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ustomProperty6.bin" ContentType="application/vnd.openxmlformats-officedocument.spreadsheetml.customProperty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oxo\Desktop\Rate Case &amp; MFR\POD\B\"/>
    </mc:Choice>
  </mc:AlternateContent>
  <xr:revisionPtr revIDLastSave="0" documentId="8_{A67D2A53-8570-4D5A-9250-75B212A38D18}" xr6:coauthVersionLast="47" xr6:coauthVersionMax="47" xr10:uidLastSave="{00000000-0000-0000-0000-000000000000}"/>
  <bookViews>
    <workbookView xWindow="-108" yWindow="-108" windowWidth="23256" windowHeight="12576" tabRatio="748" xr2:uid="{969C3629-FAC9-426E-A4C3-AC8E89498415}"/>
  </bookViews>
  <sheets>
    <sheet name="B-08 2024B" sheetId="8" r:id="rId1"/>
    <sheet name="ASSET BALANCES" sheetId="10" r:id="rId2"/>
    <sheet name="B-07 2024B" sheetId="13" r:id="rId3"/>
    <sheet name="ASDR FY1" sheetId="7" r:id="rId4"/>
    <sheet name="SOP Worksheet" sheetId="11" r:id="rId5"/>
    <sheet name="Instructions" sheetId="9" r:id="rId6"/>
  </sheets>
  <definedNames>
    <definedName name="_Fill" localSheetId="1" hidden="1">#REF!</definedName>
    <definedName name="_Fill" localSheetId="2" hidden="1">#REF!</definedName>
    <definedName name="_Fill" localSheetId="4" hidden="1">#REF!</definedName>
    <definedName name="_Fill" hidden="1">#REF!</definedName>
    <definedName name="_xlnm._FilterDatabase" localSheetId="1" hidden="1">'ASSET BALANCES'!$A$5:$B$5</definedName>
    <definedName name="_Key1" localSheetId="1" hidden="1">#REF!</definedName>
    <definedName name="_Key1" localSheetId="2" hidden="1">#REF!</definedName>
    <definedName name="_Key1" localSheetId="4" hidden="1">#REF!</definedName>
    <definedName name="_Key1" hidden="1">#REF!</definedName>
    <definedName name="_Order1" hidden="1">255</definedName>
    <definedName name="_Sort" localSheetId="1" hidden="1">#REF!</definedName>
    <definedName name="_Sort" localSheetId="2" hidden="1">#REF!</definedName>
    <definedName name="_Sort" localSheetId="4" hidden="1">#REF!</definedName>
    <definedName name="_Sort" hidden="1">#REF!</definedName>
    <definedName name="CIQWBGuid" hidden="1">"f0842c6b-4f67-4da4-8ab9-05f9b8d91da0"</definedName>
    <definedName name="EPMWorkbookOptions_2" hidden="1">"9F3OxBOtzB60hFONCeryveGHd9WJr+7iO45h/1l2AQAA"</definedName>
    <definedName name="EPMWorkbookOptions_4" hidden="1">"6E8MeRREvS+0SUnYctgROJHUxwqaIzX4wXPcx/xMOvmNNbl/cg/z5an9Q+apQ7hbm/7/T6tqTxcJuZJ2ulppmqvR9OFiZW5QrEsa03IVRaNUYmmmfO2KPTcxUkfSBGP2lr12Zi5oLRuCKKp9RT95KbNsucxx3OFLuXSDSzlhMS3Ynt40NKmrajrZEBLh0sxduJlpniDcpqALPbWvidLJyq1UGbpWqx6uXPb2lLuiMS1dXdWFthFX3GvX7Dmp"</definedName>
    <definedName name="EPMWorkbookOptions_5" hidden="1">"KZHH2S/QtnH9L6FzS0ZWun392km5nAJHaJX1P/g9SNOVCssescXmbq+6zTnc2EWS3fX1v4jPyUh8bnUTpf5yVm+rrT5/4llO+fbW7ozBtE4V1YiNd5FmpXmCSGXjT18yRwu1cntCTVjcOHRstw1ZmjfJUu8u2sw0TxCt1tXFvkZ4Fj9Tt9Xb0+0akUSv5K8t3lWameYJKtXlzukHE8fLs3aEPLlqnS0NuErBrJoMkSddLZiVOluw64MqYmoI"</definedName>
    <definedName name="EPMWorkbookOptions_6" hidden="1">"IbAvQJ4zBtMllWzba8W/+sq1q/TMjMRHNXdOVpzQ9TsnGTppSd+vnZHLqe8dSej1Nan3iTW+fntbkITF+f6jK2my2pTvu5CjQKlsdoJSGH8ckMR23DDiqaxbTilrEpt0vX0xbN24fZmM12CAIRypnhqAl1zqSRtjnOgCwrOgqtdDb5AgN80xNrk1R0YWxZwv7vds29Pwqd0wA2sNN10g5PAnwg4yXegAHhK/Re9b9q9fVt6LO3uNfwGmFkse"</definedName>
    <definedName name="EPMWorkbookOptions_7" hidden="1">"7icAAA=="</definedName>
    <definedName name="EV__EVCOM_OPTIONS__" hidden="1">8</definedName>
    <definedName name="EV__EXPOPTIONS__" hidden="1">1</definedName>
    <definedName name="EV__LASTREFTIME__" hidden="1">"(GMT-05:00)4/18/2017 4:58:12 PM"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134217735</definedName>
    <definedName name="EV__WBVERSION__" hidden="1">0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QUIRED_BY_REPORTING_BANK_FDIC" hidden="1">"c6535"</definedName>
    <definedName name="IQ_ADDIN" hidden="1">"AUTO"</definedName>
    <definedName name="IQ_ADDITIONAL_NON_INT_INC_FDIC" hidden="1">"c6574"</definedName>
    <definedName name="IQ_ADJUSTABLE_RATE_LOANS_FDIC" hidden="1">"c6375"</definedName>
    <definedName name="IQ_AE_BR" hidden="1">"c10"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MENDED_BALANCE_PREVIOUS_YR_FDIC" hidden="1">"c6499"</definedName>
    <definedName name="IQ_AMORT_EXPENSE_FDIC" hidden="1">"c6677"</definedName>
    <definedName name="IQ_AMORTIZED_COST_FDIC" hidden="1">"c6426"</definedName>
    <definedName name="IQ_AP_BR" hidden="1">"c34"</definedName>
    <definedName name="IQ_AR_BR" hidden="1">"c41"</definedName>
    <definedName name="IQ_ASSET_BACKED_FDIC" hidden="1">"c6301"</definedName>
    <definedName name="IQ_ASSET_WRITEDOWN_BR" hidden="1">"c50"</definedName>
    <definedName name="IQ_ASSET_WRITEDOWN_CF_BR" hidden="1">"c53"</definedName>
    <definedName name="IQ_ASSETS_HELD_FDIC" hidden="1">"c6305"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PRICE_TARGET" hidden="1">"c82"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CAPEX_BR" hidden="1">"c111"</definedName>
    <definedName name="IQ_CASH_DIVIDENDS_NET_INCOME_FDIC" hidden="1">"c6738"</definedName>
    <definedName name="IQ_CASH_IN_PROCESS_FDIC" hidden="1">"c6386"</definedName>
    <definedName name="IQ_CCE_FDIC" hidden="1">"c6296"</definedName>
    <definedName name="IQ_CH" hidden="1">110000</definedName>
    <definedName name="IQ_CHANGE_AP_BR" hidden="1">"c135"</definedName>
    <definedName name="IQ_CHANGE_AR_BR" hidden="1">"c142"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OTHER_NET_OPER_ASSETS_BR" hidden="1">"c3595"</definedName>
    <definedName name="IQ_CHANGE_OTHER_WORK_CAP_BR" hidden="1">"c154"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LASSB_OUTSTANDING_BS_DATE" hidden="1">"c1972"</definedName>
    <definedName name="IQ_CLASSB_OUTSTANDING_FILING_DATE" hidden="1">"c1974"</definedName>
    <definedName name="IQ_CMO_FDIC" hidden="1">"c6406"</definedName>
    <definedName name="IQ_COLLECTION_DOMESTIC_FDIC" hidden="1">"c6387"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_APIC_BR" hidden="1">"c185"</definedName>
    <definedName name="IQ_COMMON_FDIC" hidden="1">"c6350"</definedName>
    <definedName name="IQ_COMMON_ISSUED_BR" hidden="1">"c199"</definedName>
    <definedName name="IQ_COMMON_REP_BR" hidden="1">"c208"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TRACTS_OTHER_COMMODITIES_EQUITIES_FDIC" hidden="1">"c6522"</definedName>
    <definedName name="IQ_CONV_RATE" hidden="1">"c2192"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OF_FUNDING_ASSETS_FDIC" hidden="1">"c6725"</definedName>
    <definedName name="IQ_CQ" hidden="1">5000</definedName>
    <definedName name="IQ_CREDIT_CARD_CHARGE_OFFS_FDIC" hidden="1">"c6652"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PROVISION_NET_CHARGE_OFFS_FDIC" hidden="1">"c6734"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ENCY_COIN_DOMESTIC_FDIC" hidden="1">"c6388"</definedName>
    <definedName name="IQ_CURRENCY_GAIN_BR" hidden="1">"c236"</definedName>
    <definedName name="IQ_CURRENT_PORT_DEBT_BR" hidden="1">"c1567"</definedName>
    <definedName name="IQ_CY" hidden="1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 hidden="1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RIVATIVES_FDIC" hidden="1">"c6523"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EARNING_ASSETS_FDIC" hidden="1">"c6360"</definedName>
    <definedName name="IQ_EARNING_ASSETS_YIELD_FDIC" hidden="1">"c6724"</definedName>
    <definedName name="IQ_EARNINGS_COVERAGE_NET_CHARGE_OFFS_FDIC" hidden="1">"c6735"</definedName>
    <definedName name="IQ_EBT_BR" hidden="1">"c378"</definedName>
    <definedName name="IQ_EBT_EXCL_BR" hidden="1">"c381"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ICIENCY_RATIO_FDIC" hidden="1">"c6736"</definedName>
    <definedName name="IQ_EQUITY_CAPITAL_ASSETS_FDIC" hidden="1">"c6744"</definedName>
    <definedName name="IQ_EQUITY_FDIC" hidden="1">"c6353"</definedName>
    <definedName name="IQ_EQUITY_SECURITIES_FDIC" hidden="1">"c6304"</definedName>
    <definedName name="IQ_EQUITY_SECURITY_EXPOSURES_FDIC" hidden="1">"c6664"</definedName>
    <definedName name="IQ_EST_EPS_SURPRISE" hidden="1">"c1635"</definedName>
    <definedName name="IQ_ESTIMATED_ASSESSABLE_DEPOSITS_FDIC" hidden="1">"c6490"</definedName>
    <definedName name="IQ_ESTIMATED_INSURED_DEPOSITS_FDIC" hidden="1">"c6491"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_BR" hidden="1">"c412"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ED_FUNDS_PURCHASED_FDIC" hidden="1">"c6343"</definedName>
    <definedName name="IQ_FED_FUNDS_SOLD_FDIC" hidden="1">"c6307"</definedName>
    <definedName name="IQ_FH" hidden="1">100000</definedName>
    <definedName name="IQ_FHLB_ADVANCES_FDIC" hidden="1">"c6366"</definedName>
    <definedName name="IQ_FHLB_DUE_AFTER_FIVE" hidden="1">"c2086"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N_DIV_CURRENT_PORT_DEBT_TOTAL" hidden="1">"c5524"</definedName>
    <definedName name="IQ_FIN_DIV_CURRENT_PORT_LEASES_TOTAL" hidden="1">"c5523"</definedName>
    <definedName name="IQ_FIN_DIV_DEBT_LT_TOTAL" hidden="1">"c5526"</definedName>
    <definedName name="IQ_FIN_DIV_LEASES_LT_TOTAL" hidden="1">"c5525"</definedName>
    <definedName name="IQ_FIN_DIV_NOTES_PAY_TOTAL" hidden="1">"c5522"</definedName>
    <definedName name="IQ_FIVE_YEAR_FIXED_AND_FLOATING_RATE_FDIC" hidden="1">"c6422"</definedName>
    <definedName name="IQ_FIVE_YEAR_MORTGAGE_PASS_THROUGHS_FDIC" hidden="1">"c6414"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OSITS_NONTRANSACTION_ACCOUNTS_FDIC" hidden="1">"c6549"</definedName>
    <definedName name="IQ_FOREIGN_DEPOSITS_TRANSACTION_ACCOUNTS_FDIC" hidden="1">"c6541"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Q" hidden="1">500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_CONTRACTS_FDIC" hidden="1">"c6517"</definedName>
    <definedName name="IQ_FX_CONTRACTS_SPOT_FDIC" hidden="1">"c6356"</definedName>
    <definedName name="IQ_FY" hidden="1">1000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W_AMORT_BR" hidden="1">"c532"</definedName>
    <definedName name="IQ_GW_INTAN_AMORT_BR" hidden="1">"c1470"</definedName>
    <definedName name="IQ_GW_INTAN_AMORT_CF_BR" hidden="1">"c1473"</definedName>
    <definedName name="IQ_HELD_MATURITY_FDIC" hidden="1">"c6408"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NC_EQUITY_BR" hidden="1">"c550"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SETTLE_BR" hidden="1">"c572"</definedName>
    <definedName name="IQ_INSIDER_LOANS_FDIC" hidden="1">"c6365"</definedName>
    <definedName name="IQ_INSTITUTIONS_EARNINGS_GAINS_FDIC" hidden="1">"c6723"</definedName>
    <definedName name="IQ_INSURANCE_COMMISSION_FEES_FDIC" hidden="1">"c6670"</definedName>
    <definedName name="IQ_INSURANCE_UNDERWRITING_INCOME_FDIC" hidden="1">"c6671"</definedName>
    <definedName name="IQ_INT_DEMAND_NOTES_FDIC" hidden="1">"c6567"</definedName>
    <definedName name="IQ_INT_DOMESTIC_DEPOSITS_FDIC" hidden="1">"c6564"</definedName>
    <definedName name="IQ_INT_EXP_BR" hidden="1">"c586"</definedName>
    <definedName name="IQ_INT_EXP_TOTAL_FDIC" hidden="1">"c6569"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OREIGN_LOANS_FDIC" hidden="1">"c6556"</definedName>
    <definedName name="IQ_INT_INC_LEASE_RECEIVABLES_FDIC" hidden="1">"c6557"</definedName>
    <definedName name="IQ_INT_INC_OTHER_FDIC" hidden="1">"c6562"</definedName>
    <definedName name="IQ_INT_INC_SECURITIES_FDIC" hidden="1">"c6559"</definedName>
    <definedName name="IQ_INT_INC_TOTAL_FDIC" hidden="1">"c6563"</definedName>
    <definedName name="IQ_INT_INC_TRADING_ACCOUNTS_FDIC" hidden="1">"c6560"</definedName>
    <definedName name="IQ_INT_SUB_NOTES_FDIC" hidden="1">"c6568"</definedName>
    <definedName name="IQ_INTEL_EPS_EST" hidden="1">"c24729"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LT_DEBT" hidden="1">"c2086"</definedName>
    <definedName name="IQ_INTEREST_RATE_CONTRACTS_FDIC" hidden="1">"c6512"</definedName>
    <definedName name="IQ_INTEREST_RATE_EXPOSURES_FDIC" hidden="1">"c6662"</definedName>
    <definedName name="IQ_INVEST_LOANS_CF_BR" hidden="1">"c630"</definedName>
    <definedName name="IQ_INVEST_SECURITY_CF_BR" hidden="1">"c639"</definedName>
    <definedName name="IQ_INVESTMENT_BANKING_OTHER_FEES_FDIC" hidden="1">"c6666"</definedName>
    <definedName name="IQ_IRA_KEOGH_ACCOUNTS_FDIC" hidden="1">"c6496"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UED_GUARANTEED_US_FDIC" hidden="1">"c6404"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_BR" hidden="1">"c649"</definedName>
    <definedName name="IQ_LIFE_INSURANCE_ASSETS_FDIC" hidden="1">"c6372"</definedName>
    <definedName name="IQ_LISTING_CURRENCY" hidden="1">"c2127"</definedName>
    <definedName name="IQ_LOAN_COMMITMENTS_REVOLVING_FDIC" hidden="1">"c6524"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S_AND_LEASES_HELD_FDIC" hidden="1">"c6367"</definedName>
    <definedName name="IQ_LOANS_CF_BR" hidden="1">"c661"</definedName>
    <definedName name="IQ_LOANS_DEPOSITORY_INSTITUTIONS_FDIC" hidden="1">"c6382"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SS_ALLOWANCE_LOANS_FDIC" hidden="1">"c6739"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 hidden="1">2000</definedName>
    <definedName name="IQ_LTMMONTH" hidden="1">120000</definedName>
    <definedName name="IQ_MACRO_SURVEY_CONSUMER_SENTIMENT" hidden="1">"c20808"</definedName>
    <definedName name="IQ_MATURITY_ONE_YEAR_LESS_FDIC" hidden="1">"c6425"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RGER_BR" hidden="1">"c715"</definedName>
    <definedName name="IQ_MERGER_RESTRUCTURE_BR" hidden="1">"c721"</definedName>
    <definedName name="IQ_MINORITY_INTEREST_BR" hidden="1">"c729"</definedName>
    <definedName name="IQ_MONEY_MARKET_DEPOSIT_ACCOUNTS_FDIC" hidden="1">"c6553"</definedName>
    <definedName name="IQ_MONTH" hidden="1">15000</definedName>
    <definedName name="IQ_MORTGAGE_BACKED_SECURITIES_FDIC" hidden="1">"c6402"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41829.3635416667</definedName>
    <definedName name="IQ_NAV_ACT_OR_EST" hidden="1">"c2225"</definedName>
    <definedName name="IQ_NET_CHARGE_OFFS_FDIC" hidden="1">"c6641"</definedName>
    <definedName name="IQ_NET_CHARGE_OFFS_LOANS_FDIC" hidden="1">"c6751"</definedName>
    <definedName name="IQ_NET_DEBT_ISSUED_BR" hidden="1">"c753"</definedName>
    <definedName name="IQ_NET_INCOME_FDIC" hidden="1">"c6587"</definedName>
    <definedName name="IQ_NET_INT_INC_BNK_FDIC" hidden="1">"c6570"</definedName>
    <definedName name="IQ_NET_INT_INC_BR" hidden="1">"c765"</definedName>
    <definedName name="IQ_NET_INTEREST_MARGIN_FDIC" hidden="1">"c6726"</definedName>
    <definedName name="IQ_NET_LOANS_LEASES_CORE_DEPOSITS_FDIC" hidden="1">"c6743"</definedName>
    <definedName name="IQ_NET_LOANS_LEASES_DEPOSITS_FDIC" hidden="1">"c6742"</definedName>
    <definedName name="IQ_NET_OPERATING_INCOME_ASSETS_FDIC" hidden="1">"c6729"</definedName>
    <definedName name="IQ_NET_SECURITIZATION_INCOME_FDIC" hidden="1">"c6669"</definedName>
    <definedName name="IQ_NET_SERVICING_FEES_FDIC" hidden="1">"c6668"</definedName>
    <definedName name="IQ_NON_INT_EXP_FDIC" hidden="1">"c6579"</definedName>
    <definedName name="IQ_NON_INT_INC_FDIC" hidden="1">"c6575"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TRANSACTION_ACCOUNTS_FDIC" hidden="1">"c6552"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TM" hidden="1">6000</definedName>
    <definedName name="IQ_NUM_OFFICES" hidden="1">"c2088"</definedName>
    <definedName name="IQ_NUMBER_DEPOSITS_LESS_THAN_100K_FDIC" hidden="1">"c6495"</definedName>
    <definedName name="IQ_NUMBER_DEPOSITS_MORE_THAN_100K_FDIC" hidden="1">"c6493"</definedName>
    <definedName name="IQ_NUMBER_SHAREHOLDERS_CLASSB" hidden="1">"c1969"</definedName>
    <definedName name="IQ_OBLIGATIONS_OF_STATES_TOTAL_LOANS_FOREIGN_FDIC" hidden="1">"c6447"</definedName>
    <definedName name="IQ_OBLIGATIONS_STATES_FDIC" hidden="1">"c6431"</definedName>
    <definedName name="IQ_OG_OTHER_ADJ" hidden="1">"c1999"</definedName>
    <definedName name="IQ_OG_TOTAL_OIL_PRODUCTON" hidden="1">"c2059"</definedName>
    <definedName name="IQ_OPENED55" hidden="1">1</definedName>
    <definedName name="IQ_OPER_INC_BR" hidden="1">"c850"</definedName>
    <definedName name="IQ_OPTIONS_EXCERCISED" hidden="1">"c2116"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MORT_BR" hidden="1">"c5566"</definedName>
    <definedName name="IQ_OTHER_ASSETS_BR" hidden="1">"c862"</definedName>
    <definedName name="IQ_OTHER_ASSETS_FDIC" hidden="1">"c6338"</definedName>
    <definedName name="IQ_OTHER_BORROWED_FUNDS_FDIC" hidden="1">"c6345"</definedName>
    <definedName name="IQ_OTHER_CA_SUPPL_BR" hidden="1">"c871"</definedName>
    <definedName name="IQ_OTHER_CL_SUPPL_BR" hidden="1">"c880"</definedName>
    <definedName name="IQ_OTHER_COMPREHENSIVE_INCOME_FDIC" hidden="1">"c6503"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SURANCE_FEES_FDIC" hidden="1">"c6672"</definedName>
    <definedName name="IQ_OTHER_INTAN_BR" hidden="1">"c909"</definedName>
    <definedName name="IQ_OTHER_INTANGIBLE_FDIC" hidden="1">"c6337"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IABILITIES_FDIC" hidden="1">"c6347"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T_ASSETS_BR" hidden="1">"c948"</definedName>
    <definedName name="IQ_OTHER_NON_INT_EXP_FDIC" hidden="1">"c6578"</definedName>
    <definedName name="IQ_OTHER_NON_INT_EXPENSE_FDIC" hidden="1">"c6679"</definedName>
    <definedName name="IQ_OTHER_NON_INT_INC_FDIC" hidden="1">"c6676"</definedName>
    <definedName name="IQ_OTHER_NON_OPER_EXP_BR" hidden="1">"c957"</definedName>
    <definedName name="IQ_OTHER_NON_OPER_EXP_SUPPL_BR" hidden="1">"c962"</definedName>
    <definedName name="IQ_OTHER_OFF_BS_LIAB_FDIC" hidden="1">"c6533"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_OWNED_FDIC" hidden="1">"c6330"</definedName>
    <definedName name="IQ_OTHER_REV_BR" hidden="1">"c1011"</definedName>
    <definedName name="IQ_OTHER_REV_SUPPL_BR" hidden="1">"c1016"</definedName>
    <definedName name="IQ_OTHER_SAVINGS_DEPOSITS_FDIC" hidden="1">"c6554"</definedName>
    <definedName name="IQ_OTHER_TRANSACTIONS_FDIC" hidden="1">"c6504"</definedName>
    <definedName name="IQ_OTHER_UNUSED_COMMITMENTS_FDIC" hidden="1">"c6530"</definedName>
    <definedName name="IQ_OTHER_UNUSUAL_BR" hidden="1">"c1561"</definedName>
    <definedName name="IQ_OTHER_UNUSUAL_SUPPL_BR" hidden="1">"c1496"</definedName>
    <definedName name="IQ_OUTSTANDING_FILING_DATE_TOTAL" hidden="1">"c2107"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C_WRITTEN" hidden="1">"c1027"</definedName>
    <definedName name="IQ_PERCENT_INSURED_FDIC" hidden="1">"c6374"</definedName>
    <definedName name="IQ_PERIODDATE_FDIC" hidden="1">"c13646"</definedName>
    <definedName name="IQ_PLEDGED_SECURITIES_FDIC" hidden="1">"c6401"</definedName>
    <definedName name="IQ_PRE_TAX_INCOME_FDIC" hidden="1">"c6581"</definedName>
    <definedName name="IQ_PREF_ISSUED_BR" hidden="1">"c1047"</definedName>
    <definedName name="IQ_PREF_OTHER_BR" hidden="1">"c1055"</definedName>
    <definedName name="IQ_PREF_REP_BR" hidden="1">"c1062"</definedName>
    <definedName name="IQ_PREFERRED_FDIC" hidden="1">"c6349"</definedName>
    <definedName name="IQ_PREMISES_EQUIPMENT_FDIC" hidden="1">"c6577"</definedName>
    <definedName name="IQ_PRETAX_RETURN_ASSETS_FDIC" hidden="1">"c6731"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LY_ISSUED_MORTGAGE_BACKED_SECURITIES_FDIC" hidden="1">"c6407"</definedName>
    <definedName name="IQ_PRIVATELY_ISSUED_MORTGAGE_PASS_THROUGHS_FDIC" hidden="1">"c6405"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QTD" hidden="1">750000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LATED_PLANS_FDIC" hidden="1">"c6320"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IDENTIAL_LOANS" hidden="1">"c1102"</definedName>
    <definedName name="IQ_RESTATEMENTS_NET_FDIC" hidden="1">"c6500"</definedName>
    <definedName name="IQ_RESTRUCTURE_BR" hidden="1">"c1106"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DEPOSITS_FDIC" hidden="1">"c6488"</definedName>
    <definedName name="IQ_RETAINED_EARNINGS_AVERAGE_EQUITY_FDIC" hidden="1">"c6733"</definedName>
    <definedName name="IQ_RETURN_ASSETS_BROK" hidden="1">"c1115"</definedName>
    <definedName name="IQ_RETURN_ASSETS_FDIC" hidden="1">"c6730"</definedName>
    <definedName name="IQ_RETURN_EQUITY_BROK" hidden="1">"c1120"</definedName>
    <definedName name="IQ_RETURN_EQUITY_FDIC" hidden="1">"c6732"</definedName>
    <definedName name="IQ_REVALUATION_GAINS_FDIC" hidden="1">"c6428"</definedName>
    <definedName name="IQ_REVALUATION_LOSSES_FDIC" hidden="1">"c6429"</definedName>
    <definedName name="IQ_RISK_WEIGHTED_ASSETS_FDIC" hidden="1">"c6370"</definedName>
    <definedName name="IQ_SALARY_FDIC" hidden="1">"c6576"</definedName>
    <definedName name="IQ_SALE_CONVERSION_RETIREMENT_STOCK_FDIC" hidden="1">"c6661"</definedName>
    <definedName name="IQ_SALE_INTAN_CF_BR" hidden="1">"c1133"</definedName>
    <definedName name="IQ_SALE_PPE_CF_BR" hidden="1">"c1139"</definedName>
    <definedName name="IQ_SALE_REAL_ESTATE_CF_BR" hidden="1">"c1145"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RVICE_CHARGES_FDIC" hidden="1">"c6572"</definedName>
    <definedName name="IQ_SHAREOUTSTANDING" hidden="1">"c1347"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UB_DEBT_FDIC" hidden="1">"c6346"</definedName>
    <definedName name="IQ_SURPLUS_FDIC" hidden="1">"c6351"</definedName>
    <definedName name="IQ_TARGET_PRICE_LASTCLOSE" hidden="1">"c1855"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FDIC" hidden="1">"c6369"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AL_AR_BR" hidden="1">"c1231"</definedName>
    <definedName name="IQ_TOTAL_ASSETS_FDIC" hidden="1">"c6339"</definedName>
    <definedName name="IQ_TOTAL_CHARGE_OFFS_FDIC" hidden="1">"c6603"</definedName>
    <definedName name="IQ_TOTAL_DEBT_ISSUED_BR" hidden="1">"c1253"</definedName>
    <definedName name="IQ_TOTAL_DEBT_REPAID_BR" hidden="1">"c1260"</definedName>
    <definedName name="IQ_TOTAL_DEBT_SECURITIES_FDIC" hidden="1">"c6410"</definedName>
    <definedName name="IQ_TOTAL_DEPOSITS_FDIC" hidden="1">"c6342"</definedName>
    <definedName name="IQ_TOTAL_EMPLOYEES_FDIC" hidden="1">"c6355"</definedName>
    <definedName name="IQ_TOTAL_LIAB_BR" hidden="1">"c1278"</definedName>
    <definedName name="IQ_TOTAL_LIAB_EQUITY_FDIC" hidden="1">"c6354"</definedName>
    <definedName name="IQ_TOTAL_LIABILITIES_FDIC" hidden="1">"c6348"</definedName>
    <definedName name="IQ_TOTAL_OPER_EXP_BR" hidden="1">"c1284"</definedName>
    <definedName name="IQ_TOTAL_PENSION_OBLIGATION" hidden="1">"c1292"</definedName>
    <definedName name="IQ_TOTAL_RECOVERIES_FDIC" hidden="1">"c6622"</definedName>
    <definedName name="IQ_TOTAL_REV_BNK_FDIC" hidden="1">"c6786"</definedName>
    <definedName name="IQ_TOTAL_REV_BR" hidden="1">"c1303"</definedName>
    <definedName name="IQ_TOTAL_RISK_BASED_CAPITAL_RATIO_FDIC" hidden="1">"c6747"</definedName>
    <definedName name="IQ_TOTAL_SECURITIES_FDIC" hidden="1">"c6306"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_BR" hidden="1">"c5517"</definedName>
    <definedName name="IQ_TRADING_ACCOUNT_GAINS_FEES_FDIC" hidden="1">"c6573"</definedName>
    <definedName name="IQ_TRADING_ASSETS_FDIC" hidden="1">"c6328"</definedName>
    <definedName name="IQ_TRADING_LIABILITIES_FDIC" hidden="1">"c6344"</definedName>
    <definedName name="IQ_TRANSACTION_ACCOUNTS_FDIC" hidden="1">"c6544"</definedName>
    <definedName name="IQ_TREASURY_OTHER_EQUITY_BR" hidden="1">"c1314"</definedName>
    <definedName name="IQ_TREASURY_STOCK_TRANSACTIONS_FDIC" hidden="1">"c6501"</definedName>
    <definedName name="IQ_TWELVE_MONTHS_FIXED_AND_FLOATING_FDIC" hidden="1">"c6420"</definedName>
    <definedName name="IQ_TWELVE_MONTHS_MORTGAGE_PASS_THROUGHS_FDIC" hidden="1">"c6412"</definedName>
    <definedName name="IQ_UNDIVIDED_PROFITS_FDIC" hidden="1">"c6352"</definedName>
    <definedName name="IQ_UNEARN_REV_CURRENT_BR" hidden="1">"c1324"</definedName>
    <definedName name="IQ_UNEARNED_INCOME_FDIC" hidden="1">"c6324"</definedName>
    <definedName name="IQ_UNEARNED_INCOME_FOREIGN_FDIC" hidden="1">"c6385"</definedName>
    <definedName name="IQ_UNPROFITABLE_INSTITUTIONS_FDIC" hidden="1">"c6722"</definedName>
    <definedName name="IQ_UNUSED_LOAN_COMMITMENTS_FDIC" hidden="1">"c6368"</definedName>
    <definedName name="IQ_US_BRANCHES_FOREIGN_BANK_LOANS_FDIC" hidden="1">"c6435"</definedName>
    <definedName name="IQ_US_BRANCHES_FOREIGN_BANKS_FDIC" hidden="1">"c6390"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VALUATION_ALLOWANCES_FDIC" hidden="1">"c6400"</definedName>
    <definedName name="IQ_VC_REVENUE_FDIC" hidden="1">"c6667"</definedName>
    <definedName name="IQ_VOLATILE_LIABILITIES_FDIC" hidden="1">"c6364"</definedName>
    <definedName name="IQ_WEEK" hidden="1">50000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YTD" hidden="1">3000</definedName>
    <definedName name="IQ_YTDMONTH" hidden="1">130000</definedName>
    <definedName name="jjj" localSheetId="1" hidden="1">{"Page 1",#N/A,FALSE,"INDSDUE2";"Page 2",#N/A,FALSE,"INDSDUE2"}</definedName>
    <definedName name="jjj" localSheetId="2" hidden="1">{"Page 1",#N/A,FALSE,"INDSDUE2";"Page 2",#N/A,FALSE,"INDSDUE2"}</definedName>
    <definedName name="jjj" localSheetId="4" hidden="1">{"Page 1",#N/A,FALSE,"INDSDUE2";"Page 2",#N/A,FALSE,"INDSDUE2"}</definedName>
    <definedName name="jjj" hidden="1">{"Page 1",#N/A,FALSE,"INDSDUE2";"Page 2",#N/A,FALSE,"INDSDUE2"}</definedName>
    <definedName name="_xlnm.Print_Area" localSheetId="0">'B-08 2024B'!$A$1:$S$580</definedName>
    <definedName name="_xlnm.Print_Area" localSheetId="4">'SOP Worksheet'!$A$1:$BW$290</definedName>
    <definedName name="_xlnm.Print_Titles" localSheetId="4">'SOP Worksheet'!$1:$8</definedName>
    <definedName name="wrn.Print." localSheetId="1" hidden="1">{"Page 1",#N/A,FALSE,"INDSDUE2";"Page 2",#N/A,FALSE,"INDSDUE2"}</definedName>
    <definedName name="wrn.Print." localSheetId="2" hidden="1">{"Page 1",#N/A,FALSE,"INDSDUE2";"Page 2",#N/A,FALSE,"INDSDUE2"}</definedName>
    <definedName name="wrn.Print." localSheetId="4" hidden="1">{"Page 1",#N/A,FALSE,"INDSDUE2";"Page 2",#N/A,FALSE,"INDSDUE2"}</definedName>
    <definedName name="wrn.Print." hidden="1">{"Page 1",#N/A,FALSE,"INDSDUE2";"Page 2",#N/A,FALSE,"INDSDUE2"}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23" i="8" l="1"/>
  <c r="S1" i="8"/>
  <c r="S465" i="8"/>
  <c r="S407" i="8"/>
  <c r="S349" i="8"/>
  <c r="S291" i="8"/>
  <c r="S233" i="8"/>
  <c r="S175" i="8"/>
  <c r="S117" i="8"/>
  <c r="S59" i="8"/>
  <c r="U479" i="8"/>
  <c r="R517" i="8"/>
  <c r="Q517" i="8"/>
  <c r="P517" i="8"/>
  <c r="P516" i="8" s="1"/>
  <c r="O517" i="8"/>
  <c r="N517" i="8"/>
  <c r="N516" i="8" s="1"/>
  <c r="M517" i="8"/>
  <c r="M516" i="8" s="1"/>
  <c r="L517" i="8"/>
  <c r="K517" i="8"/>
  <c r="K516" i="8" s="1"/>
  <c r="J517" i="8"/>
  <c r="I517" i="8"/>
  <c r="H517" i="8"/>
  <c r="H516" i="8" s="1"/>
  <c r="G517" i="8"/>
  <c r="R516" i="8"/>
  <c r="Q516" i="8"/>
  <c r="O516" i="8"/>
  <c r="L516" i="8"/>
  <c r="J516" i="8"/>
  <c r="I516" i="8"/>
  <c r="G516" i="8"/>
  <c r="F517" i="8"/>
  <c r="F516" i="8" s="1"/>
  <c r="R514" i="8"/>
  <c r="Q514" i="8"/>
  <c r="P514" i="8"/>
  <c r="O514" i="8"/>
  <c r="N514" i="8"/>
  <c r="M514" i="8"/>
  <c r="L514" i="8"/>
  <c r="K514" i="8"/>
  <c r="J514" i="8"/>
  <c r="I514" i="8"/>
  <c r="H514" i="8"/>
  <c r="G514" i="8"/>
  <c r="R513" i="8"/>
  <c r="Q513" i="8"/>
  <c r="P513" i="8"/>
  <c r="O513" i="8"/>
  <c r="N513" i="8"/>
  <c r="M513" i="8"/>
  <c r="L513" i="8"/>
  <c r="K513" i="8"/>
  <c r="J513" i="8"/>
  <c r="I513" i="8"/>
  <c r="H513" i="8"/>
  <c r="G513" i="8"/>
  <c r="R510" i="8"/>
  <c r="Q510" i="8"/>
  <c r="P510" i="8"/>
  <c r="O510" i="8"/>
  <c r="N510" i="8"/>
  <c r="M510" i="8"/>
  <c r="L510" i="8"/>
  <c r="K510" i="8"/>
  <c r="J510" i="8"/>
  <c r="I510" i="8"/>
  <c r="H510" i="8"/>
  <c r="G510" i="8"/>
  <c r="R509" i="8"/>
  <c r="Q509" i="8"/>
  <c r="P509" i="8"/>
  <c r="O509" i="8"/>
  <c r="N509" i="8"/>
  <c r="M509" i="8"/>
  <c r="L509" i="8"/>
  <c r="K509" i="8"/>
  <c r="J509" i="8"/>
  <c r="I509" i="8"/>
  <c r="H509" i="8"/>
  <c r="G509" i="8"/>
  <c r="R508" i="8"/>
  <c r="R511" i="8" s="1"/>
  <c r="Q508" i="8"/>
  <c r="P508" i="8"/>
  <c r="P511" i="8" s="1"/>
  <c r="O508" i="8"/>
  <c r="N508" i="8"/>
  <c r="M508" i="8"/>
  <c r="L508" i="8"/>
  <c r="K508" i="8"/>
  <c r="J508" i="8"/>
  <c r="J511" i="8" s="1"/>
  <c r="I508" i="8"/>
  <c r="H508" i="8"/>
  <c r="H511" i="8" s="1"/>
  <c r="G508" i="8"/>
  <c r="R502" i="8"/>
  <c r="Q502" i="8"/>
  <c r="P502" i="8"/>
  <c r="O502" i="8"/>
  <c r="N502" i="8"/>
  <c r="M502" i="8"/>
  <c r="L502" i="8"/>
  <c r="K502" i="8"/>
  <c r="J502" i="8"/>
  <c r="I502" i="8"/>
  <c r="H502" i="8"/>
  <c r="G502" i="8"/>
  <c r="R501" i="8"/>
  <c r="Q501" i="8"/>
  <c r="P501" i="8"/>
  <c r="O501" i="8"/>
  <c r="N501" i="8"/>
  <c r="M501" i="8"/>
  <c r="L501" i="8"/>
  <c r="K501" i="8"/>
  <c r="J501" i="8"/>
  <c r="I501" i="8"/>
  <c r="H501" i="8"/>
  <c r="G501" i="8"/>
  <c r="R497" i="8"/>
  <c r="Q497" i="8"/>
  <c r="P497" i="8"/>
  <c r="O497" i="8"/>
  <c r="N497" i="8"/>
  <c r="M497" i="8"/>
  <c r="L497" i="8"/>
  <c r="K497" i="8"/>
  <c r="J497" i="8"/>
  <c r="I497" i="8"/>
  <c r="H497" i="8"/>
  <c r="G497" i="8"/>
  <c r="R496" i="8"/>
  <c r="Q496" i="8"/>
  <c r="P496" i="8"/>
  <c r="O496" i="8"/>
  <c r="N496" i="8"/>
  <c r="M496" i="8"/>
  <c r="L496" i="8"/>
  <c r="K496" i="8"/>
  <c r="J496" i="8"/>
  <c r="I496" i="8"/>
  <c r="H496" i="8"/>
  <c r="G496" i="8"/>
  <c r="R495" i="8"/>
  <c r="Q495" i="8"/>
  <c r="P495" i="8"/>
  <c r="O495" i="8"/>
  <c r="N495" i="8"/>
  <c r="M495" i="8"/>
  <c r="L495" i="8"/>
  <c r="K495" i="8"/>
  <c r="J495" i="8"/>
  <c r="I495" i="8"/>
  <c r="H495" i="8"/>
  <c r="G495" i="8"/>
  <c r="R494" i="8"/>
  <c r="R498" i="8" s="1"/>
  <c r="Q494" i="8"/>
  <c r="P494" i="8"/>
  <c r="O494" i="8"/>
  <c r="N494" i="8"/>
  <c r="M494" i="8"/>
  <c r="L494" i="8"/>
  <c r="L498" i="8" s="1"/>
  <c r="K494" i="8"/>
  <c r="K498" i="8" s="1"/>
  <c r="J494" i="8"/>
  <c r="J498" i="8" s="1"/>
  <c r="I494" i="8"/>
  <c r="H494" i="8"/>
  <c r="G494" i="8"/>
  <c r="R484" i="8"/>
  <c r="Q484" i="8"/>
  <c r="P484" i="8"/>
  <c r="O484" i="8"/>
  <c r="N484" i="8"/>
  <c r="M484" i="8"/>
  <c r="L484" i="8"/>
  <c r="K484" i="8"/>
  <c r="J484" i="8"/>
  <c r="I484" i="8"/>
  <c r="H484" i="8"/>
  <c r="G484" i="8"/>
  <c r="R483" i="8"/>
  <c r="Q483" i="8"/>
  <c r="P483" i="8"/>
  <c r="O483" i="8"/>
  <c r="N483" i="8"/>
  <c r="M483" i="8"/>
  <c r="L483" i="8"/>
  <c r="K483" i="8"/>
  <c r="J483" i="8"/>
  <c r="I483" i="8"/>
  <c r="H483" i="8"/>
  <c r="G483" i="8"/>
  <c r="R482" i="8"/>
  <c r="Q482" i="8"/>
  <c r="P482" i="8"/>
  <c r="O482" i="8"/>
  <c r="N482" i="8"/>
  <c r="M482" i="8"/>
  <c r="L482" i="8"/>
  <c r="K482" i="8"/>
  <c r="J482" i="8"/>
  <c r="I482" i="8"/>
  <c r="H482" i="8"/>
  <c r="G482" i="8"/>
  <c r="R481" i="8"/>
  <c r="Q481" i="8"/>
  <c r="P481" i="8"/>
  <c r="O481" i="8"/>
  <c r="N481" i="8"/>
  <c r="M481" i="8"/>
  <c r="L481" i="8"/>
  <c r="K481" i="8"/>
  <c r="J481" i="8"/>
  <c r="I481" i="8"/>
  <c r="H481" i="8"/>
  <c r="G481" i="8"/>
  <c r="R480" i="8"/>
  <c r="Q480" i="8"/>
  <c r="P480" i="8"/>
  <c r="O480" i="8"/>
  <c r="N480" i="8"/>
  <c r="M480" i="8"/>
  <c r="L480" i="8"/>
  <c r="K480" i="8"/>
  <c r="J480" i="8"/>
  <c r="I480" i="8"/>
  <c r="H480" i="8"/>
  <c r="G480" i="8"/>
  <c r="R490" i="8"/>
  <c r="Q490" i="8"/>
  <c r="P490" i="8"/>
  <c r="O490" i="8"/>
  <c r="N490" i="8"/>
  <c r="M490" i="8"/>
  <c r="L490" i="8"/>
  <c r="K490" i="8"/>
  <c r="J490" i="8"/>
  <c r="I490" i="8"/>
  <c r="H490" i="8"/>
  <c r="G490" i="8"/>
  <c r="R489" i="8"/>
  <c r="Q489" i="8"/>
  <c r="P489" i="8"/>
  <c r="O489" i="8"/>
  <c r="N489" i="8"/>
  <c r="M489" i="8"/>
  <c r="L489" i="8"/>
  <c r="K489" i="8"/>
  <c r="J489" i="8"/>
  <c r="I489" i="8"/>
  <c r="H489" i="8"/>
  <c r="G489" i="8"/>
  <c r="R488" i="8"/>
  <c r="R491" i="8" s="1"/>
  <c r="Q488" i="8"/>
  <c r="P488" i="8"/>
  <c r="O488" i="8"/>
  <c r="N488" i="8"/>
  <c r="M488" i="8"/>
  <c r="L488" i="8"/>
  <c r="L491" i="8" s="1"/>
  <c r="K488" i="8"/>
  <c r="J488" i="8"/>
  <c r="J491" i="8" s="1"/>
  <c r="I488" i="8"/>
  <c r="H488" i="8"/>
  <c r="G488" i="8"/>
  <c r="F513" i="8"/>
  <c r="F502" i="8"/>
  <c r="F501" i="8"/>
  <c r="F481" i="8"/>
  <c r="F480" i="8"/>
  <c r="F514" i="8"/>
  <c r="F510" i="8"/>
  <c r="F509" i="8"/>
  <c r="F508" i="8"/>
  <c r="F497" i="8"/>
  <c r="F496" i="8"/>
  <c r="F495" i="8"/>
  <c r="F494" i="8"/>
  <c r="F490" i="8"/>
  <c r="F489" i="8"/>
  <c r="F488" i="8"/>
  <c r="F484" i="8"/>
  <c r="F483" i="8"/>
  <c r="F482" i="8"/>
  <c r="R459" i="8"/>
  <c r="Q459" i="8"/>
  <c r="P459" i="8"/>
  <c r="O459" i="8"/>
  <c r="N459" i="8"/>
  <c r="M459" i="8"/>
  <c r="L459" i="8"/>
  <c r="K459" i="8"/>
  <c r="J459" i="8"/>
  <c r="I459" i="8"/>
  <c r="H459" i="8"/>
  <c r="G459" i="8"/>
  <c r="R458" i="8"/>
  <c r="Q458" i="8"/>
  <c r="P458" i="8"/>
  <c r="O458" i="8"/>
  <c r="N458" i="8"/>
  <c r="M458" i="8"/>
  <c r="L458" i="8"/>
  <c r="K458" i="8"/>
  <c r="J458" i="8"/>
  <c r="I458" i="8"/>
  <c r="H458" i="8"/>
  <c r="G458" i="8"/>
  <c r="R457" i="8"/>
  <c r="Q457" i="8"/>
  <c r="P457" i="8"/>
  <c r="O457" i="8"/>
  <c r="N457" i="8"/>
  <c r="M457" i="8"/>
  <c r="L457" i="8"/>
  <c r="K457" i="8"/>
  <c r="J457" i="8"/>
  <c r="I457" i="8"/>
  <c r="H457" i="8"/>
  <c r="G457" i="8"/>
  <c r="R456" i="8"/>
  <c r="Q456" i="8"/>
  <c r="P456" i="8"/>
  <c r="O456" i="8"/>
  <c r="N456" i="8"/>
  <c r="M456" i="8"/>
  <c r="L456" i="8"/>
  <c r="K456" i="8"/>
  <c r="J456" i="8"/>
  <c r="I456" i="8"/>
  <c r="H456" i="8"/>
  <c r="G456" i="8"/>
  <c r="R455" i="8"/>
  <c r="Q455" i="8"/>
  <c r="P455" i="8"/>
  <c r="O455" i="8"/>
  <c r="N455" i="8"/>
  <c r="M455" i="8"/>
  <c r="L455" i="8"/>
  <c r="K455" i="8"/>
  <c r="J455" i="8"/>
  <c r="I455" i="8"/>
  <c r="H455" i="8"/>
  <c r="G455" i="8"/>
  <c r="R454" i="8"/>
  <c r="Q454" i="8"/>
  <c r="P454" i="8"/>
  <c r="O454" i="8"/>
  <c r="N454" i="8"/>
  <c r="M454" i="8"/>
  <c r="L454" i="8"/>
  <c r="K454" i="8"/>
  <c r="J454" i="8"/>
  <c r="I454" i="8"/>
  <c r="H454" i="8"/>
  <c r="G454" i="8"/>
  <c r="R453" i="8"/>
  <c r="Q453" i="8"/>
  <c r="P453" i="8"/>
  <c r="O453" i="8"/>
  <c r="N453" i="8"/>
  <c r="M453" i="8"/>
  <c r="L453" i="8"/>
  <c r="K453" i="8"/>
  <c r="J453" i="8"/>
  <c r="I453" i="8"/>
  <c r="H453" i="8"/>
  <c r="G453" i="8"/>
  <c r="R452" i="8"/>
  <c r="Q452" i="8"/>
  <c r="P452" i="8"/>
  <c r="O452" i="8"/>
  <c r="N452" i="8"/>
  <c r="M452" i="8"/>
  <c r="L452" i="8"/>
  <c r="K452" i="8"/>
  <c r="J452" i="8"/>
  <c r="I452" i="8"/>
  <c r="H452" i="8"/>
  <c r="G452" i="8"/>
  <c r="R451" i="8"/>
  <c r="Q451" i="8"/>
  <c r="P451" i="8"/>
  <c r="O451" i="8"/>
  <c r="N451" i="8"/>
  <c r="M451" i="8"/>
  <c r="L451" i="8"/>
  <c r="K451" i="8"/>
  <c r="J451" i="8"/>
  <c r="I451" i="8"/>
  <c r="H451" i="8"/>
  <c r="G451" i="8"/>
  <c r="R450" i="8"/>
  <c r="Q450" i="8"/>
  <c r="P450" i="8"/>
  <c r="O450" i="8"/>
  <c r="N450" i="8"/>
  <c r="M450" i="8"/>
  <c r="L450" i="8"/>
  <c r="K450" i="8"/>
  <c r="J450" i="8"/>
  <c r="I450" i="8"/>
  <c r="H450" i="8"/>
  <c r="G450" i="8"/>
  <c r="R449" i="8"/>
  <c r="Q449" i="8"/>
  <c r="P449" i="8"/>
  <c r="O449" i="8"/>
  <c r="N449" i="8"/>
  <c r="M449" i="8"/>
  <c r="L449" i="8"/>
  <c r="K449" i="8"/>
  <c r="J449" i="8"/>
  <c r="I449" i="8"/>
  <c r="H449" i="8"/>
  <c r="G449" i="8"/>
  <c r="R448" i="8"/>
  <c r="Q448" i="8"/>
  <c r="P448" i="8"/>
  <c r="O448" i="8"/>
  <c r="N448" i="8"/>
  <c r="M448" i="8"/>
  <c r="L448" i="8"/>
  <c r="K448" i="8"/>
  <c r="J448" i="8"/>
  <c r="I448" i="8"/>
  <c r="H448" i="8"/>
  <c r="G448" i="8"/>
  <c r="R447" i="8"/>
  <c r="Q447" i="8"/>
  <c r="P447" i="8"/>
  <c r="O447" i="8"/>
  <c r="N447" i="8"/>
  <c r="M447" i="8"/>
  <c r="L447" i="8"/>
  <c r="K447" i="8"/>
  <c r="J447" i="8"/>
  <c r="I447" i="8"/>
  <c r="H447" i="8"/>
  <c r="G447" i="8"/>
  <c r="R446" i="8"/>
  <c r="Q446" i="8"/>
  <c r="P446" i="8"/>
  <c r="O446" i="8"/>
  <c r="N446" i="8"/>
  <c r="M446" i="8"/>
  <c r="L446" i="8"/>
  <c r="K446" i="8"/>
  <c r="J446" i="8"/>
  <c r="I446" i="8"/>
  <c r="H446" i="8"/>
  <c r="G446" i="8"/>
  <c r="R445" i="8"/>
  <c r="Q445" i="8"/>
  <c r="P445" i="8"/>
  <c r="O445" i="8"/>
  <c r="N445" i="8"/>
  <c r="M445" i="8"/>
  <c r="L445" i="8"/>
  <c r="K445" i="8"/>
  <c r="J445" i="8"/>
  <c r="I445" i="8"/>
  <c r="H445" i="8"/>
  <c r="G445" i="8"/>
  <c r="R444" i="8"/>
  <c r="Q444" i="8"/>
  <c r="P444" i="8"/>
  <c r="O444" i="8"/>
  <c r="N444" i="8"/>
  <c r="M444" i="8"/>
  <c r="L444" i="8"/>
  <c r="K444" i="8"/>
  <c r="J444" i="8"/>
  <c r="I444" i="8"/>
  <c r="H444" i="8"/>
  <c r="G444" i="8"/>
  <c r="R443" i="8"/>
  <c r="Q443" i="8"/>
  <c r="P443" i="8"/>
  <c r="O443" i="8"/>
  <c r="N443" i="8"/>
  <c r="M443" i="8"/>
  <c r="L443" i="8"/>
  <c r="K443" i="8"/>
  <c r="J443" i="8"/>
  <c r="I443" i="8"/>
  <c r="H443" i="8"/>
  <c r="G443" i="8"/>
  <c r="R442" i="8"/>
  <c r="Q442" i="8"/>
  <c r="P442" i="8"/>
  <c r="O442" i="8"/>
  <c r="N442" i="8"/>
  <c r="M442" i="8"/>
  <c r="L442" i="8"/>
  <c r="K442" i="8"/>
  <c r="J442" i="8"/>
  <c r="I442" i="8"/>
  <c r="H442" i="8"/>
  <c r="G442" i="8"/>
  <c r="R441" i="8"/>
  <c r="Q441" i="8"/>
  <c r="P441" i="8"/>
  <c r="O441" i="8"/>
  <c r="N441" i="8"/>
  <c r="M441" i="8"/>
  <c r="L441" i="8"/>
  <c r="K441" i="8"/>
  <c r="J441" i="8"/>
  <c r="I441" i="8"/>
  <c r="H441" i="8"/>
  <c r="G441" i="8"/>
  <c r="R437" i="8"/>
  <c r="Q437" i="8"/>
  <c r="P437" i="8"/>
  <c r="O437" i="8"/>
  <c r="N437" i="8"/>
  <c r="M437" i="8"/>
  <c r="L437" i="8"/>
  <c r="K437" i="8"/>
  <c r="J437" i="8"/>
  <c r="I437" i="8"/>
  <c r="H437" i="8"/>
  <c r="G437" i="8"/>
  <c r="R436" i="8"/>
  <c r="Q436" i="8"/>
  <c r="P436" i="8"/>
  <c r="O436" i="8"/>
  <c r="N436" i="8"/>
  <c r="M436" i="8"/>
  <c r="L436" i="8"/>
  <c r="K436" i="8"/>
  <c r="J436" i="8"/>
  <c r="I436" i="8"/>
  <c r="H436" i="8"/>
  <c r="G436" i="8"/>
  <c r="R435" i="8"/>
  <c r="Q435" i="8"/>
  <c r="P435" i="8"/>
  <c r="O435" i="8"/>
  <c r="N435" i="8"/>
  <c r="M435" i="8"/>
  <c r="L435" i="8"/>
  <c r="K435" i="8"/>
  <c r="J435" i="8"/>
  <c r="I435" i="8"/>
  <c r="H435" i="8"/>
  <c r="G435" i="8"/>
  <c r="R434" i="8"/>
  <c r="Q434" i="8"/>
  <c r="P434" i="8"/>
  <c r="O434" i="8"/>
  <c r="N434" i="8"/>
  <c r="M434" i="8"/>
  <c r="L434" i="8"/>
  <c r="K434" i="8"/>
  <c r="J434" i="8"/>
  <c r="I434" i="8"/>
  <c r="H434" i="8"/>
  <c r="G434" i="8"/>
  <c r="R433" i="8"/>
  <c r="Q433" i="8"/>
  <c r="P433" i="8"/>
  <c r="O433" i="8"/>
  <c r="N433" i="8"/>
  <c r="M433" i="8"/>
  <c r="L433" i="8"/>
  <c r="K433" i="8"/>
  <c r="J433" i="8"/>
  <c r="I433" i="8"/>
  <c r="H433" i="8"/>
  <c r="G433" i="8"/>
  <c r="R432" i="8"/>
  <c r="Q432" i="8"/>
  <c r="P432" i="8"/>
  <c r="O432" i="8"/>
  <c r="N432" i="8"/>
  <c r="M432" i="8"/>
  <c r="L432" i="8"/>
  <c r="K432" i="8"/>
  <c r="J432" i="8"/>
  <c r="I432" i="8"/>
  <c r="H432" i="8"/>
  <c r="G432" i="8"/>
  <c r="R431" i="8"/>
  <c r="Q431" i="8"/>
  <c r="P431" i="8"/>
  <c r="O431" i="8"/>
  <c r="N431" i="8"/>
  <c r="M431" i="8"/>
  <c r="L431" i="8"/>
  <c r="K431" i="8"/>
  <c r="J431" i="8"/>
  <c r="I431" i="8"/>
  <c r="H431" i="8"/>
  <c r="G431" i="8"/>
  <c r="R430" i="8"/>
  <c r="Q430" i="8"/>
  <c r="P430" i="8"/>
  <c r="O430" i="8"/>
  <c r="N430" i="8"/>
  <c r="M430" i="8"/>
  <c r="L430" i="8"/>
  <c r="K430" i="8"/>
  <c r="J430" i="8"/>
  <c r="I430" i="8"/>
  <c r="H430" i="8"/>
  <c r="G430" i="8"/>
  <c r="R429" i="8"/>
  <c r="Q429" i="8"/>
  <c r="P429" i="8"/>
  <c r="O429" i="8"/>
  <c r="N429" i="8"/>
  <c r="M429" i="8"/>
  <c r="L429" i="8"/>
  <c r="K429" i="8"/>
  <c r="J429" i="8"/>
  <c r="I429" i="8"/>
  <c r="H429" i="8"/>
  <c r="G429" i="8"/>
  <c r="R428" i="8"/>
  <c r="Q428" i="8"/>
  <c r="P428" i="8"/>
  <c r="O428" i="8"/>
  <c r="N428" i="8"/>
  <c r="M428" i="8"/>
  <c r="L428" i="8"/>
  <c r="K428" i="8"/>
  <c r="J428" i="8"/>
  <c r="I428" i="8"/>
  <c r="H428" i="8"/>
  <c r="G428" i="8"/>
  <c r="R427" i="8"/>
  <c r="Q427" i="8"/>
  <c r="P427" i="8"/>
  <c r="O427" i="8"/>
  <c r="N427" i="8"/>
  <c r="M427" i="8"/>
  <c r="L427" i="8"/>
  <c r="K427" i="8"/>
  <c r="J427" i="8"/>
  <c r="I427" i="8"/>
  <c r="H427" i="8"/>
  <c r="G427" i="8"/>
  <c r="R426" i="8"/>
  <c r="Q426" i="8"/>
  <c r="P426" i="8"/>
  <c r="O426" i="8"/>
  <c r="N426" i="8"/>
  <c r="M426" i="8"/>
  <c r="L426" i="8"/>
  <c r="K426" i="8"/>
  <c r="J426" i="8"/>
  <c r="I426" i="8"/>
  <c r="H426" i="8"/>
  <c r="G426" i="8"/>
  <c r="R425" i="8"/>
  <c r="Q425" i="8"/>
  <c r="P425" i="8"/>
  <c r="O425" i="8"/>
  <c r="N425" i="8"/>
  <c r="M425" i="8"/>
  <c r="L425" i="8"/>
  <c r="K425" i="8"/>
  <c r="J425" i="8"/>
  <c r="I425" i="8"/>
  <c r="H425" i="8"/>
  <c r="G425" i="8"/>
  <c r="R424" i="8"/>
  <c r="Q424" i="8"/>
  <c r="P424" i="8"/>
  <c r="O424" i="8"/>
  <c r="N424" i="8"/>
  <c r="M424" i="8"/>
  <c r="L424" i="8"/>
  <c r="K424" i="8"/>
  <c r="J424" i="8"/>
  <c r="I424" i="8"/>
  <c r="H424" i="8"/>
  <c r="G424" i="8"/>
  <c r="R423" i="8"/>
  <c r="Q423" i="8"/>
  <c r="P423" i="8"/>
  <c r="O423" i="8"/>
  <c r="N423" i="8"/>
  <c r="M423" i="8"/>
  <c r="L423" i="8"/>
  <c r="K423" i="8"/>
  <c r="J423" i="8"/>
  <c r="I423" i="8"/>
  <c r="H423" i="8"/>
  <c r="G423" i="8"/>
  <c r="R422" i="8"/>
  <c r="Q422" i="8"/>
  <c r="P422" i="8"/>
  <c r="O422" i="8"/>
  <c r="N422" i="8"/>
  <c r="M422" i="8"/>
  <c r="L422" i="8"/>
  <c r="K422" i="8"/>
  <c r="J422" i="8"/>
  <c r="I422" i="8"/>
  <c r="H422" i="8"/>
  <c r="G422" i="8"/>
  <c r="F422" i="8"/>
  <c r="F459" i="8"/>
  <c r="F458" i="8"/>
  <c r="F457" i="8"/>
  <c r="F456" i="8"/>
  <c r="F455" i="8"/>
  <c r="F454" i="8"/>
  <c r="F453" i="8"/>
  <c r="F452" i="8"/>
  <c r="F451" i="8"/>
  <c r="F450" i="8"/>
  <c r="F449" i="8"/>
  <c r="F448" i="8"/>
  <c r="F447" i="8"/>
  <c r="F446" i="8"/>
  <c r="F445" i="8"/>
  <c r="F444" i="8"/>
  <c r="F443" i="8"/>
  <c r="F442" i="8"/>
  <c r="F441" i="8"/>
  <c r="F437" i="8"/>
  <c r="F436" i="8"/>
  <c r="F435" i="8"/>
  <c r="F434" i="8"/>
  <c r="F433" i="8"/>
  <c r="F432" i="8"/>
  <c r="F431" i="8"/>
  <c r="F430" i="8"/>
  <c r="F429" i="8"/>
  <c r="F428" i="8"/>
  <c r="F427" i="8"/>
  <c r="F426" i="8"/>
  <c r="F425" i="8"/>
  <c r="F424" i="8"/>
  <c r="F423" i="8"/>
  <c r="R401" i="8"/>
  <c r="Q401" i="8"/>
  <c r="P401" i="8"/>
  <c r="O401" i="8"/>
  <c r="N401" i="8"/>
  <c r="M401" i="8"/>
  <c r="L401" i="8"/>
  <c r="K401" i="8"/>
  <c r="J401" i="8"/>
  <c r="I401" i="8"/>
  <c r="H401" i="8"/>
  <c r="G401" i="8"/>
  <c r="R400" i="8"/>
  <c r="Q400" i="8"/>
  <c r="P400" i="8"/>
  <c r="O400" i="8"/>
  <c r="N400" i="8"/>
  <c r="M400" i="8"/>
  <c r="L400" i="8"/>
  <c r="K400" i="8"/>
  <c r="J400" i="8"/>
  <c r="I400" i="8"/>
  <c r="H400" i="8"/>
  <c r="G400" i="8"/>
  <c r="R399" i="8"/>
  <c r="Q399" i="8"/>
  <c r="P399" i="8"/>
  <c r="O399" i="8"/>
  <c r="N399" i="8"/>
  <c r="M399" i="8"/>
  <c r="L399" i="8"/>
  <c r="K399" i="8"/>
  <c r="J399" i="8"/>
  <c r="I399" i="8"/>
  <c r="H399" i="8"/>
  <c r="G399" i="8"/>
  <c r="R398" i="8"/>
  <c r="Q398" i="8"/>
  <c r="P398" i="8"/>
  <c r="O398" i="8"/>
  <c r="N398" i="8"/>
  <c r="M398" i="8"/>
  <c r="L398" i="8"/>
  <c r="K398" i="8"/>
  <c r="J398" i="8"/>
  <c r="I398" i="8"/>
  <c r="H398" i="8"/>
  <c r="G398" i="8"/>
  <c r="R397" i="8"/>
  <c r="Q397" i="8"/>
  <c r="P397" i="8"/>
  <c r="O397" i="8"/>
  <c r="N397" i="8"/>
  <c r="M397" i="8"/>
  <c r="L397" i="8"/>
  <c r="K397" i="8"/>
  <c r="J397" i="8"/>
  <c r="I397" i="8"/>
  <c r="H397" i="8"/>
  <c r="G397" i="8"/>
  <c r="R396" i="8"/>
  <c r="Q396" i="8"/>
  <c r="P396" i="8"/>
  <c r="O396" i="8"/>
  <c r="N396" i="8"/>
  <c r="M396" i="8"/>
  <c r="L396" i="8"/>
  <c r="K396" i="8"/>
  <c r="J396" i="8"/>
  <c r="I396" i="8"/>
  <c r="H396" i="8"/>
  <c r="G396" i="8"/>
  <c r="R395" i="8"/>
  <c r="Q395" i="8"/>
  <c r="P395" i="8"/>
  <c r="O395" i="8"/>
  <c r="N395" i="8"/>
  <c r="M395" i="8"/>
  <c r="L395" i="8"/>
  <c r="K395" i="8"/>
  <c r="J395" i="8"/>
  <c r="I395" i="8"/>
  <c r="H395" i="8"/>
  <c r="G395" i="8"/>
  <c r="R394" i="8"/>
  <c r="Q394" i="8"/>
  <c r="P394" i="8"/>
  <c r="O394" i="8"/>
  <c r="N394" i="8"/>
  <c r="M394" i="8"/>
  <c r="L394" i="8"/>
  <c r="K394" i="8"/>
  <c r="J394" i="8"/>
  <c r="I394" i="8"/>
  <c r="H394" i="8"/>
  <c r="G394" i="8"/>
  <c r="R393" i="8"/>
  <c r="Q393" i="8"/>
  <c r="P393" i="8"/>
  <c r="O393" i="8"/>
  <c r="N393" i="8"/>
  <c r="M393" i="8"/>
  <c r="L393" i="8"/>
  <c r="K393" i="8"/>
  <c r="J393" i="8"/>
  <c r="I393" i="8"/>
  <c r="H393" i="8"/>
  <c r="G393" i="8"/>
  <c r="R392" i="8"/>
  <c r="Q392" i="8"/>
  <c r="P392" i="8"/>
  <c r="O392" i="8"/>
  <c r="N392" i="8"/>
  <c r="M392" i="8"/>
  <c r="L392" i="8"/>
  <c r="K392" i="8"/>
  <c r="J392" i="8"/>
  <c r="I392" i="8"/>
  <c r="H392" i="8"/>
  <c r="G392" i="8"/>
  <c r="R391" i="8"/>
  <c r="Q391" i="8"/>
  <c r="P391" i="8"/>
  <c r="O391" i="8"/>
  <c r="N391" i="8"/>
  <c r="M391" i="8"/>
  <c r="L391" i="8"/>
  <c r="K391" i="8"/>
  <c r="J391" i="8"/>
  <c r="I391" i="8"/>
  <c r="H391" i="8"/>
  <c r="G391" i="8"/>
  <c r="R383" i="8"/>
  <c r="Q383" i="8"/>
  <c r="P383" i="8"/>
  <c r="O383" i="8"/>
  <c r="N383" i="8"/>
  <c r="M383" i="8"/>
  <c r="L383" i="8"/>
  <c r="K383" i="8"/>
  <c r="J383" i="8"/>
  <c r="I383" i="8"/>
  <c r="H383" i="8"/>
  <c r="G383" i="8"/>
  <c r="R382" i="8"/>
  <c r="Q382" i="8"/>
  <c r="P382" i="8"/>
  <c r="O382" i="8"/>
  <c r="N382" i="8"/>
  <c r="M382" i="8"/>
  <c r="L382" i="8"/>
  <c r="K382" i="8"/>
  <c r="J382" i="8"/>
  <c r="I382" i="8"/>
  <c r="H382" i="8"/>
  <c r="G382" i="8"/>
  <c r="R381" i="8"/>
  <c r="Q381" i="8"/>
  <c r="P381" i="8"/>
  <c r="O381" i="8"/>
  <c r="N381" i="8"/>
  <c r="M381" i="8"/>
  <c r="L381" i="8"/>
  <c r="K381" i="8"/>
  <c r="J381" i="8"/>
  <c r="I381" i="8"/>
  <c r="H381" i="8"/>
  <c r="G381" i="8"/>
  <c r="R380" i="8"/>
  <c r="Q380" i="8"/>
  <c r="P380" i="8"/>
  <c r="O380" i="8"/>
  <c r="N380" i="8"/>
  <c r="M380" i="8"/>
  <c r="L380" i="8"/>
  <c r="K380" i="8"/>
  <c r="J380" i="8"/>
  <c r="I380" i="8"/>
  <c r="H380" i="8"/>
  <c r="G380" i="8"/>
  <c r="R379" i="8"/>
  <c r="Q379" i="8"/>
  <c r="P379" i="8"/>
  <c r="O379" i="8"/>
  <c r="N379" i="8"/>
  <c r="M379" i="8"/>
  <c r="L379" i="8"/>
  <c r="K379" i="8"/>
  <c r="J379" i="8"/>
  <c r="I379" i="8"/>
  <c r="H379" i="8"/>
  <c r="G379" i="8"/>
  <c r="R378" i="8"/>
  <c r="Q378" i="8"/>
  <c r="P378" i="8"/>
  <c r="O378" i="8"/>
  <c r="N378" i="8"/>
  <c r="M378" i="8"/>
  <c r="L378" i="8"/>
  <c r="K378" i="8"/>
  <c r="J378" i="8"/>
  <c r="I378" i="8"/>
  <c r="H378" i="8"/>
  <c r="G378" i="8"/>
  <c r="R374" i="8"/>
  <c r="Q374" i="8"/>
  <c r="P374" i="8"/>
  <c r="O374" i="8"/>
  <c r="N374" i="8"/>
  <c r="M374" i="8"/>
  <c r="L374" i="8"/>
  <c r="K374" i="8"/>
  <c r="J374" i="8"/>
  <c r="I374" i="8"/>
  <c r="H374" i="8"/>
  <c r="G374" i="8"/>
  <c r="R373" i="8"/>
  <c r="Q373" i="8"/>
  <c r="P373" i="8"/>
  <c r="O373" i="8"/>
  <c r="N373" i="8"/>
  <c r="M373" i="8"/>
  <c r="L373" i="8"/>
  <c r="K373" i="8"/>
  <c r="J373" i="8"/>
  <c r="I373" i="8"/>
  <c r="H373" i="8"/>
  <c r="G373" i="8"/>
  <c r="R372" i="8"/>
  <c r="Q372" i="8"/>
  <c r="P372" i="8"/>
  <c r="O372" i="8"/>
  <c r="N372" i="8"/>
  <c r="M372" i="8"/>
  <c r="L372" i="8"/>
  <c r="K372" i="8"/>
  <c r="J372" i="8"/>
  <c r="I372" i="8"/>
  <c r="H372" i="8"/>
  <c r="G372" i="8"/>
  <c r="R371" i="8"/>
  <c r="Q371" i="8"/>
  <c r="P371" i="8"/>
  <c r="O371" i="8"/>
  <c r="N371" i="8"/>
  <c r="M371" i="8"/>
  <c r="L371" i="8"/>
  <c r="K371" i="8"/>
  <c r="J371" i="8"/>
  <c r="I371" i="8"/>
  <c r="H371" i="8"/>
  <c r="G371" i="8"/>
  <c r="R367" i="8"/>
  <c r="Q367" i="8"/>
  <c r="P367" i="8"/>
  <c r="O367" i="8"/>
  <c r="N367" i="8"/>
  <c r="M367" i="8"/>
  <c r="L367" i="8"/>
  <c r="K367" i="8"/>
  <c r="J367" i="8"/>
  <c r="I367" i="8"/>
  <c r="H367" i="8"/>
  <c r="G367" i="8"/>
  <c r="R366" i="8"/>
  <c r="Q366" i="8"/>
  <c r="P366" i="8"/>
  <c r="O366" i="8"/>
  <c r="N366" i="8"/>
  <c r="M366" i="8"/>
  <c r="L366" i="8"/>
  <c r="K366" i="8"/>
  <c r="J366" i="8"/>
  <c r="I366" i="8"/>
  <c r="H366" i="8"/>
  <c r="G366" i="8"/>
  <c r="R365" i="8"/>
  <c r="Q365" i="8"/>
  <c r="P365" i="8"/>
  <c r="O365" i="8"/>
  <c r="N365" i="8"/>
  <c r="M365" i="8"/>
  <c r="L365" i="8"/>
  <c r="K365" i="8"/>
  <c r="J365" i="8"/>
  <c r="I365" i="8"/>
  <c r="H365" i="8"/>
  <c r="G365" i="8"/>
  <c r="R364" i="8"/>
  <c r="Q364" i="8"/>
  <c r="P364" i="8"/>
  <c r="O364" i="8"/>
  <c r="N364" i="8"/>
  <c r="M364" i="8"/>
  <c r="L364" i="8"/>
  <c r="K364" i="8"/>
  <c r="J364" i="8"/>
  <c r="I364" i="8"/>
  <c r="H364" i="8"/>
  <c r="G364" i="8"/>
  <c r="F364" i="8"/>
  <c r="F401" i="8"/>
  <c r="F400" i="8"/>
  <c r="F399" i="8"/>
  <c r="F398" i="8"/>
  <c r="F397" i="8"/>
  <c r="F396" i="8"/>
  <c r="F395" i="8"/>
  <c r="F394" i="8"/>
  <c r="F393" i="8"/>
  <c r="F392" i="8"/>
  <c r="F391" i="8"/>
  <c r="F383" i="8"/>
  <c r="F382" i="8"/>
  <c r="F381" i="8"/>
  <c r="F380" i="8"/>
  <c r="F379" i="8"/>
  <c r="F378" i="8"/>
  <c r="F374" i="8"/>
  <c r="F373" i="8"/>
  <c r="F372" i="8"/>
  <c r="F371" i="8"/>
  <c r="F367" i="8"/>
  <c r="F366" i="8"/>
  <c r="F365" i="8"/>
  <c r="R345" i="8"/>
  <c r="Q345" i="8"/>
  <c r="P345" i="8"/>
  <c r="O345" i="8"/>
  <c r="N345" i="8"/>
  <c r="M345" i="8"/>
  <c r="L345" i="8"/>
  <c r="K345" i="8"/>
  <c r="J345" i="8"/>
  <c r="I345" i="8"/>
  <c r="H345" i="8"/>
  <c r="G345" i="8"/>
  <c r="R342" i="8"/>
  <c r="Q342" i="8"/>
  <c r="P342" i="8"/>
  <c r="O342" i="8"/>
  <c r="N342" i="8"/>
  <c r="M342" i="8"/>
  <c r="L342" i="8"/>
  <c r="K342" i="8"/>
  <c r="J342" i="8"/>
  <c r="I342" i="8"/>
  <c r="H342" i="8"/>
  <c r="G342" i="8"/>
  <c r="R341" i="8"/>
  <c r="Q341" i="8"/>
  <c r="P341" i="8"/>
  <c r="O341" i="8"/>
  <c r="N341" i="8"/>
  <c r="M341" i="8"/>
  <c r="L341" i="8"/>
  <c r="K341" i="8"/>
  <c r="J341" i="8"/>
  <c r="I341" i="8"/>
  <c r="H341" i="8"/>
  <c r="G341" i="8"/>
  <c r="R340" i="8"/>
  <c r="Q340" i="8"/>
  <c r="P340" i="8"/>
  <c r="O340" i="8"/>
  <c r="N340" i="8"/>
  <c r="M340" i="8"/>
  <c r="L340" i="8"/>
  <c r="K340" i="8"/>
  <c r="J340" i="8"/>
  <c r="I340" i="8"/>
  <c r="H340" i="8"/>
  <c r="G340" i="8"/>
  <c r="R339" i="8"/>
  <c r="Q339" i="8"/>
  <c r="P339" i="8"/>
  <c r="O339" i="8"/>
  <c r="N339" i="8"/>
  <c r="M339" i="8"/>
  <c r="L339" i="8"/>
  <c r="K339" i="8"/>
  <c r="J339" i="8"/>
  <c r="I339" i="8"/>
  <c r="H339" i="8"/>
  <c r="G339" i="8"/>
  <c r="R338" i="8"/>
  <c r="Q338" i="8"/>
  <c r="P338" i="8"/>
  <c r="O338" i="8"/>
  <c r="N338" i="8"/>
  <c r="M338" i="8"/>
  <c r="L338" i="8"/>
  <c r="K338" i="8"/>
  <c r="J338" i="8"/>
  <c r="I338" i="8"/>
  <c r="H338" i="8"/>
  <c r="G338" i="8"/>
  <c r="R334" i="8"/>
  <c r="Q334" i="8"/>
  <c r="P334" i="8"/>
  <c r="O334" i="8"/>
  <c r="N334" i="8"/>
  <c r="M334" i="8"/>
  <c r="L334" i="8"/>
  <c r="K334" i="8"/>
  <c r="J334" i="8"/>
  <c r="I334" i="8"/>
  <c r="H334" i="8"/>
  <c r="G334" i="8"/>
  <c r="R333" i="8"/>
  <c r="Q333" i="8"/>
  <c r="P333" i="8"/>
  <c r="O333" i="8"/>
  <c r="N333" i="8"/>
  <c r="M333" i="8"/>
  <c r="L333" i="8"/>
  <c r="K333" i="8"/>
  <c r="J333" i="8"/>
  <c r="I333" i="8"/>
  <c r="H333" i="8"/>
  <c r="G333" i="8"/>
  <c r="R332" i="8"/>
  <c r="Q332" i="8"/>
  <c r="P332" i="8"/>
  <c r="O332" i="8"/>
  <c r="N332" i="8"/>
  <c r="M332" i="8"/>
  <c r="L332" i="8"/>
  <c r="K332" i="8"/>
  <c r="J332" i="8"/>
  <c r="I332" i="8"/>
  <c r="H332" i="8"/>
  <c r="G332" i="8"/>
  <c r="R331" i="8"/>
  <c r="Q331" i="8"/>
  <c r="P331" i="8"/>
  <c r="O331" i="8"/>
  <c r="N331" i="8"/>
  <c r="M331" i="8"/>
  <c r="L331" i="8"/>
  <c r="K331" i="8"/>
  <c r="J331" i="8"/>
  <c r="I331" i="8"/>
  <c r="H331" i="8"/>
  <c r="G331" i="8"/>
  <c r="R330" i="8"/>
  <c r="Q330" i="8"/>
  <c r="P330" i="8"/>
  <c r="O330" i="8"/>
  <c r="N330" i="8"/>
  <c r="M330" i="8"/>
  <c r="L330" i="8"/>
  <c r="K330" i="8"/>
  <c r="J330" i="8"/>
  <c r="I330" i="8"/>
  <c r="H330" i="8"/>
  <c r="G330" i="8"/>
  <c r="R326" i="8"/>
  <c r="Q326" i="8"/>
  <c r="P326" i="8"/>
  <c r="O326" i="8"/>
  <c r="N326" i="8"/>
  <c r="M326" i="8"/>
  <c r="L326" i="8"/>
  <c r="K326" i="8"/>
  <c r="J326" i="8"/>
  <c r="I326" i="8"/>
  <c r="H326" i="8"/>
  <c r="G326" i="8"/>
  <c r="R325" i="8"/>
  <c r="Q325" i="8"/>
  <c r="P325" i="8"/>
  <c r="O325" i="8"/>
  <c r="N325" i="8"/>
  <c r="M325" i="8"/>
  <c r="L325" i="8"/>
  <c r="K325" i="8"/>
  <c r="J325" i="8"/>
  <c r="I325" i="8"/>
  <c r="H325" i="8"/>
  <c r="G325" i="8"/>
  <c r="R324" i="8"/>
  <c r="Q324" i="8"/>
  <c r="P324" i="8"/>
  <c r="O324" i="8"/>
  <c r="N324" i="8"/>
  <c r="M324" i="8"/>
  <c r="L324" i="8"/>
  <c r="K324" i="8"/>
  <c r="J324" i="8"/>
  <c r="I324" i="8"/>
  <c r="H324" i="8"/>
  <c r="G324" i="8"/>
  <c r="R323" i="8"/>
  <c r="Q323" i="8"/>
  <c r="P323" i="8"/>
  <c r="O323" i="8"/>
  <c r="N323" i="8"/>
  <c r="M323" i="8"/>
  <c r="L323" i="8"/>
  <c r="K323" i="8"/>
  <c r="J323" i="8"/>
  <c r="I323" i="8"/>
  <c r="H323" i="8"/>
  <c r="G323" i="8"/>
  <c r="R322" i="8"/>
  <c r="Q322" i="8"/>
  <c r="P322" i="8"/>
  <c r="O322" i="8"/>
  <c r="N322" i="8"/>
  <c r="M322" i="8"/>
  <c r="L322" i="8"/>
  <c r="K322" i="8"/>
  <c r="J322" i="8"/>
  <c r="I322" i="8"/>
  <c r="H322" i="8"/>
  <c r="G322" i="8"/>
  <c r="R318" i="8"/>
  <c r="Q318" i="8"/>
  <c r="P318" i="8"/>
  <c r="O318" i="8"/>
  <c r="N318" i="8"/>
  <c r="M318" i="8"/>
  <c r="L318" i="8"/>
  <c r="K318" i="8"/>
  <c r="J318" i="8"/>
  <c r="I318" i="8"/>
  <c r="H318" i="8"/>
  <c r="G318" i="8"/>
  <c r="R317" i="8"/>
  <c r="Q317" i="8"/>
  <c r="P317" i="8"/>
  <c r="O317" i="8"/>
  <c r="N317" i="8"/>
  <c r="M317" i="8"/>
  <c r="L317" i="8"/>
  <c r="K317" i="8"/>
  <c r="J317" i="8"/>
  <c r="I317" i="8"/>
  <c r="H317" i="8"/>
  <c r="G317" i="8"/>
  <c r="R316" i="8"/>
  <c r="Q316" i="8"/>
  <c r="P316" i="8"/>
  <c r="O316" i="8"/>
  <c r="N316" i="8"/>
  <c r="M316" i="8"/>
  <c r="L316" i="8"/>
  <c r="K316" i="8"/>
  <c r="J316" i="8"/>
  <c r="I316" i="8"/>
  <c r="H316" i="8"/>
  <c r="G316" i="8"/>
  <c r="R315" i="8"/>
  <c r="Q315" i="8"/>
  <c r="P315" i="8"/>
  <c r="O315" i="8"/>
  <c r="N315" i="8"/>
  <c r="M315" i="8"/>
  <c r="L315" i="8"/>
  <c r="K315" i="8"/>
  <c r="J315" i="8"/>
  <c r="I315" i="8"/>
  <c r="H315" i="8"/>
  <c r="G315" i="8"/>
  <c r="R314" i="8"/>
  <c r="Q314" i="8"/>
  <c r="P314" i="8"/>
  <c r="O314" i="8"/>
  <c r="N314" i="8"/>
  <c r="M314" i="8"/>
  <c r="L314" i="8"/>
  <c r="K314" i="8"/>
  <c r="J314" i="8"/>
  <c r="I314" i="8"/>
  <c r="H314" i="8"/>
  <c r="G314" i="8"/>
  <c r="R310" i="8"/>
  <c r="Q310" i="8"/>
  <c r="P310" i="8"/>
  <c r="O310" i="8"/>
  <c r="N310" i="8"/>
  <c r="M310" i="8"/>
  <c r="L310" i="8"/>
  <c r="K310" i="8"/>
  <c r="J310" i="8"/>
  <c r="I310" i="8"/>
  <c r="H310" i="8"/>
  <c r="G310" i="8"/>
  <c r="R309" i="8"/>
  <c r="Q309" i="8"/>
  <c r="P309" i="8"/>
  <c r="O309" i="8"/>
  <c r="N309" i="8"/>
  <c r="M309" i="8"/>
  <c r="L309" i="8"/>
  <c r="K309" i="8"/>
  <c r="J309" i="8"/>
  <c r="I309" i="8"/>
  <c r="H309" i="8"/>
  <c r="G309" i="8"/>
  <c r="R308" i="8"/>
  <c r="Q308" i="8"/>
  <c r="P308" i="8"/>
  <c r="O308" i="8"/>
  <c r="N308" i="8"/>
  <c r="M308" i="8"/>
  <c r="L308" i="8"/>
  <c r="K308" i="8"/>
  <c r="J308" i="8"/>
  <c r="I308" i="8"/>
  <c r="H308" i="8"/>
  <c r="G308" i="8"/>
  <c r="R307" i="8"/>
  <c r="Q307" i="8"/>
  <c r="P307" i="8"/>
  <c r="O307" i="8"/>
  <c r="N307" i="8"/>
  <c r="M307" i="8"/>
  <c r="L307" i="8"/>
  <c r="K307" i="8"/>
  <c r="J307" i="8"/>
  <c r="I307" i="8"/>
  <c r="H307" i="8"/>
  <c r="G307" i="8"/>
  <c r="R306" i="8"/>
  <c r="Q306" i="8"/>
  <c r="P306" i="8"/>
  <c r="O306" i="8"/>
  <c r="N306" i="8"/>
  <c r="M306" i="8"/>
  <c r="L306" i="8"/>
  <c r="K306" i="8"/>
  <c r="J306" i="8"/>
  <c r="I306" i="8"/>
  <c r="H306" i="8"/>
  <c r="G306" i="8"/>
  <c r="F306" i="8"/>
  <c r="F345" i="8"/>
  <c r="F342" i="8"/>
  <c r="F341" i="8"/>
  <c r="F340" i="8"/>
  <c r="F339" i="8"/>
  <c r="F338" i="8"/>
  <c r="F334" i="8"/>
  <c r="F333" i="8"/>
  <c r="F332" i="8"/>
  <c r="F331" i="8"/>
  <c r="F330" i="8"/>
  <c r="F326" i="8"/>
  <c r="F325" i="8"/>
  <c r="F324" i="8"/>
  <c r="F323" i="8"/>
  <c r="F322" i="8"/>
  <c r="F318" i="8"/>
  <c r="F317" i="8"/>
  <c r="F316" i="8"/>
  <c r="F315" i="8"/>
  <c r="F314" i="8"/>
  <c r="F310" i="8"/>
  <c r="F309" i="8"/>
  <c r="F308" i="8"/>
  <c r="F307" i="8"/>
  <c r="R284" i="8"/>
  <c r="Q284" i="8"/>
  <c r="P284" i="8"/>
  <c r="O284" i="8"/>
  <c r="N284" i="8"/>
  <c r="M284" i="8"/>
  <c r="L284" i="8"/>
  <c r="K284" i="8"/>
  <c r="J284" i="8"/>
  <c r="I284" i="8"/>
  <c r="H284" i="8"/>
  <c r="G284" i="8"/>
  <c r="R283" i="8"/>
  <c r="Q283" i="8"/>
  <c r="P283" i="8"/>
  <c r="O283" i="8"/>
  <c r="N283" i="8"/>
  <c r="M283" i="8"/>
  <c r="L283" i="8"/>
  <c r="K283" i="8"/>
  <c r="J283" i="8"/>
  <c r="I283" i="8"/>
  <c r="H283" i="8"/>
  <c r="G283" i="8"/>
  <c r="R282" i="8"/>
  <c r="Q282" i="8"/>
  <c r="P282" i="8"/>
  <c r="O282" i="8"/>
  <c r="N282" i="8"/>
  <c r="M282" i="8"/>
  <c r="L282" i="8"/>
  <c r="K282" i="8"/>
  <c r="J282" i="8"/>
  <c r="I282" i="8"/>
  <c r="H282" i="8"/>
  <c r="G282" i="8"/>
  <c r="R281" i="8"/>
  <c r="Q281" i="8"/>
  <c r="P281" i="8"/>
  <c r="O281" i="8"/>
  <c r="N281" i="8"/>
  <c r="M281" i="8"/>
  <c r="L281" i="8"/>
  <c r="K281" i="8"/>
  <c r="J281" i="8"/>
  <c r="I281" i="8"/>
  <c r="H281" i="8"/>
  <c r="G281" i="8"/>
  <c r="R280" i="8"/>
  <c r="Q280" i="8"/>
  <c r="P280" i="8"/>
  <c r="O280" i="8"/>
  <c r="N280" i="8"/>
  <c r="M280" i="8"/>
  <c r="L280" i="8"/>
  <c r="K280" i="8"/>
  <c r="J280" i="8"/>
  <c r="I280" i="8"/>
  <c r="H280" i="8"/>
  <c r="G280" i="8"/>
  <c r="R276" i="8"/>
  <c r="Q276" i="8"/>
  <c r="P276" i="8"/>
  <c r="O276" i="8"/>
  <c r="N276" i="8"/>
  <c r="M276" i="8"/>
  <c r="L276" i="8"/>
  <c r="K276" i="8"/>
  <c r="J276" i="8"/>
  <c r="I276" i="8"/>
  <c r="H276" i="8"/>
  <c r="G276" i="8"/>
  <c r="R275" i="8"/>
  <c r="Q275" i="8"/>
  <c r="P275" i="8"/>
  <c r="O275" i="8"/>
  <c r="N275" i="8"/>
  <c r="M275" i="8"/>
  <c r="L275" i="8"/>
  <c r="K275" i="8"/>
  <c r="J275" i="8"/>
  <c r="I275" i="8"/>
  <c r="H275" i="8"/>
  <c r="G275" i="8"/>
  <c r="R274" i="8"/>
  <c r="Q274" i="8"/>
  <c r="P274" i="8"/>
  <c r="O274" i="8"/>
  <c r="N274" i="8"/>
  <c r="M274" i="8"/>
  <c r="L274" i="8"/>
  <c r="K274" i="8"/>
  <c r="J274" i="8"/>
  <c r="I274" i="8"/>
  <c r="H274" i="8"/>
  <c r="G274" i="8"/>
  <c r="R273" i="8"/>
  <c r="Q273" i="8"/>
  <c r="P273" i="8"/>
  <c r="O273" i="8"/>
  <c r="N273" i="8"/>
  <c r="M273" i="8"/>
  <c r="L273" i="8"/>
  <c r="K273" i="8"/>
  <c r="J273" i="8"/>
  <c r="I273" i="8"/>
  <c r="H273" i="8"/>
  <c r="G273" i="8"/>
  <c r="R272" i="8"/>
  <c r="Q272" i="8"/>
  <c r="P272" i="8"/>
  <c r="O272" i="8"/>
  <c r="N272" i="8"/>
  <c r="M272" i="8"/>
  <c r="L272" i="8"/>
  <c r="K272" i="8"/>
  <c r="J272" i="8"/>
  <c r="I272" i="8"/>
  <c r="H272" i="8"/>
  <c r="G272" i="8"/>
  <c r="R264" i="8"/>
  <c r="Q264" i="8"/>
  <c r="P264" i="8"/>
  <c r="O264" i="8"/>
  <c r="N264" i="8"/>
  <c r="M264" i="8"/>
  <c r="L264" i="8"/>
  <c r="K264" i="8"/>
  <c r="J264" i="8"/>
  <c r="I264" i="8"/>
  <c r="H264" i="8"/>
  <c r="G264" i="8"/>
  <c r="R263" i="8"/>
  <c r="Q263" i="8"/>
  <c r="P263" i="8"/>
  <c r="O263" i="8"/>
  <c r="N263" i="8"/>
  <c r="M263" i="8"/>
  <c r="L263" i="8"/>
  <c r="K263" i="8"/>
  <c r="J263" i="8"/>
  <c r="I263" i="8"/>
  <c r="H263" i="8"/>
  <c r="G263" i="8"/>
  <c r="R260" i="8"/>
  <c r="Q260" i="8"/>
  <c r="P260" i="8"/>
  <c r="O260" i="8"/>
  <c r="N260" i="8"/>
  <c r="M260" i="8"/>
  <c r="L260" i="8"/>
  <c r="K260" i="8"/>
  <c r="J260" i="8"/>
  <c r="I260" i="8"/>
  <c r="H260" i="8"/>
  <c r="G260" i="8"/>
  <c r="R259" i="8"/>
  <c r="Q259" i="8"/>
  <c r="P259" i="8"/>
  <c r="O259" i="8"/>
  <c r="N259" i="8"/>
  <c r="M259" i="8"/>
  <c r="L259" i="8"/>
  <c r="K259" i="8"/>
  <c r="J259" i="8"/>
  <c r="I259" i="8"/>
  <c r="H259" i="8"/>
  <c r="G259" i="8"/>
  <c r="R258" i="8"/>
  <c r="Q258" i="8"/>
  <c r="P258" i="8"/>
  <c r="O258" i="8"/>
  <c r="N258" i="8"/>
  <c r="M258" i="8"/>
  <c r="L258" i="8"/>
  <c r="K258" i="8"/>
  <c r="J258" i="8"/>
  <c r="I258" i="8"/>
  <c r="H258" i="8"/>
  <c r="G258" i="8"/>
  <c r="R257" i="8"/>
  <c r="Q257" i="8"/>
  <c r="P257" i="8"/>
  <c r="O257" i="8"/>
  <c r="N257" i="8"/>
  <c r="M257" i="8"/>
  <c r="L257" i="8"/>
  <c r="K257" i="8"/>
  <c r="J257" i="8"/>
  <c r="I257" i="8"/>
  <c r="H257" i="8"/>
  <c r="G257" i="8"/>
  <c r="R256" i="8"/>
  <c r="Q256" i="8"/>
  <c r="P256" i="8"/>
  <c r="O256" i="8"/>
  <c r="N256" i="8"/>
  <c r="M256" i="8"/>
  <c r="L256" i="8"/>
  <c r="K256" i="8"/>
  <c r="J256" i="8"/>
  <c r="I256" i="8"/>
  <c r="H256" i="8"/>
  <c r="G256" i="8"/>
  <c r="R252" i="8"/>
  <c r="Q252" i="8"/>
  <c r="P252" i="8"/>
  <c r="O252" i="8"/>
  <c r="N252" i="8"/>
  <c r="M252" i="8"/>
  <c r="L252" i="8"/>
  <c r="K252" i="8"/>
  <c r="J252" i="8"/>
  <c r="I252" i="8"/>
  <c r="H252" i="8"/>
  <c r="G252" i="8"/>
  <c r="R251" i="8"/>
  <c r="Q251" i="8"/>
  <c r="P251" i="8"/>
  <c r="O251" i="8"/>
  <c r="N251" i="8"/>
  <c r="M251" i="8"/>
  <c r="L251" i="8"/>
  <c r="K251" i="8"/>
  <c r="J251" i="8"/>
  <c r="I251" i="8"/>
  <c r="H251" i="8"/>
  <c r="G251" i="8"/>
  <c r="R250" i="8"/>
  <c r="Q250" i="8"/>
  <c r="P250" i="8"/>
  <c r="O250" i="8"/>
  <c r="N250" i="8"/>
  <c r="M250" i="8"/>
  <c r="L250" i="8"/>
  <c r="K250" i="8"/>
  <c r="J250" i="8"/>
  <c r="I250" i="8"/>
  <c r="H250" i="8"/>
  <c r="G250" i="8"/>
  <c r="R249" i="8"/>
  <c r="Q249" i="8"/>
  <c r="P249" i="8"/>
  <c r="O249" i="8"/>
  <c r="N249" i="8"/>
  <c r="M249" i="8"/>
  <c r="L249" i="8"/>
  <c r="K249" i="8"/>
  <c r="J249" i="8"/>
  <c r="I249" i="8"/>
  <c r="H249" i="8"/>
  <c r="G249" i="8"/>
  <c r="R248" i="8"/>
  <c r="Q248" i="8"/>
  <c r="P248" i="8"/>
  <c r="O248" i="8"/>
  <c r="N248" i="8"/>
  <c r="M248" i="8"/>
  <c r="L248" i="8"/>
  <c r="K248" i="8"/>
  <c r="J248" i="8"/>
  <c r="I248" i="8"/>
  <c r="H248" i="8"/>
  <c r="G248" i="8"/>
  <c r="F248" i="8"/>
  <c r="F284" i="8"/>
  <c r="F283" i="8"/>
  <c r="F282" i="8"/>
  <c r="F281" i="8"/>
  <c r="F280" i="8"/>
  <c r="F276" i="8"/>
  <c r="F275" i="8"/>
  <c r="F274" i="8"/>
  <c r="F273" i="8"/>
  <c r="F272" i="8"/>
  <c r="F264" i="8"/>
  <c r="F263" i="8"/>
  <c r="F260" i="8"/>
  <c r="F259" i="8"/>
  <c r="F258" i="8"/>
  <c r="F257" i="8"/>
  <c r="F256" i="8"/>
  <c r="F252" i="8"/>
  <c r="F251" i="8"/>
  <c r="F250" i="8"/>
  <c r="F249" i="8"/>
  <c r="R227" i="8"/>
  <c r="Q227" i="8"/>
  <c r="P227" i="8"/>
  <c r="O227" i="8"/>
  <c r="N227" i="8"/>
  <c r="M227" i="8"/>
  <c r="L227" i="8"/>
  <c r="K227" i="8"/>
  <c r="J227" i="8"/>
  <c r="I227" i="8"/>
  <c r="H227" i="8"/>
  <c r="G227" i="8"/>
  <c r="R226" i="8"/>
  <c r="Q226" i="8"/>
  <c r="P226" i="8"/>
  <c r="O226" i="8"/>
  <c r="N226" i="8"/>
  <c r="M226" i="8"/>
  <c r="L226" i="8"/>
  <c r="K226" i="8"/>
  <c r="J226" i="8"/>
  <c r="I226" i="8"/>
  <c r="H226" i="8"/>
  <c r="G226" i="8"/>
  <c r="R225" i="8"/>
  <c r="Q225" i="8"/>
  <c r="P225" i="8"/>
  <c r="O225" i="8"/>
  <c r="N225" i="8"/>
  <c r="M225" i="8"/>
  <c r="L225" i="8"/>
  <c r="K225" i="8"/>
  <c r="J225" i="8"/>
  <c r="I225" i="8"/>
  <c r="H225" i="8"/>
  <c r="G225" i="8"/>
  <c r="R224" i="8"/>
  <c r="Q224" i="8"/>
  <c r="P224" i="8"/>
  <c r="O224" i="8"/>
  <c r="N224" i="8"/>
  <c r="M224" i="8"/>
  <c r="L224" i="8"/>
  <c r="K224" i="8"/>
  <c r="J224" i="8"/>
  <c r="I224" i="8"/>
  <c r="H224" i="8"/>
  <c r="G224" i="8"/>
  <c r="R223" i="8"/>
  <c r="Q223" i="8"/>
  <c r="P223" i="8"/>
  <c r="O223" i="8"/>
  <c r="N223" i="8"/>
  <c r="M223" i="8"/>
  <c r="L223" i="8"/>
  <c r="K223" i="8"/>
  <c r="J223" i="8"/>
  <c r="I223" i="8"/>
  <c r="H223" i="8"/>
  <c r="G223" i="8"/>
  <c r="R219" i="8"/>
  <c r="Q219" i="8"/>
  <c r="P219" i="8"/>
  <c r="O219" i="8"/>
  <c r="N219" i="8"/>
  <c r="M219" i="8"/>
  <c r="L219" i="8"/>
  <c r="K219" i="8"/>
  <c r="J219" i="8"/>
  <c r="I219" i="8"/>
  <c r="H219" i="8"/>
  <c r="G219" i="8"/>
  <c r="R218" i="8"/>
  <c r="Q218" i="8"/>
  <c r="P218" i="8"/>
  <c r="O218" i="8"/>
  <c r="N218" i="8"/>
  <c r="M218" i="8"/>
  <c r="L218" i="8"/>
  <c r="K218" i="8"/>
  <c r="J218" i="8"/>
  <c r="I218" i="8"/>
  <c r="H218" i="8"/>
  <c r="G218" i="8"/>
  <c r="R217" i="8"/>
  <c r="Q217" i="8"/>
  <c r="P217" i="8"/>
  <c r="O217" i="8"/>
  <c r="N217" i="8"/>
  <c r="M217" i="8"/>
  <c r="L217" i="8"/>
  <c r="K217" i="8"/>
  <c r="J217" i="8"/>
  <c r="I217" i="8"/>
  <c r="H217" i="8"/>
  <c r="G217" i="8"/>
  <c r="R216" i="8"/>
  <c r="Q216" i="8"/>
  <c r="P216" i="8"/>
  <c r="O216" i="8"/>
  <c r="N216" i="8"/>
  <c r="M216" i="8"/>
  <c r="L216" i="8"/>
  <c r="K216" i="8"/>
  <c r="J216" i="8"/>
  <c r="I216" i="8"/>
  <c r="H216" i="8"/>
  <c r="G216" i="8"/>
  <c r="R215" i="8"/>
  <c r="Q215" i="8"/>
  <c r="P215" i="8"/>
  <c r="O215" i="8"/>
  <c r="N215" i="8"/>
  <c r="M215" i="8"/>
  <c r="L215" i="8"/>
  <c r="K215" i="8"/>
  <c r="J215" i="8"/>
  <c r="I215" i="8"/>
  <c r="H215" i="8"/>
  <c r="G215" i="8"/>
  <c r="R211" i="8"/>
  <c r="Q211" i="8"/>
  <c r="P211" i="8"/>
  <c r="O211" i="8"/>
  <c r="N211" i="8"/>
  <c r="M211" i="8"/>
  <c r="L211" i="8"/>
  <c r="K211" i="8"/>
  <c r="J211" i="8"/>
  <c r="I211" i="8"/>
  <c r="H211" i="8"/>
  <c r="G211" i="8"/>
  <c r="R210" i="8"/>
  <c r="Q210" i="8"/>
  <c r="P210" i="8"/>
  <c r="O210" i="8"/>
  <c r="N210" i="8"/>
  <c r="M210" i="8"/>
  <c r="L210" i="8"/>
  <c r="K210" i="8"/>
  <c r="J210" i="8"/>
  <c r="I210" i="8"/>
  <c r="H210" i="8"/>
  <c r="G210" i="8"/>
  <c r="R209" i="8"/>
  <c r="Q209" i="8"/>
  <c r="P209" i="8"/>
  <c r="O209" i="8"/>
  <c r="N209" i="8"/>
  <c r="M209" i="8"/>
  <c r="L209" i="8"/>
  <c r="K209" i="8"/>
  <c r="J209" i="8"/>
  <c r="I209" i="8"/>
  <c r="H209" i="8"/>
  <c r="G209" i="8"/>
  <c r="R208" i="8"/>
  <c r="Q208" i="8"/>
  <c r="P208" i="8"/>
  <c r="O208" i="8"/>
  <c r="N208" i="8"/>
  <c r="M208" i="8"/>
  <c r="L208" i="8"/>
  <c r="K208" i="8"/>
  <c r="J208" i="8"/>
  <c r="I208" i="8"/>
  <c r="H208" i="8"/>
  <c r="G208" i="8"/>
  <c r="R207" i="8"/>
  <c r="Q207" i="8"/>
  <c r="P207" i="8"/>
  <c r="O207" i="8"/>
  <c r="N207" i="8"/>
  <c r="M207" i="8"/>
  <c r="L207" i="8"/>
  <c r="K207" i="8"/>
  <c r="J207" i="8"/>
  <c r="I207" i="8"/>
  <c r="H207" i="8"/>
  <c r="G207" i="8"/>
  <c r="R203" i="8"/>
  <c r="Q203" i="8"/>
  <c r="P203" i="8"/>
  <c r="O203" i="8"/>
  <c r="N203" i="8"/>
  <c r="M203" i="8"/>
  <c r="L203" i="8"/>
  <c r="K203" i="8"/>
  <c r="J203" i="8"/>
  <c r="I203" i="8"/>
  <c r="H203" i="8"/>
  <c r="G203" i="8"/>
  <c r="R202" i="8"/>
  <c r="Q202" i="8"/>
  <c r="P202" i="8"/>
  <c r="O202" i="8"/>
  <c r="N202" i="8"/>
  <c r="M202" i="8"/>
  <c r="L202" i="8"/>
  <c r="K202" i="8"/>
  <c r="J202" i="8"/>
  <c r="I202" i="8"/>
  <c r="H202" i="8"/>
  <c r="G202" i="8"/>
  <c r="R201" i="8"/>
  <c r="Q201" i="8"/>
  <c r="P201" i="8"/>
  <c r="O201" i="8"/>
  <c r="N201" i="8"/>
  <c r="M201" i="8"/>
  <c r="L201" i="8"/>
  <c r="K201" i="8"/>
  <c r="J201" i="8"/>
  <c r="I201" i="8"/>
  <c r="H201" i="8"/>
  <c r="G201" i="8"/>
  <c r="R200" i="8"/>
  <c r="Q200" i="8"/>
  <c r="P200" i="8"/>
  <c r="O200" i="8"/>
  <c r="N200" i="8"/>
  <c r="M200" i="8"/>
  <c r="L200" i="8"/>
  <c r="K200" i="8"/>
  <c r="J200" i="8"/>
  <c r="I200" i="8"/>
  <c r="H200" i="8"/>
  <c r="G200" i="8"/>
  <c r="R199" i="8"/>
  <c r="Q199" i="8"/>
  <c r="P199" i="8"/>
  <c r="O199" i="8"/>
  <c r="N199" i="8"/>
  <c r="M199" i="8"/>
  <c r="L199" i="8"/>
  <c r="K199" i="8"/>
  <c r="J199" i="8"/>
  <c r="I199" i="8"/>
  <c r="H199" i="8"/>
  <c r="G199" i="8"/>
  <c r="R195" i="8"/>
  <c r="Q195" i="8"/>
  <c r="P195" i="8"/>
  <c r="O195" i="8"/>
  <c r="N195" i="8"/>
  <c r="M195" i="8"/>
  <c r="L195" i="8"/>
  <c r="K195" i="8"/>
  <c r="J195" i="8"/>
  <c r="I195" i="8"/>
  <c r="H195" i="8"/>
  <c r="G195" i="8"/>
  <c r="R194" i="8"/>
  <c r="Q194" i="8"/>
  <c r="P194" i="8"/>
  <c r="O194" i="8"/>
  <c r="N194" i="8"/>
  <c r="M194" i="8"/>
  <c r="L194" i="8"/>
  <c r="K194" i="8"/>
  <c r="J194" i="8"/>
  <c r="I194" i="8"/>
  <c r="H194" i="8"/>
  <c r="G194" i="8"/>
  <c r="R193" i="8"/>
  <c r="Q193" i="8"/>
  <c r="P193" i="8"/>
  <c r="O193" i="8"/>
  <c r="N193" i="8"/>
  <c r="M193" i="8"/>
  <c r="L193" i="8"/>
  <c r="K193" i="8"/>
  <c r="J193" i="8"/>
  <c r="I193" i="8"/>
  <c r="H193" i="8"/>
  <c r="G193" i="8"/>
  <c r="R192" i="8"/>
  <c r="Q192" i="8"/>
  <c r="P192" i="8"/>
  <c r="O192" i="8"/>
  <c r="N192" i="8"/>
  <c r="M192" i="8"/>
  <c r="L192" i="8"/>
  <c r="K192" i="8"/>
  <c r="J192" i="8"/>
  <c r="I192" i="8"/>
  <c r="H192" i="8"/>
  <c r="G192" i="8"/>
  <c r="R191" i="8"/>
  <c r="Q191" i="8"/>
  <c r="P191" i="8"/>
  <c r="O191" i="8"/>
  <c r="N191" i="8"/>
  <c r="M191" i="8"/>
  <c r="L191" i="8"/>
  <c r="K191" i="8"/>
  <c r="J191" i="8"/>
  <c r="I191" i="8"/>
  <c r="H191" i="8"/>
  <c r="G191" i="8"/>
  <c r="F191" i="8"/>
  <c r="F227" i="8"/>
  <c r="F226" i="8"/>
  <c r="F225" i="8"/>
  <c r="F224" i="8"/>
  <c r="F223" i="8"/>
  <c r="F219" i="8"/>
  <c r="F218" i="8"/>
  <c r="F217" i="8"/>
  <c r="F216" i="8"/>
  <c r="F215" i="8"/>
  <c r="F211" i="8"/>
  <c r="F210" i="8"/>
  <c r="F209" i="8"/>
  <c r="F208" i="8"/>
  <c r="F207" i="8"/>
  <c r="F203" i="8"/>
  <c r="F202" i="8"/>
  <c r="F201" i="8"/>
  <c r="F200" i="8"/>
  <c r="F199" i="8"/>
  <c r="F195" i="8"/>
  <c r="F194" i="8"/>
  <c r="F193" i="8"/>
  <c r="F192" i="8"/>
  <c r="R169" i="8"/>
  <c r="Q169" i="8"/>
  <c r="P169" i="8"/>
  <c r="O169" i="8"/>
  <c r="N169" i="8"/>
  <c r="M169" i="8"/>
  <c r="L169" i="8"/>
  <c r="K169" i="8"/>
  <c r="J169" i="8"/>
  <c r="I169" i="8"/>
  <c r="H169" i="8"/>
  <c r="G169" i="8"/>
  <c r="R168" i="8"/>
  <c r="Q168" i="8"/>
  <c r="P168" i="8"/>
  <c r="O168" i="8"/>
  <c r="N168" i="8"/>
  <c r="M168" i="8"/>
  <c r="L168" i="8"/>
  <c r="K168" i="8"/>
  <c r="J168" i="8"/>
  <c r="I168" i="8"/>
  <c r="H168" i="8"/>
  <c r="G168" i="8"/>
  <c r="R167" i="8"/>
  <c r="Q167" i="8"/>
  <c r="P167" i="8"/>
  <c r="O167" i="8"/>
  <c r="N167" i="8"/>
  <c r="M167" i="8"/>
  <c r="L167" i="8"/>
  <c r="K167" i="8"/>
  <c r="J167" i="8"/>
  <c r="I167" i="8"/>
  <c r="H167" i="8"/>
  <c r="G167" i="8"/>
  <c r="R166" i="8"/>
  <c r="Q166" i="8"/>
  <c r="P166" i="8"/>
  <c r="O166" i="8"/>
  <c r="N166" i="8"/>
  <c r="M166" i="8"/>
  <c r="L166" i="8"/>
  <c r="K166" i="8"/>
  <c r="J166" i="8"/>
  <c r="I166" i="8"/>
  <c r="H166" i="8"/>
  <c r="G166" i="8"/>
  <c r="R165" i="8"/>
  <c r="Q165" i="8"/>
  <c r="P165" i="8"/>
  <c r="O165" i="8"/>
  <c r="N165" i="8"/>
  <c r="M165" i="8"/>
  <c r="L165" i="8"/>
  <c r="K165" i="8"/>
  <c r="J165" i="8"/>
  <c r="I165" i="8"/>
  <c r="H165" i="8"/>
  <c r="G165" i="8"/>
  <c r="R161" i="8"/>
  <c r="Q161" i="8"/>
  <c r="P161" i="8"/>
  <c r="O161" i="8"/>
  <c r="N161" i="8"/>
  <c r="M161" i="8"/>
  <c r="L161" i="8"/>
  <c r="K161" i="8"/>
  <c r="J161" i="8"/>
  <c r="I161" i="8"/>
  <c r="H161" i="8"/>
  <c r="G161" i="8"/>
  <c r="R160" i="8"/>
  <c r="Q160" i="8"/>
  <c r="P160" i="8"/>
  <c r="O160" i="8"/>
  <c r="N160" i="8"/>
  <c r="M160" i="8"/>
  <c r="L160" i="8"/>
  <c r="K160" i="8"/>
  <c r="J160" i="8"/>
  <c r="I160" i="8"/>
  <c r="H160" i="8"/>
  <c r="G160" i="8"/>
  <c r="R159" i="8"/>
  <c r="Q159" i="8"/>
  <c r="P159" i="8"/>
  <c r="O159" i="8"/>
  <c r="N159" i="8"/>
  <c r="M159" i="8"/>
  <c r="L159" i="8"/>
  <c r="K159" i="8"/>
  <c r="J159" i="8"/>
  <c r="I159" i="8"/>
  <c r="H159" i="8"/>
  <c r="G159" i="8"/>
  <c r="R158" i="8"/>
  <c r="Q158" i="8"/>
  <c r="P158" i="8"/>
  <c r="O158" i="8"/>
  <c r="N158" i="8"/>
  <c r="M158" i="8"/>
  <c r="L158" i="8"/>
  <c r="K158" i="8"/>
  <c r="J158" i="8"/>
  <c r="I158" i="8"/>
  <c r="H158" i="8"/>
  <c r="G158" i="8"/>
  <c r="R157" i="8"/>
  <c r="Q157" i="8"/>
  <c r="P157" i="8"/>
  <c r="O157" i="8"/>
  <c r="N157" i="8"/>
  <c r="M157" i="8"/>
  <c r="L157" i="8"/>
  <c r="K157" i="8"/>
  <c r="J157" i="8"/>
  <c r="I157" i="8"/>
  <c r="H157" i="8"/>
  <c r="G157" i="8"/>
  <c r="R153" i="8"/>
  <c r="Q153" i="8"/>
  <c r="P153" i="8"/>
  <c r="O153" i="8"/>
  <c r="N153" i="8"/>
  <c r="M153" i="8"/>
  <c r="L153" i="8"/>
  <c r="K153" i="8"/>
  <c r="J153" i="8"/>
  <c r="I153" i="8"/>
  <c r="H153" i="8"/>
  <c r="G153" i="8"/>
  <c r="R152" i="8"/>
  <c r="Q152" i="8"/>
  <c r="P152" i="8"/>
  <c r="O152" i="8"/>
  <c r="N152" i="8"/>
  <c r="M152" i="8"/>
  <c r="L152" i="8"/>
  <c r="K152" i="8"/>
  <c r="J152" i="8"/>
  <c r="I152" i="8"/>
  <c r="H152" i="8"/>
  <c r="G152" i="8"/>
  <c r="R151" i="8"/>
  <c r="Q151" i="8"/>
  <c r="P151" i="8"/>
  <c r="O151" i="8"/>
  <c r="N151" i="8"/>
  <c r="M151" i="8"/>
  <c r="L151" i="8"/>
  <c r="K151" i="8"/>
  <c r="J151" i="8"/>
  <c r="I151" i="8"/>
  <c r="H151" i="8"/>
  <c r="G151" i="8"/>
  <c r="R150" i="8"/>
  <c r="Q150" i="8"/>
  <c r="P150" i="8"/>
  <c r="O150" i="8"/>
  <c r="N150" i="8"/>
  <c r="M150" i="8"/>
  <c r="L150" i="8"/>
  <c r="K150" i="8"/>
  <c r="J150" i="8"/>
  <c r="I150" i="8"/>
  <c r="H150" i="8"/>
  <c r="G150" i="8"/>
  <c r="R149" i="8"/>
  <c r="Q149" i="8"/>
  <c r="P149" i="8"/>
  <c r="O149" i="8"/>
  <c r="N149" i="8"/>
  <c r="M149" i="8"/>
  <c r="L149" i="8"/>
  <c r="K149" i="8"/>
  <c r="J149" i="8"/>
  <c r="I149" i="8"/>
  <c r="H149" i="8"/>
  <c r="G149" i="8"/>
  <c r="R145" i="8"/>
  <c r="Q145" i="8"/>
  <c r="P145" i="8"/>
  <c r="O145" i="8"/>
  <c r="N145" i="8"/>
  <c r="M145" i="8"/>
  <c r="L145" i="8"/>
  <c r="K145" i="8"/>
  <c r="J145" i="8"/>
  <c r="I145" i="8"/>
  <c r="H145" i="8"/>
  <c r="G145" i="8"/>
  <c r="R144" i="8"/>
  <c r="Q144" i="8"/>
  <c r="P144" i="8"/>
  <c r="O144" i="8"/>
  <c r="N144" i="8"/>
  <c r="M144" i="8"/>
  <c r="L144" i="8"/>
  <c r="K144" i="8"/>
  <c r="J144" i="8"/>
  <c r="I144" i="8"/>
  <c r="H144" i="8"/>
  <c r="G144" i="8"/>
  <c r="R143" i="8"/>
  <c r="Q143" i="8"/>
  <c r="P143" i="8"/>
  <c r="O143" i="8"/>
  <c r="N143" i="8"/>
  <c r="M143" i="8"/>
  <c r="L143" i="8"/>
  <c r="K143" i="8"/>
  <c r="J143" i="8"/>
  <c r="I143" i="8"/>
  <c r="H143" i="8"/>
  <c r="G143" i="8"/>
  <c r="R142" i="8"/>
  <c r="Q142" i="8"/>
  <c r="P142" i="8"/>
  <c r="O142" i="8"/>
  <c r="N142" i="8"/>
  <c r="M142" i="8"/>
  <c r="L142" i="8"/>
  <c r="K142" i="8"/>
  <c r="J142" i="8"/>
  <c r="I142" i="8"/>
  <c r="H142" i="8"/>
  <c r="G142" i="8"/>
  <c r="R141" i="8"/>
  <c r="Q141" i="8"/>
  <c r="P141" i="8"/>
  <c r="O141" i="8"/>
  <c r="N141" i="8"/>
  <c r="M141" i="8"/>
  <c r="L141" i="8"/>
  <c r="K141" i="8"/>
  <c r="J141" i="8"/>
  <c r="I141" i="8"/>
  <c r="H141" i="8"/>
  <c r="G141" i="8"/>
  <c r="R132" i="8"/>
  <c r="Q132" i="8"/>
  <c r="P132" i="8"/>
  <c r="O132" i="8"/>
  <c r="N132" i="8"/>
  <c r="M132" i="8"/>
  <c r="L132" i="8"/>
  <c r="K132" i="8"/>
  <c r="J132" i="8"/>
  <c r="I132" i="8"/>
  <c r="H132" i="8"/>
  <c r="G132" i="8"/>
  <c r="R131" i="8"/>
  <c r="Q131" i="8"/>
  <c r="P131" i="8"/>
  <c r="O131" i="8"/>
  <c r="N131" i="8"/>
  <c r="M131" i="8"/>
  <c r="L131" i="8"/>
  <c r="K131" i="8"/>
  <c r="J131" i="8"/>
  <c r="I131" i="8"/>
  <c r="H131" i="8"/>
  <c r="G131" i="8"/>
  <c r="F131" i="8"/>
  <c r="F169" i="8"/>
  <c r="F168" i="8"/>
  <c r="F167" i="8"/>
  <c r="F166" i="8"/>
  <c r="F165" i="8"/>
  <c r="F161" i="8"/>
  <c r="F160" i="8"/>
  <c r="F159" i="8"/>
  <c r="F158" i="8"/>
  <c r="F157" i="8"/>
  <c r="F153" i="8"/>
  <c r="F152" i="8"/>
  <c r="F151" i="8"/>
  <c r="F150" i="8"/>
  <c r="F149" i="8"/>
  <c r="F145" i="8"/>
  <c r="F144" i="8"/>
  <c r="F143" i="8"/>
  <c r="F142" i="8"/>
  <c r="F141" i="8"/>
  <c r="F132" i="8"/>
  <c r="R112" i="8"/>
  <c r="Q112" i="8"/>
  <c r="P112" i="8"/>
  <c r="O112" i="8"/>
  <c r="N112" i="8"/>
  <c r="M112" i="8"/>
  <c r="L112" i="8"/>
  <c r="K112" i="8"/>
  <c r="J112" i="8"/>
  <c r="I112" i="8"/>
  <c r="H112" i="8"/>
  <c r="G112" i="8"/>
  <c r="R111" i="8"/>
  <c r="Q111" i="8"/>
  <c r="P111" i="8"/>
  <c r="O111" i="8"/>
  <c r="N111" i="8"/>
  <c r="M111" i="8"/>
  <c r="L111" i="8"/>
  <c r="K111" i="8"/>
  <c r="J111" i="8"/>
  <c r="I111" i="8"/>
  <c r="H111" i="8"/>
  <c r="G111" i="8"/>
  <c r="R110" i="8"/>
  <c r="Q110" i="8"/>
  <c r="P110" i="8"/>
  <c r="O110" i="8"/>
  <c r="N110" i="8"/>
  <c r="M110" i="8"/>
  <c r="L110" i="8"/>
  <c r="K110" i="8"/>
  <c r="J110" i="8"/>
  <c r="I110" i="8"/>
  <c r="H110" i="8"/>
  <c r="G110" i="8"/>
  <c r="R109" i="8"/>
  <c r="Q109" i="8"/>
  <c r="P109" i="8"/>
  <c r="O109" i="8"/>
  <c r="N109" i="8"/>
  <c r="M109" i="8"/>
  <c r="M113" i="8" s="1"/>
  <c r="L109" i="8"/>
  <c r="K109" i="8"/>
  <c r="J109" i="8"/>
  <c r="I109" i="8"/>
  <c r="H109" i="8"/>
  <c r="G109" i="8"/>
  <c r="R105" i="8"/>
  <c r="Q105" i="8"/>
  <c r="P105" i="8"/>
  <c r="O105" i="8"/>
  <c r="N105" i="8"/>
  <c r="M105" i="8"/>
  <c r="L105" i="8"/>
  <c r="K105" i="8"/>
  <c r="J105" i="8"/>
  <c r="I105" i="8"/>
  <c r="H105" i="8"/>
  <c r="G105" i="8"/>
  <c r="R104" i="8"/>
  <c r="Q104" i="8"/>
  <c r="P104" i="8"/>
  <c r="O104" i="8"/>
  <c r="N104" i="8"/>
  <c r="M104" i="8"/>
  <c r="L104" i="8"/>
  <c r="K104" i="8"/>
  <c r="J104" i="8"/>
  <c r="I104" i="8"/>
  <c r="H104" i="8"/>
  <c r="G104" i="8"/>
  <c r="R103" i="8"/>
  <c r="Q103" i="8"/>
  <c r="P103" i="8"/>
  <c r="O103" i="8"/>
  <c r="N103" i="8"/>
  <c r="M103" i="8"/>
  <c r="L103" i="8"/>
  <c r="K103" i="8"/>
  <c r="J103" i="8"/>
  <c r="I103" i="8"/>
  <c r="H103" i="8"/>
  <c r="G103" i="8"/>
  <c r="R102" i="8"/>
  <c r="Q102" i="8"/>
  <c r="P102" i="8"/>
  <c r="O102" i="8"/>
  <c r="N102" i="8"/>
  <c r="M102" i="8"/>
  <c r="M106" i="8" s="1"/>
  <c r="L102" i="8"/>
  <c r="K102" i="8"/>
  <c r="J102" i="8"/>
  <c r="I102" i="8"/>
  <c r="H102" i="8"/>
  <c r="G102" i="8"/>
  <c r="R98" i="8"/>
  <c r="Q98" i="8"/>
  <c r="P98" i="8"/>
  <c r="O98" i="8"/>
  <c r="N98" i="8"/>
  <c r="M98" i="8"/>
  <c r="L98" i="8"/>
  <c r="K98" i="8"/>
  <c r="J98" i="8"/>
  <c r="I98" i="8"/>
  <c r="H98" i="8"/>
  <c r="G98" i="8"/>
  <c r="R97" i="8"/>
  <c r="Q97" i="8"/>
  <c r="P97" i="8"/>
  <c r="O97" i="8"/>
  <c r="N97" i="8"/>
  <c r="M97" i="8"/>
  <c r="L97" i="8"/>
  <c r="K97" i="8"/>
  <c r="J97" i="8"/>
  <c r="I97" i="8"/>
  <c r="H97" i="8"/>
  <c r="G97" i="8"/>
  <c r="R96" i="8"/>
  <c r="Q96" i="8"/>
  <c r="P96" i="8"/>
  <c r="O96" i="8"/>
  <c r="N96" i="8"/>
  <c r="M96" i="8"/>
  <c r="L96" i="8"/>
  <c r="K96" i="8"/>
  <c r="J96" i="8"/>
  <c r="I96" i="8"/>
  <c r="H96" i="8"/>
  <c r="G96" i="8"/>
  <c r="R95" i="8"/>
  <c r="Q95" i="8"/>
  <c r="P95" i="8"/>
  <c r="O95" i="8"/>
  <c r="N95" i="8"/>
  <c r="M95" i="8"/>
  <c r="L95" i="8"/>
  <c r="K95" i="8"/>
  <c r="J95" i="8"/>
  <c r="I95" i="8"/>
  <c r="H95" i="8"/>
  <c r="G95" i="8"/>
  <c r="R91" i="8"/>
  <c r="Q91" i="8"/>
  <c r="P91" i="8"/>
  <c r="O91" i="8"/>
  <c r="N91" i="8"/>
  <c r="M91" i="8"/>
  <c r="L91" i="8"/>
  <c r="K91" i="8"/>
  <c r="J91" i="8"/>
  <c r="I91" i="8"/>
  <c r="H91" i="8"/>
  <c r="G91" i="8"/>
  <c r="R90" i="8"/>
  <c r="Q90" i="8"/>
  <c r="P90" i="8"/>
  <c r="O90" i="8"/>
  <c r="N90" i="8"/>
  <c r="M90" i="8"/>
  <c r="L90" i="8"/>
  <c r="K90" i="8"/>
  <c r="J90" i="8"/>
  <c r="I90" i="8"/>
  <c r="H90" i="8"/>
  <c r="G90" i="8"/>
  <c r="R89" i="8"/>
  <c r="Q89" i="8"/>
  <c r="P89" i="8"/>
  <c r="O89" i="8"/>
  <c r="N89" i="8"/>
  <c r="M89" i="8"/>
  <c r="L89" i="8"/>
  <c r="K89" i="8"/>
  <c r="J89" i="8"/>
  <c r="I89" i="8"/>
  <c r="H89" i="8"/>
  <c r="G89" i="8"/>
  <c r="R88" i="8"/>
  <c r="Q88" i="8"/>
  <c r="P88" i="8"/>
  <c r="O88" i="8"/>
  <c r="N88" i="8"/>
  <c r="M88" i="8"/>
  <c r="L88" i="8"/>
  <c r="K88" i="8"/>
  <c r="J88" i="8"/>
  <c r="I88" i="8"/>
  <c r="H88" i="8"/>
  <c r="G88" i="8"/>
  <c r="R84" i="8"/>
  <c r="Q84" i="8"/>
  <c r="P84" i="8"/>
  <c r="O84" i="8"/>
  <c r="N84" i="8"/>
  <c r="M84" i="8"/>
  <c r="L84" i="8"/>
  <c r="K84" i="8"/>
  <c r="J84" i="8"/>
  <c r="I84" i="8"/>
  <c r="H84" i="8"/>
  <c r="G84" i="8"/>
  <c r="R83" i="8"/>
  <c r="Q83" i="8"/>
  <c r="P83" i="8"/>
  <c r="O83" i="8"/>
  <c r="N83" i="8"/>
  <c r="M83" i="8"/>
  <c r="L83" i="8"/>
  <c r="K83" i="8"/>
  <c r="J83" i="8"/>
  <c r="I83" i="8"/>
  <c r="H83" i="8"/>
  <c r="G83" i="8"/>
  <c r="R82" i="8"/>
  <c r="Q82" i="8"/>
  <c r="P82" i="8"/>
  <c r="O82" i="8"/>
  <c r="N82" i="8"/>
  <c r="M82" i="8"/>
  <c r="L82" i="8"/>
  <c r="K82" i="8"/>
  <c r="J82" i="8"/>
  <c r="I82" i="8"/>
  <c r="H82" i="8"/>
  <c r="G82" i="8"/>
  <c r="R81" i="8"/>
  <c r="Q81" i="8"/>
  <c r="P81" i="8"/>
  <c r="O81" i="8"/>
  <c r="N81" i="8"/>
  <c r="M81" i="8"/>
  <c r="L81" i="8"/>
  <c r="K81" i="8"/>
  <c r="J81" i="8"/>
  <c r="I81" i="8"/>
  <c r="H81" i="8"/>
  <c r="G81" i="8"/>
  <c r="R77" i="8"/>
  <c r="Q77" i="8"/>
  <c r="P77" i="8"/>
  <c r="O77" i="8"/>
  <c r="N77" i="8"/>
  <c r="M77" i="8"/>
  <c r="L77" i="8"/>
  <c r="K77" i="8"/>
  <c r="J77" i="8"/>
  <c r="I77" i="8"/>
  <c r="H77" i="8"/>
  <c r="G77" i="8"/>
  <c r="R76" i="8"/>
  <c r="Q76" i="8"/>
  <c r="P76" i="8"/>
  <c r="O76" i="8"/>
  <c r="N76" i="8"/>
  <c r="M76" i="8"/>
  <c r="L76" i="8"/>
  <c r="K76" i="8"/>
  <c r="J76" i="8"/>
  <c r="I76" i="8"/>
  <c r="H76" i="8"/>
  <c r="G76" i="8"/>
  <c r="R75" i="8"/>
  <c r="Q75" i="8"/>
  <c r="P75" i="8"/>
  <c r="O75" i="8"/>
  <c r="N75" i="8"/>
  <c r="M75" i="8"/>
  <c r="L75" i="8"/>
  <c r="K75" i="8"/>
  <c r="J75" i="8"/>
  <c r="I75" i="8"/>
  <c r="H75" i="8"/>
  <c r="G75" i="8"/>
  <c r="R74" i="8"/>
  <c r="Q74" i="8"/>
  <c r="P74" i="8"/>
  <c r="O74" i="8"/>
  <c r="N74" i="8"/>
  <c r="M74" i="8"/>
  <c r="L74" i="8"/>
  <c r="K74" i="8"/>
  <c r="J74" i="8"/>
  <c r="I74" i="8"/>
  <c r="H74" i="8"/>
  <c r="G74" i="8"/>
  <c r="F74" i="8"/>
  <c r="F112" i="8"/>
  <c r="F111" i="8"/>
  <c r="F110" i="8"/>
  <c r="F109" i="8"/>
  <c r="F105" i="8"/>
  <c r="F104" i="8"/>
  <c r="F103" i="8"/>
  <c r="F102" i="8"/>
  <c r="F98" i="8"/>
  <c r="F97" i="8"/>
  <c r="F96" i="8"/>
  <c r="F95" i="8"/>
  <c r="F91" i="8"/>
  <c r="F90" i="8"/>
  <c r="F89" i="8"/>
  <c r="F88" i="8"/>
  <c r="F84" i="8"/>
  <c r="F83" i="8"/>
  <c r="F82" i="8"/>
  <c r="F81" i="8"/>
  <c r="F77" i="8"/>
  <c r="F76" i="8"/>
  <c r="F75" i="8"/>
  <c r="R54" i="8"/>
  <c r="Q54" i="8"/>
  <c r="P54" i="8"/>
  <c r="O54" i="8"/>
  <c r="N54" i="8"/>
  <c r="M54" i="8"/>
  <c r="L54" i="8"/>
  <c r="K54" i="8"/>
  <c r="J54" i="8"/>
  <c r="I54" i="8"/>
  <c r="H54" i="8"/>
  <c r="G54" i="8"/>
  <c r="R53" i="8"/>
  <c r="Q53" i="8"/>
  <c r="P53" i="8"/>
  <c r="O53" i="8"/>
  <c r="N53" i="8"/>
  <c r="M53" i="8"/>
  <c r="L53" i="8"/>
  <c r="K53" i="8"/>
  <c r="J53" i="8"/>
  <c r="I53" i="8"/>
  <c r="H53" i="8"/>
  <c r="G53" i="8"/>
  <c r="R52" i="8"/>
  <c r="Q52" i="8"/>
  <c r="P52" i="8"/>
  <c r="O52" i="8"/>
  <c r="N52" i="8"/>
  <c r="M52" i="8"/>
  <c r="L52" i="8"/>
  <c r="K52" i="8"/>
  <c r="J52" i="8"/>
  <c r="I52" i="8"/>
  <c r="H52" i="8"/>
  <c r="G52" i="8"/>
  <c r="R51" i="8"/>
  <c r="Q51" i="8"/>
  <c r="P51" i="8"/>
  <c r="O51" i="8"/>
  <c r="N51" i="8"/>
  <c r="M51" i="8"/>
  <c r="L51" i="8"/>
  <c r="K51" i="8"/>
  <c r="J51" i="8"/>
  <c r="I51" i="8"/>
  <c r="H51" i="8"/>
  <c r="G51" i="8"/>
  <c r="R50" i="8"/>
  <c r="Q50" i="8"/>
  <c r="Q55" i="8" s="1"/>
  <c r="P50" i="8"/>
  <c r="O50" i="8"/>
  <c r="N50" i="8"/>
  <c r="M50" i="8"/>
  <c r="L50" i="8"/>
  <c r="K50" i="8"/>
  <c r="J50" i="8"/>
  <c r="I50" i="8"/>
  <c r="H50" i="8"/>
  <c r="G50" i="8"/>
  <c r="R46" i="8"/>
  <c r="Q46" i="8"/>
  <c r="P46" i="8"/>
  <c r="O46" i="8"/>
  <c r="N46" i="8"/>
  <c r="M46" i="8"/>
  <c r="L46" i="8"/>
  <c r="K46" i="8"/>
  <c r="J46" i="8"/>
  <c r="I46" i="8"/>
  <c r="H46" i="8"/>
  <c r="G46" i="8"/>
  <c r="R45" i="8"/>
  <c r="Q45" i="8"/>
  <c r="P45" i="8"/>
  <c r="O45" i="8"/>
  <c r="N45" i="8"/>
  <c r="M45" i="8"/>
  <c r="L45" i="8"/>
  <c r="K45" i="8"/>
  <c r="J45" i="8"/>
  <c r="I45" i="8"/>
  <c r="H45" i="8"/>
  <c r="G45" i="8"/>
  <c r="R44" i="8"/>
  <c r="Q44" i="8"/>
  <c r="P44" i="8"/>
  <c r="O44" i="8"/>
  <c r="N44" i="8"/>
  <c r="M44" i="8"/>
  <c r="L44" i="8"/>
  <c r="K44" i="8"/>
  <c r="J44" i="8"/>
  <c r="I44" i="8"/>
  <c r="H44" i="8"/>
  <c r="G44" i="8"/>
  <c r="R43" i="8"/>
  <c r="Q43" i="8"/>
  <c r="P43" i="8"/>
  <c r="O43" i="8"/>
  <c r="N43" i="8"/>
  <c r="M43" i="8"/>
  <c r="L43" i="8"/>
  <c r="K43" i="8"/>
  <c r="J43" i="8"/>
  <c r="I43" i="8"/>
  <c r="H43" i="8"/>
  <c r="G43" i="8"/>
  <c r="R42" i="8"/>
  <c r="Q42" i="8"/>
  <c r="P42" i="8"/>
  <c r="O42" i="8"/>
  <c r="N42" i="8"/>
  <c r="M42" i="8"/>
  <c r="L42" i="8"/>
  <c r="K42" i="8"/>
  <c r="J42" i="8"/>
  <c r="I42" i="8"/>
  <c r="H42" i="8"/>
  <c r="G42" i="8"/>
  <c r="R38" i="8"/>
  <c r="Q38" i="8"/>
  <c r="P38" i="8"/>
  <c r="O38" i="8"/>
  <c r="N38" i="8"/>
  <c r="M38" i="8"/>
  <c r="L38" i="8"/>
  <c r="K38" i="8"/>
  <c r="J38" i="8"/>
  <c r="I38" i="8"/>
  <c r="H38" i="8"/>
  <c r="G38" i="8"/>
  <c r="R37" i="8"/>
  <c r="Q37" i="8"/>
  <c r="P37" i="8"/>
  <c r="O37" i="8"/>
  <c r="N37" i="8"/>
  <c r="M37" i="8"/>
  <c r="L37" i="8"/>
  <c r="K37" i="8"/>
  <c r="J37" i="8"/>
  <c r="I37" i="8"/>
  <c r="H37" i="8"/>
  <c r="G37" i="8"/>
  <c r="R36" i="8"/>
  <c r="Q36" i="8"/>
  <c r="P36" i="8"/>
  <c r="O36" i="8"/>
  <c r="N36" i="8"/>
  <c r="M36" i="8"/>
  <c r="L36" i="8"/>
  <c r="K36" i="8"/>
  <c r="J36" i="8"/>
  <c r="I36" i="8"/>
  <c r="H36" i="8"/>
  <c r="G36" i="8"/>
  <c r="R35" i="8"/>
  <c r="Q35" i="8"/>
  <c r="P35" i="8"/>
  <c r="O35" i="8"/>
  <c r="N35" i="8"/>
  <c r="M35" i="8"/>
  <c r="L35" i="8"/>
  <c r="K35" i="8"/>
  <c r="J35" i="8"/>
  <c r="I35" i="8"/>
  <c r="H35" i="8"/>
  <c r="G35" i="8"/>
  <c r="R34" i="8"/>
  <c r="Q34" i="8"/>
  <c r="Q39" i="8" s="1"/>
  <c r="P34" i="8"/>
  <c r="O34" i="8"/>
  <c r="N34" i="8"/>
  <c r="M34" i="8"/>
  <c r="L34" i="8"/>
  <c r="K34" i="8"/>
  <c r="J34" i="8"/>
  <c r="I34" i="8"/>
  <c r="I39" i="8" s="1"/>
  <c r="H34" i="8"/>
  <c r="G34" i="8"/>
  <c r="R30" i="8"/>
  <c r="Q30" i="8"/>
  <c r="P30" i="8"/>
  <c r="O30" i="8"/>
  <c r="N30" i="8"/>
  <c r="M30" i="8"/>
  <c r="L30" i="8"/>
  <c r="K30" i="8"/>
  <c r="J30" i="8"/>
  <c r="I30" i="8"/>
  <c r="H30" i="8"/>
  <c r="G30" i="8"/>
  <c r="R29" i="8"/>
  <c r="Q29" i="8"/>
  <c r="P29" i="8"/>
  <c r="O29" i="8"/>
  <c r="N29" i="8"/>
  <c r="M29" i="8"/>
  <c r="L29" i="8"/>
  <c r="K29" i="8"/>
  <c r="J29" i="8"/>
  <c r="I29" i="8"/>
  <c r="H29" i="8"/>
  <c r="G29" i="8"/>
  <c r="R28" i="8"/>
  <c r="Q28" i="8"/>
  <c r="P28" i="8"/>
  <c r="O28" i="8"/>
  <c r="N28" i="8"/>
  <c r="M28" i="8"/>
  <c r="L28" i="8"/>
  <c r="K28" i="8"/>
  <c r="J28" i="8"/>
  <c r="I28" i="8"/>
  <c r="H28" i="8"/>
  <c r="G28" i="8"/>
  <c r="R27" i="8"/>
  <c r="Q27" i="8"/>
  <c r="P27" i="8"/>
  <c r="O27" i="8"/>
  <c r="N27" i="8"/>
  <c r="M27" i="8"/>
  <c r="L27" i="8"/>
  <c r="K27" i="8"/>
  <c r="J27" i="8"/>
  <c r="I27" i="8"/>
  <c r="H27" i="8"/>
  <c r="G27" i="8"/>
  <c r="R26" i="8"/>
  <c r="Q26" i="8"/>
  <c r="P26" i="8"/>
  <c r="O26" i="8"/>
  <c r="N26" i="8"/>
  <c r="M26" i="8"/>
  <c r="L26" i="8"/>
  <c r="K26" i="8"/>
  <c r="J26" i="8"/>
  <c r="I26" i="8"/>
  <c r="H26" i="8"/>
  <c r="G26" i="8"/>
  <c r="R22" i="8"/>
  <c r="Q22" i="8"/>
  <c r="P22" i="8"/>
  <c r="O22" i="8"/>
  <c r="N22" i="8"/>
  <c r="M22" i="8"/>
  <c r="L22" i="8"/>
  <c r="K22" i="8"/>
  <c r="J22" i="8"/>
  <c r="I22" i="8"/>
  <c r="H22" i="8"/>
  <c r="G22" i="8"/>
  <c r="R21" i="8"/>
  <c r="Q21" i="8"/>
  <c r="P21" i="8"/>
  <c r="O21" i="8"/>
  <c r="N21" i="8"/>
  <c r="M21" i="8"/>
  <c r="L21" i="8"/>
  <c r="K21" i="8"/>
  <c r="J21" i="8"/>
  <c r="I21" i="8"/>
  <c r="H21" i="8"/>
  <c r="G21" i="8"/>
  <c r="R20" i="8"/>
  <c r="Q20" i="8"/>
  <c r="P20" i="8"/>
  <c r="O20" i="8"/>
  <c r="N20" i="8"/>
  <c r="M20" i="8"/>
  <c r="L20" i="8"/>
  <c r="K20" i="8"/>
  <c r="J20" i="8"/>
  <c r="I20" i="8"/>
  <c r="H20" i="8"/>
  <c r="G20" i="8"/>
  <c r="R19" i="8"/>
  <c r="Q19" i="8"/>
  <c r="P19" i="8"/>
  <c r="O19" i="8"/>
  <c r="N19" i="8"/>
  <c r="M19" i="8"/>
  <c r="L19" i="8"/>
  <c r="K19" i="8"/>
  <c r="J19" i="8"/>
  <c r="I19" i="8"/>
  <c r="H19" i="8"/>
  <c r="G19" i="8"/>
  <c r="R18" i="8"/>
  <c r="Q18" i="8"/>
  <c r="Q23" i="8" s="1"/>
  <c r="P18" i="8"/>
  <c r="O18" i="8"/>
  <c r="N18" i="8"/>
  <c r="M18" i="8"/>
  <c r="L18" i="8"/>
  <c r="K18" i="8"/>
  <c r="J18" i="8"/>
  <c r="I18" i="8"/>
  <c r="I23" i="8" s="1"/>
  <c r="H18" i="8"/>
  <c r="G18" i="8"/>
  <c r="F18" i="8"/>
  <c r="F54" i="8"/>
  <c r="F53" i="8"/>
  <c r="F52" i="8"/>
  <c r="F51" i="8"/>
  <c r="F50" i="8"/>
  <c r="F46" i="8"/>
  <c r="F45" i="8"/>
  <c r="F44" i="8"/>
  <c r="F43" i="8"/>
  <c r="F42" i="8"/>
  <c r="F38" i="8"/>
  <c r="F37" i="8"/>
  <c r="F36" i="8"/>
  <c r="F35" i="8"/>
  <c r="F34" i="8"/>
  <c r="F30" i="8"/>
  <c r="F29" i="8"/>
  <c r="F28" i="8"/>
  <c r="F27" i="8"/>
  <c r="F26" i="8"/>
  <c r="F22" i="8"/>
  <c r="F21" i="8"/>
  <c r="F20" i="8"/>
  <c r="F19" i="8"/>
  <c r="G23" i="8" l="1"/>
  <c r="G39" i="8"/>
  <c r="O39" i="8"/>
  <c r="K99" i="8"/>
  <c r="K106" i="8"/>
  <c r="K113" i="8"/>
  <c r="M146" i="8"/>
  <c r="M162" i="8"/>
  <c r="H204" i="8"/>
  <c r="P204" i="8"/>
  <c r="H220" i="8"/>
  <c r="P220" i="8"/>
  <c r="J253" i="8"/>
  <c r="R253" i="8"/>
  <c r="N261" i="8"/>
  <c r="J277" i="8"/>
  <c r="R277" i="8"/>
  <c r="N285" i="8"/>
  <c r="H311" i="8"/>
  <c r="P311" i="8"/>
  <c r="L319" i="8"/>
  <c r="H327" i="8"/>
  <c r="P327" i="8"/>
  <c r="L335" i="8"/>
  <c r="H343" i="8"/>
  <c r="P343" i="8"/>
  <c r="G368" i="8"/>
  <c r="O368" i="8"/>
  <c r="G375" i="8"/>
  <c r="O375" i="8"/>
  <c r="G384" i="8"/>
  <c r="O384" i="8"/>
  <c r="G402" i="8"/>
  <c r="O402" i="8"/>
  <c r="H438" i="8"/>
  <c r="P438" i="8"/>
  <c r="H460" i="8"/>
  <c r="P460" i="8"/>
  <c r="I491" i="8"/>
  <c r="Q491" i="8"/>
  <c r="I498" i="8"/>
  <c r="Q498" i="8"/>
  <c r="I511" i="8"/>
  <c r="Q511" i="8"/>
  <c r="O23" i="8"/>
  <c r="K170" i="8"/>
  <c r="O47" i="8"/>
  <c r="I31" i="8"/>
  <c r="Q78" i="8"/>
  <c r="I92" i="8"/>
  <c r="I106" i="8"/>
  <c r="Q113" i="8"/>
  <c r="K146" i="8"/>
  <c r="K162" i="8"/>
  <c r="J196" i="8"/>
  <c r="R196" i="8"/>
  <c r="J212" i="8"/>
  <c r="R212" i="8"/>
  <c r="N220" i="8"/>
  <c r="J228" i="8"/>
  <c r="R228" i="8"/>
  <c r="L261" i="8"/>
  <c r="H277" i="8"/>
  <c r="P277" i="8"/>
  <c r="L285" i="8"/>
  <c r="N311" i="8"/>
  <c r="J319" i="8"/>
  <c r="R319" i="8"/>
  <c r="N327" i="8"/>
  <c r="J335" i="8"/>
  <c r="R335" i="8"/>
  <c r="N343" i="8"/>
  <c r="N346" i="8" s="1"/>
  <c r="M368" i="8"/>
  <c r="M375" i="8"/>
  <c r="M384" i="8"/>
  <c r="N438" i="8"/>
  <c r="N460" i="8"/>
  <c r="G491" i="8"/>
  <c r="O491" i="8"/>
  <c r="G498" i="8"/>
  <c r="O498" i="8"/>
  <c r="G511" i="8"/>
  <c r="O511" i="8"/>
  <c r="I55" i="8"/>
  <c r="G31" i="8"/>
  <c r="O31" i="8"/>
  <c r="Q31" i="8"/>
  <c r="I47" i="8"/>
  <c r="Q47" i="8"/>
  <c r="I78" i="8"/>
  <c r="I85" i="8"/>
  <c r="Q85" i="8"/>
  <c r="Q92" i="8"/>
  <c r="I99" i="8"/>
  <c r="Q99" i="8"/>
  <c r="Q106" i="8"/>
  <c r="I113" i="8"/>
  <c r="J31" i="8"/>
  <c r="R31" i="8"/>
  <c r="J47" i="8"/>
  <c r="R47" i="8"/>
  <c r="J78" i="8"/>
  <c r="R78" i="8"/>
  <c r="J85" i="8"/>
  <c r="R85" i="8"/>
  <c r="J92" i="8"/>
  <c r="R92" i="8"/>
  <c r="J99" i="8"/>
  <c r="R99" i="8"/>
  <c r="J106" i="8"/>
  <c r="R106" i="8"/>
  <c r="J113" i="8"/>
  <c r="R113" i="8"/>
  <c r="L146" i="8"/>
  <c r="H154" i="8"/>
  <c r="P154" i="8"/>
  <c r="L162" i="8"/>
  <c r="H170" i="8"/>
  <c r="P170" i="8"/>
  <c r="G204" i="8"/>
  <c r="O204" i="8"/>
  <c r="G220" i="8"/>
  <c r="O220" i="8"/>
  <c r="I253" i="8"/>
  <c r="Q253" i="8"/>
  <c r="M261" i="8"/>
  <c r="I277" i="8"/>
  <c r="Q277" i="8"/>
  <c r="M285" i="8"/>
  <c r="G311" i="8"/>
  <c r="O311" i="8"/>
  <c r="G327" i="8"/>
  <c r="O327" i="8"/>
  <c r="G343" i="8"/>
  <c r="O343" i="8"/>
  <c r="N368" i="8"/>
  <c r="N375" i="8"/>
  <c r="N384" i="8"/>
  <c r="N402" i="8"/>
  <c r="G438" i="8"/>
  <c r="O438" i="8"/>
  <c r="G460" i="8"/>
  <c r="O460" i="8"/>
  <c r="H491" i="8"/>
  <c r="P491" i="8"/>
  <c r="H498" i="8"/>
  <c r="P498" i="8"/>
  <c r="L106" i="8"/>
  <c r="L113" i="8"/>
  <c r="N146" i="8"/>
  <c r="J154" i="8"/>
  <c r="R154" i="8"/>
  <c r="N162" i="8"/>
  <c r="J170" i="8"/>
  <c r="R170" i="8"/>
  <c r="I204" i="8"/>
  <c r="Q204" i="8"/>
  <c r="M212" i="8"/>
  <c r="I220" i="8"/>
  <c r="Q220" i="8"/>
  <c r="M228" i="8"/>
  <c r="K253" i="8"/>
  <c r="G285" i="8"/>
  <c r="O285" i="8"/>
  <c r="I311" i="8"/>
  <c r="Q311" i="8"/>
  <c r="M319" i="8"/>
  <c r="I327" i="8"/>
  <c r="Q327" i="8"/>
  <c r="M335" i="8"/>
  <c r="I343" i="8"/>
  <c r="Q343" i="8"/>
  <c r="H368" i="8"/>
  <c r="P368" i="8"/>
  <c r="H375" i="8"/>
  <c r="P375" i="8"/>
  <c r="H384" i="8"/>
  <c r="P384" i="8"/>
  <c r="H402" i="8"/>
  <c r="P402" i="8"/>
  <c r="I438" i="8"/>
  <c r="Q438" i="8"/>
  <c r="L511" i="8"/>
  <c r="G485" i="8"/>
  <c r="O485" i="8"/>
  <c r="K485" i="8"/>
  <c r="G78" i="8"/>
  <c r="O78" i="8"/>
  <c r="G85" i="8"/>
  <c r="O85" i="8"/>
  <c r="G92" i="8"/>
  <c r="O92" i="8"/>
  <c r="G99" i="8"/>
  <c r="O99" i="8"/>
  <c r="G106" i="8"/>
  <c r="O106" i="8"/>
  <c r="G113" i="8"/>
  <c r="O113" i="8"/>
  <c r="M154" i="8"/>
  <c r="M170" i="8"/>
  <c r="H196" i="8"/>
  <c r="P196" i="8"/>
  <c r="H212" i="8"/>
  <c r="P212" i="8"/>
  <c r="H228" i="8"/>
  <c r="P228" i="8"/>
  <c r="N253" i="8"/>
  <c r="J261" i="8"/>
  <c r="R261" i="8"/>
  <c r="N277" i="8"/>
  <c r="J285" i="8"/>
  <c r="R285" i="8"/>
  <c r="H319" i="8"/>
  <c r="P319" i="8"/>
  <c r="L327" i="8"/>
  <c r="H335" i="8"/>
  <c r="P335" i="8"/>
  <c r="L343" i="8"/>
  <c r="K368" i="8"/>
  <c r="K375" i="8"/>
  <c r="K384" i="8"/>
  <c r="L460" i="8"/>
  <c r="I485" i="8"/>
  <c r="Q485" i="8"/>
  <c r="M498" i="8"/>
  <c r="M511" i="8"/>
  <c r="G47" i="8"/>
  <c r="N491" i="8"/>
  <c r="J485" i="8"/>
  <c r="N498" i="8"/>
  <c r="N511" i="8"/>
  <c r="N485" i="8"/>
  <c r="J23" i="8"/>
  <c r="R23" i="8"/>
  <c r="J39" i="8"/>
  <c r="R39" i="8"/>
  <c r="J55" i="8"/>
  <c r="R55" i="8"/>
  <c r="N78" i="8"/>
  <c r="N85" i="8"/>
  <c r="N92" i="8"/>
  <c r="N99" i="8"/>
  <c r="N106" i="8"/>
  <c r="N113" i="8"/>
  <c r="L438" i="8"/>
  <c r="L23" i="8"/>
  <c r="H31" i="8"/>
  <c r="P31" i="8"/>
  <c r="L39" i="8"/>
  <c r="H47" i="8"/>
  <c r="P47" i="8"/>
  <c r="L55" i="8"/>
  <c r="H78" i="8"/>
  <c r="P78" i="8"/>
  <c r="H85" i="8"/>
  <c r="P85" i="8"/>
  <c r="H92" i="8"/>
  <c r="P92" i="8"/>
  <c r="H99" i="8"/>
  <c r="P99" i="8"/>
  <c r="H106" i="8"/>
  <c r="P106" i="8"/>
  <c r="H113" i="8"/>
  <c r="P113" i="8"/>
  <c r="J146" i="8"/>
  <c r="R146" i="8"/>
  <c r="N154" i="8"/>
  <c r="J162" i="8"/>
  <c r="R162" i="8"/>
  <c r="N170" i="8"/>
  <c r="I196" i="8"/>
  <c r="Q196" i="8"/>
  <c r="M204" i="8"/>
  <c r="I212" i="8"/>
  <c r="M220" i="8"/>
  <c r="I228" i="8"/>
  <c r="Q228" i="8"/>
  <c r="K261" i="8"/>
  <c r="G277" i="8"/>
  <c r="O277" i="8"/>
  <c r="M311" i="8"/>
  <c r="I319" i="8"/>
  <c r="Q319" i="8"/>
  <c r="M438" i="8"/>
  <c r="M460" i="8"/>
  <c r="J204" i="8"/>
  <c r="R204" i="8"/>
  <c r="N212" i="8"/>
  <c r="J220" i="8"/>
  <c r="R220" i="8"/>
  <c r="N228" i="8"/>
  <c r="L253" i="8"/>
  <c r="L277" i="8"/>
  <c r="H285" i="8"/>
  <c r="P285" i="8"/>
  <c r="J311" i="8"/>
  <c r="R311" i="8"/>
  <c r="N319" i="8"/>
  <c r="J327" i="8"/>
  <c r="R327" i="8"/>
  <c r="N335" i="8"/>
  <c r="J343" i="8"/>
  <c r="R343" i="8"/>
  <c r="I368" i="8"/>
  <c r="Q368" i="8"/>
  <c r="I375" i="8"/>
  <c r="Q375" i="8"/>
  <c r="I384" i="8"/>
  <c r="Q384" i="8"/>
  <c r="I402" i="8"/>
  <c r="Q402" i="8"/>
  <c r="J438" i="8"/>
  <c r="R438" i="8"/>
  <c r="J460" i="8"/>
  <c r="R460" i="8"/>
  <c r="G55" i="8"/>
  <c r="O55" i="8"/>
  <c r="K78" i="8"/>
  <c r="K85" i="8"/>
  <c r="K92" i="8"/>
  <c r="H23" i="8"/>
  <c r="P23" i="8"/>
  <c r="L31" i="8"/>
  <c r="H39" i="8"/>
  <c r="P39" i="8"/>
  <c r="L47" i="8"/>
  <c r="H55" i="8"/>
  <c r="P55" i="8"/>
  <c r="L78" i="8"/>
  <c r="L85" i="8"/>
  <c r="L92" i="8"/>
  <c r="L99" i="8"/>
  <c r="M78" i="8"/>
  <c r="M85" i="8"/>
  <c r="M92" i="8"/>
  <c r="M99" i="8"/>
  <c r="K154" i="8"/>
  <c r="K204" i="8"/>
  <c r="K220" i="8"/>
  <c r="K311" i="8"/>
  <c r="K327" i="8"/>
  <c r="K343" i="8"/>
  <c r="K285" i="8"/>
  <c r="M23" i="8"/>
  <c r="M39" i="8"/>
  <c r="M55" i="8"/>
  <c r="G154" i="8"/>
  <c r="O154" i="8"/>
  <c r="G170" i="8"/>
  <c r="O170" i="8"/>
  <c r="N204" i="8"/>
  <c r="H253" i="8"/>
  <c r="P253" i="8"/>
  <c r="M402" i="8"/>
  <c r="N23" i="8"/>
  <c r="N39" i="8"/>
  <c r="N55" i="8"/>
  <c r="H146" i="8"/>
  <c r="P146" i="8"/>
  <c r="L154" i="8"/>
  <c r="H162" i="8"/>
  <c r="P162" i="8"/>
  <c r="L170" i="8"/>
  <c r="G196" i="8"/>
  <c r="O196" i="8"/>
  <c r="K196" i="8"/>
  <c r="G212" i="8"/>
  <c r="O212" i="8"/>
  <c r="K212" i="8"/>
  <c r="G228" i="8"/>
  <c r="O228" i="8"/>
  <c r="K228" i="8"/>
  <c r="M253" i="8"/>
  <c r="I261" i="8"/>
  <c r="Q261" i="8"/>
  <c r="M277" i="8"/>
  <c r="I285" i="8"/>
  <c r="Q285" i="8"/>
  <c r="G319" i="8"/>
  <c r="O319" i="8"/>
  <c r="K319" i="8"/>
  <c r="G335" i="8"/>
  <c r="G346" i="8" s="1"/>
  <c r="O335" i="8"/>
  <c r="K335" i="8"/>
  <c r="J368" i="8"/>
  <c r="R368" i="8"/>
  <c r="J375" i="8"/>
  <c r="R375" i="8"/>
  <c r="J384" i="8"/>
  <c r="R384" i="8"/>
  <c r="J402" i="8"/>
  <c r="R402" i="8"/>
  <c r="K438" i="8"/>
  <c r="K460" i="8"/>
  <c r="H485" i="8"/>
  <c r="P485" i="8"/>
  <c r="L485" i="8"/>
  <c r="K31" i="8"/>
  <c r="K47" i="8"/>
  <c r="I154" i="8"/>
  <c r="Q154" i="8"/>
  <c r="I170" i="8"/>
  <c r="Q170" i="8"/>
  <c r="L196" i="8"/>
  <c r="L212" i="8"/>
  <c r="L228" i="8"/>
  <c r="M196" i="8"/>
  <c r="Q212" i="8"/>
  <c r="G261" i="8"/>
  <c r="O261" i="8"/>
  <c r="K277" i="8"/>
  <c r="M327" i="8"/>
  <c r="I335" i="8"/>
  <c r="Q335" i="8"/>
  <c r="M343" i="8"/>
  <c r="L368" i="8"/>
  <c r="L375" i="8"/>
  <c r="L384" i="8"/>
  <c r="L402" i="8"/>
  <c r="I460" i="8"/>
  <c r="Q460" i="8"/>
  <c r="R485" i="8"/>
  <c r="M31" i="8"/>
  <c r="M47" i="8"/>
  <c r="G146" i="8"/>
  <c r="O146" i="8"/>
  <c r="G162" i="8"/>
  <c r="O162" i="8"/>
  <c r="N196" i="8"/>
  <c r="H261" i="8"/>
  <c r="P261" i="8"/>
  <c r="K491" i="8"/>
  <c r="K511" i="8"/>
  <c r="N31" i="8"/>
  <c r="N47" i="8"/>
  <c r="K23" i="8"/>
  <c r="K39" i="8"/>
  <c r="K55" i="8"/>
  <c r="I146" i="8"/>
  <c r="Q146" i="8"/>
  <c r="I162" i="8"/>
  <c r="Q162" i="8"/>
  <c r="L204" i="8"/>
  <c r="L220" i="8"/>
  <c r="L311" i="8"/>
  <c r="K402" i="8"/>
  <c r="M491" i="8"/>
  <c r="M485" i="8"/>
  <c r="G253" i="8"/>
  <c r="O253" i="8"/>
  <c r="S383" i="8"/>
  <c r="U383" i="8" s="1"/>
  <c r="S382" i="8"/>
  <c r="U382" i="8" s="1"/>
  <c r="S381" i="8"/>
  <c r="U381" i="8" s="1"/>
  <c r="S380" i="8"/>
  <c r="U380" i="8" s="1"/>
  <c r="S379" i="8"/>
  <c r="U379" i="8" s="1"/>
  <c r="S378" i="8"/>
  <c r="U378" i="8" s="1"/>
  <c r="I346" i="8" l="1"/>
  <c r="N266" i="8"/>
  <c r="I266" i="8"/>
  <c r="I134" i="8"/>
  <c r="I136" i="8" s="1"/>
  <c r="J266" i="8"/>
  <c r="Q134" i="8"/>
  <c r="Q136" i="8" s="1"/>
  <c r="L172" i="8"/>
  <c r="H346" i="8"/>
  <c r="K266" i="8"/>
  <c r="Q172" i="8"/>
  <c r="K172" i="8"/>
  <c r="M266" i="8"/>
  <c r="G134" i="8"/>
  <c r="G136" i="8" s="1"/>
  <c r="R346" i="8"/>
  <c r="P346" i="8"/>
  <c r="R266" i="8"/>
  <c r="H134" i="8"/>
  <c r="H136" i="8" s="1"/>
  <c r="M172" i="8"/>
  <c r="O134" i="8"/>
  <c r="O136" i="8" s="1"/>
  <c r="P134" i="8"/>
  <c r="P136" i="8" s="1"/>
  <c r="L346" i="8"/>
  <c r="Q346" i="8"/>
  <c r="L134" i="8"/>
  <c r="L136" i="8" s="1"/>
  <c r="N172" i="8"/>
  <c r="N386" i="8" s="1"/>
  <c r="J134" i="8"/>
  <c r="J136" i="8" s="1"/>
  <c r="J346" i="8"/>
  <c r="R134" i="8"/>
  <c r="R136" i="8" s="1"/>
  <c r="R172" i="8"/>
  <c r="O346" i="8"/>
  <c r="I172" i="8"/>
  <c r="I386" i="8" s="1"/>
  <c r="O266" i="8"/>
  <c r="Q266" i="8"/>
  <c r="K346" i="8"/>
  <c r="K386" i="8" s="1"/>
  <c r="O172" i="8"/>
  <c r="G266" i="8"/>
  <c r="J172" i="8"/>
  <c r="K134" i="8"/>
  <c r="K136" i="8" s="1"/>
  <c r="L266" i="8"/>
  <c r="P266" i="8"/>
  <c r="M134" i="8"/>
  <c r="M136" i="8" s="1"/>
  <c r="N134" i="8"/>
  <c r="N136" i="8" s="1"/>
  <c r="M346" i="8"/>
  <c r="G172" i="8"/>
  <c r="G386" i="8" s="1"/>
  <c r="S384" i="8"/>
  <c r="U384" i="8" s="1"/>
  <c r="H266" i="8"/>
  <c r="P172" i="8"/>
  <c r="H172" i="8"/>
  <c r="F384" i="8"/>
  <c r="Q518" i="8"/>
  <c r="Q568" i="8" s="1"/>
  <c r="P518" i="8"/>
  <c r="P568" i="8" s="1"/>
  <c r="N518" i="8"/>
  <c r="N568" i="8" s="1"/>
  <c r="L518" i="8"/>
  <c r="L568" i="8" s="1"/>
  <c r="K518" i="8"/>
  <c r="K568" i="8" s="1"/>
  <c r="I518" i="8"/>
  <c r="I568" i="8" s="1"/>
  <c r="H518" i="8"/>
  <c r="H568" i="8" s="1"/>
  <c r="R518" i="8"/>
  <c r="R568" i="8" s="1"/>
  <c r="O518" i="8"/>
  <c r="O568" i="8" s="1"/>
  <c r="G518" i="8"/>
  <c r="G568" i="8" s="1"/>
  <c r="L566" i="8"/>
  <c r="S514" i="8"/>
  <c r="U514" i="8" s="1"/>
  <c r="R564" i="8"/>
  <c r="O564" i="8"/>
  <c r="N564" i="8"/>
  <c r="L564" i="8"/>
  <c r="I564" i="8"/>
  <c r="H564" i="8"/>
  <c r="F564" i="8"/>
  <c r="Q562" i="8"/>
  <c r="F511" i="8"/>
  <c r="F562" i="8" s="1"/>
  <c r="J503" i="8"/>
  <c r="Q503" i="8"/>
  <c r="I503" i="8"/>
  <c r="R556" i="8"/>
  <c r="J556" i="8"/>
  <c r="S496" i="8"/>
  <c r="U496" i="8" s="1"/>
  <c r="Q556" i="8"/>
  <c r="S494" i="8"/>
  <c r="U494" i="8" s="1"/>
  <c r="S490" i="8"/>
  <c r="U490" i="8" s="1"/>
  <c r="P554" i="8"/>
  <c r="M552" i="8"/>
  <c r="R552" i="8"/>
  <c r="I552" i="8"/>
  <c r="S459" i="8"/>
  <c r="U459" i="8" s="1"/>
  <c r="S458" i="8"/>
  <c r="U458" i="8" s="1"/>
  <c r="S457" i="8"/>
  <c r="U457" i="8" s="1"/>
  <c r="S456" i="8"/>
  <c r="U456" i="8" s="1"/>
  <c r="S450" i="8"/>
  <c r="U450" i="8" s="1"/>
  <c r="S448" i="8"/>
  <c r="U448" i="8" s="1"/>
  <c r="R548" i="8"/>
  <c r="S447" i="8"/>
  <c r="U447" i="8" s="1"/>
  <c r="G548" i="8"/>
  <c r="Q548" i="8"/>
  <c r="H548" i="8"/>
  <c r="S437" i="8"/>
  <c r="U437" i="8" s="1"/>
  <c r="S432" i="8"/>
  <c r="U432" i="8" s="1"/>
  <c r="F319" i="8"/>
  <c r="K564" i="8"/>
  <c r="G564" i="8"/>
  <c r="S495" i="8"/>
  <c r="U495" i="8" s="1"/>
  <c r="S449" i="8"/>
  <c r="U449" i="8" s="1"/>
  <c r="R566" i="8"/>
  <c r="Q566" i="8"/>
  <c r="P566" i="8"/>
  <c r="O566" i="8"/>
  <c r="N566" i="8"/>
  <c r="M566" i="8"/>
  <c r="K566" i="8"/>
  <c r="J566" i="8"/>
  <c r="I566" i="8"/>
  <c r="H566" i="8"/>
  <c r="Q564" i="8"/>
  <c r="P564" i="8"/>
  <c r="M564" i="8"/>
  <c r="J564" i="8"/>
  <c r="F566" i="8"/>
  <c r="M518" i="8"/>
  <c r="M568" i="8" s="1"/>
  <c r="J518" i="8"/>
  <c r="J568" i="8" s="1"/>
  <c r="R562" i="8"/>
  <c r="P562" i="8"/>
  <c r="O562" i="8"/>
  <c r="M562" i="8"/>
  <c r="L562" i="8"/>
  <c r="J562" i="8"/>
  <c r="I562" i="8"/>
  <c r="G562" i="8"/>
  <c r="L503" i="8"/>
  <c r="L558" i="8" s="1"/>
  <c r="P556" i="8"/>
  <c r="M556" i="8"/>
  <c r="L556" i="8"/>
  <c r="K556" i="8"/>
  <c r="R554" i="8"/>
  <c r="Q554" i="8"/>
  <c r="O554" i="8"/>
  <c r="N554" i="8"/>
  <c r="M554" i="8"/>
  <c r="L554" i="8"/>
  <c r="J554" i="8"/>
  <c r="I554" i="8"/>
  <c r="G554" i="8"/>
  <c r="Q552" i="8"/>
  <c r="P552" i="8"/>
  <c r="H552" i="8"/>
  <c r="I548" i="8"/>
  <c r="F343" i="8"/>
  <c r="L386" i="8" l="1"/>
  <c r="L388" i="8" s="1"/>
  <c r="G388" i="8"/>
  <c r="M386" i="8"/>
  <c r="M462" i="8" s="1"/>
  <c r="R386" i="8"/>
  <c r="R388" i="8" s="1"/>
  <c r="N462" i="8"/>
  <c r="Q386" i="8"/>
  <c r="Q388" i="8" s="1"/>
  <c r="J386" i="8"/>
  <c r="J388" i="8" s="1"/>
  <c r="O386" i="8"/>
  <c r="O388" i="8" s="1"/>
  <c r="I462" i="8"/>
  <c r="I388" i="8"/>
  <c r="K462" i="8"/>
  <c r="M388" i="8"/>
  <c r="H386" i="8"/>
  <c r="H388" i="8" s="1"/>
  <c r="N388" i="8"/>
  <c r="G462" i="8"/>
  <c r="P386" i="8"/>
  <c r="P462" i="8" s="1"/>
  <c r="K388" i="8"/>
  <c r="L462" i="8"/>
  <c r="J548" i="8"/>
  <c r="I556" i="8"/>
  <c r="G566" i="8"/>
  <c r="F491" i="8"/>
  <c r="F554" i="8" s="1"/>
  <c r="F170" i="8"/>
  <c r="S273" i="8"/>
  <c r="U273" i="8" s="1"/>
  <c r="F285" i="8"/>
  <c r="S566" i="8"/>
  <c r="U566" i="8" s="1"/>
  <c r="S110" i="8"/>
  <c r="U110" i="8" s="1"/>
  <c r="S191" i="8"/>
  <c r="U191" i="8" s="1"/>
  <c r="S209" i="8"/>
  <c r="U209" i="8" s="1"/>
  <c r="S251" i="8"/>
  <c r="U251" i="8" s="1"/>
  <c r="S331" i="8"/>
  <c r="U331" i="8" s="1"/>
  <c r="S367" i="8"/>
  <c r="U367" i="8" s="1"/>
  <c r="P546" i="8"/>
  <c r="F438" i="8"/>
  <c r="F546" i="8" s="1"/>
  <c r="G546" i="8"/>
  <c r="O546" i="8"/>
  <c r="S429" i="8"/>
  <c r="U429" i="8" s="1"/>
  <c r="S430" i="8"/>
  <c r="U430" i="8" s="1"/>
  <c r="S431" i="8"/>
  <c r="U431" i="8" s="1"/>
  <c r="S436" i="8"/>
  <c r="U436" i="8" s="1"/>
  <c r="S441" i="8"/>
  <c r="U441" i="8" s="1"/>
  <c r="S442" i="8"/>
  <c r="U442" i="8" s="1"/>
  <c r="P548" i="8"/>
  <c r="S443" i="8"/>
  <c r="U443" i="8" s="1"/>
  <c r="S444" i="8"/>
  <c r="U444" i="8" s="1"/>
  <c r="L548" i="8"/>
  <c r="O548" i="8"/>
  <c r="S451" i="8"/>
  <c r="U451" i="8" s="1"/>
  <c r="S452" i="8"/>
  <c r="U452" i="8" s="1"/>
  <c r="S453" i="8"/>
  <c r="U453" i="8" s="1"/>
  <c r="S455" i="8"/>
  <c r="U455" i="8" s="1"/>
  <c r="N552" i="8"/>
  <c r="S482" i="8"/>
  <c r="U482" i="8" s="1"/>
  <c r="S483" i="8"/>
  <c r="U483" i="8" s="1"/>
  <c r="J552" i="8"/>
  <c r="S488" i="8"/>
  <c r="U488" i="8" s="1"/>
  <c r="S489" i="8"/>
  <c r="U489" i="8" s="1"/>
  <c r="K554" i="8"/>
  <c r="F498" i="8"/>
  <c r="F556" i="8" s="1"/>
  <c r="N556" i="8"/>
  <c r="G556" i="8"/>
  <c r="O556" i="8"/>
  <c r="S508" i="8"/>
  <c r="U508" i="8" s="1"/>
  <c r="S509" i="8"/>
  <c r="U509" i="8" s="1"/>
  <c r="S510" i="8"/>
  <c r="U510" i="8" s="1"/>
  <c r="N562" i="8"/>
  <c r="P503" i="8"/>
  <c r="P558" i="8" s="1"/>
  <c r="M503" i="8"/>
  <c r="K548" i="8"/>
  <c r="K562" i="8"/>
  <c r="S497" i="8"/>
  <c r="U497" i="8" s="1"/>
  <c r="S83" i="8"/>
  <c r="U83" i="8" s="1"/>
  <c r="S84" i="8"/>
  <c r="U84" i="8" s="1"/>
  <c r="S103" i="8"/>
  <c r="U103" i="8" s="1"/>
  <c r="S111" i="8"/>
  <c r="U111" i="8" s="1"/>
  <c r="S141" i="8"/>
  <c r="U141" i="8" s="1"/>
  <c r="S144" i="8"/>
  <c r="U144" i="8" s="1"/>
  <c r="F146" i="8"/>
  <c r="S152" i="8"/>
  <c r="U152" i="8" s="1"/>
  <c r="S159" i="8"/>
  <c r="U159" i="8" s="1"/>
  <c r="F196" i="8"/>
  <c r="S200" i="8"/>
  <c r="U200" i="8" s="1"/>
  <c r="S201" i="8"/>
  <c r="U201" i="8" s="1"/>
  <c r="S51" i="8"/>
  <c r="U51" i="8" s="1"/>
  <c r="S53" i="8"/>
  <c r="U53" i="8" s="1"/>
  <c r="S82" i="8"/>
  <c r="U82" i="8" s="1"/>
  <c r="S89" i="8"/>
  <c r="U89" i="8" s="1"/>
  <c r="S96" i="8"/>
  <c r="U96" i="8" s="1"/>
  <c r="S97" i="8"/>
  <c r="U97" i="8" s="1"/>
  <c r="S132" i="8"/>
  <c r="U132" i="8" s="1"/>
  <c r="S145" i="8"/>
  <c r="U145" i="8" s="1"/>
  <c r="F78" i="8"/>
  <c r="S91" i="8"/>
  <c r="U91" i="8" s="1"/>
  <c r="S105" i="8"/>
  <c r="U105" i="8" s="1"/>
  <c r="S153" i="8"/>
  <c r="U153" i="8" s="1"/>
  <c r="S215" i="8"/>
  <c r="U215" i="8" s="1"/>
  <c r="S227" i="8"/>
  <c r="U227" i="8" s="1"/>
  <c r="F261" i="8"/>
  <c r="F277" i="8"/>
  <c r="S210" i="8"/>
  <c r="U210" i="8" s="1"/>
  <c r="S252" i="8"/>
  <c r="U252" i="8" s="1"/>
  <c r="S260" i="8"/>
  <c r="U260" i="8" s="1"/>
  <c r="S274" i="8"/>
  <c r="U274" i="8" s="1"/>
  <c r="S275" i="8"/>
  <c r="U275" i="8" s="1"/>
  <c r="S280" i="8"/>
  <c r="U280" i="8" s="1"/>
  <c r="S282" i="8"/>
  <c r="U282" i="8" s="1"/>
  <c r="S306" i="8"/>
  <c r="U306" i="8" s="1"/>
  <c r="S308" i="8"/>
  <c r="U308" i="8" s="1"/>
  <c r="S309" i="8"/>
  <c r="U309" i="8" s="1"/>
  <c r="S317" i="8"/>
  <c r="U317" i="8" s="1"/>
  <c r="S325" i="8"/>
  <c r="U325" i="8" s="1"/>
  <c r="S326" i="8"/>
  <c r="U326" i="8" s="1"/>
  <c r="S332" i="8"/>
  <c r="U332" i="8" s="1"/>
  <c r="S339" i="8"/>
  <c r="U339" i="8" s="1"/>
  <c r="S341" i="8"/>
  <c r="U341" i="8" s="1"/>
  <c r="S342" i="8"/>
  <c r="U342" i="8" s="1"/>
  <c r="S345" i="8"/>
  <c r="U345" i="8" s="1"/>
  <c r="S366" i="8"/>
  <c r="U366" i="8" s="1"/>
  <c r="S391" i="8"/>
  <c r="U391" i="8" s="1"/>
  <c r="Q544" i="8"/>
  <c r="O544" i="8"/>
  <c r="R544" i="8"/>
  <c r="M544" i="8"/>
  <c r="H544" i="8"/>
  <c r="P544" i="8"/>
  <c r="N544" i="8"/>
  <c r="S399" i="8"/>
  <c r="U399" i="8" s="1"/>
  <c r="S400" i="8"/>
  <c r="U400" i="8" s="1"/>
  <c r="S401" i="8"/>
  <c r="U401" i="8" s="1"/>
  <c r="R546" i="8"/>
  <c r="S426" i="8"/>
  <c r="U426" i="8" s="1"/>
  <c r="N546" i="8"/>
  <c r="Q546" i="8"/>
  <c r="S428" i="8"/>
  <c r="U428" i="8" s="1"/>
  <c r="S433" i="8"/>
  <c r="U433" i="8" s="1"/>
  <c r="S434" i="8"/>
  <c r="U434" i="8" s="1"/>
  <c r="S435" i="8"/>
  <c r="U435" i="8" s="1"/>
  <c r="M548" i="8"/>
  <c r="F460" i="8"/>
  <c r="F548" i="8" s="1"/>
  <c r="N548" i="8"/>
  <c r="S446" i="8"/>
  <c r="U446" i="8" s="1"/>
  <c r="S454" i="8"/>
  <c r="U454" i="8" s="1"/>
  <c r="L552" i="8"/>
  <c r="S484" i="8"/>
  <c r="U484" i="8" s="1"/>
  <c r="S30" i="8"/>
  <c r="U30" i="8" s="1"/>
  <c r="S161" i="8"/>
  <c r="U161" i="8" s="1"/>
  <c r="S207" i="8"/>
  <c r="U207" i="8" s="1"/>
  <c r="F212" i="8"/>
  <c r="S249" i="8"/>
  <c r="U249" i="8" s="1"/>
  <c r="S365" i="8"/>
  <c r="U365" i="8" s="1"/>
  <c r="F368" i="8"/>
  <c r="S397" i="8"/>
  <c r="U397" i="8" s="1"/>
  <c r="K544" i="8"/>
  <c r="S90" i="8"/>
  <c r="U90" i="8" s="1"/>
  <c r="S372" i="8"/>
  <c r="U372" i="8" s="1"/>
  <c r="S157" i="8"/>
  <c r="U157" i="8" s="1"/>
  <c r="S314" i="8"/>
  <c r="U314" i="8" s="1"/>
  <c r="S395" i="8"/>
  <c r="U395" i="8" s="1"/>
  <c r="S104" i="8"/>
  <c r="U104" i="8" s="1"/>
  <c r="S112" i="8"/>
  <c r="U112" i="8" s="1"/>
  <c r="G544" i="8"/>
  <c r="S393" i="8"/>
  <c r="U393" i="8" s="1"/>
  <c r="K546" i="8"/>
  <c r="S425" i="8"/>
  <c r="U425" i="8" s="1"/>
  <c r="S211" i="8"/>
  <c r="U211" i="8" s="1"/>
  <c r="S307" i="8"/>
  <c r="U307" i="8" s="1"/>
  <c r="S168" i="8"/>
  <c r="U168" i="8" s="1"/>
  <c r="S226" i="8"/>
  <c r="U226" i="8" s="1"/>
  <c r="S315" i="8"/>
  <c r="U315" i="8" s="1"/>
  <c r="S396" i="8"/>
  <c r="U396" i="8" s="1"/>
  <c r="S316" i="8"/>
  <c r="U316" i="8" s="1"/>
  <c r="S323" i="8"/>
  <c r="U323" i="8" s="1"/>
  <c r="F327" i="8"/>
  <c r="S333" i="8"/>
  <c r="U333" i="8" s="1"/>
  <c r="S340" i="8"/>
  <c r="U340" i="8" s="1"/>
  <c r="S374" i="8"/>
  <c r="U374" i="8" s="1"/>
  <c r="F253" i="8"/>
  <c r="S109" i="8"/>
  <c r="U109" i="8" s="1"/>
  <c r="S169" i="8"/>
  <c r="U169" i="8" s="1"/>
  <c r="S330" i="8"/>
  <c r="U330" i="8" s="1"/>
  <c r="S143" i="8"/>
  <c r="U143" i="8" s="1"/>
  <c r="S151" i="8"/>
  <c r="U151" i="8" s="1"/>
  <c r="S160" i="8"/>
  <c r="U160" i="8" s="1"/>
  <c r="S165" i="8"/>
  <c r="U165" i="8" s="1"/>
  <c r="S166" i="8"/>
  <c r="U166" i="8" s="1"/>
  <c r="S208" i="8"/>
  <c r="U208" i="8" s="1"/>
  <c r="S219" i="8"/>
  <c r="U219" i="8" s="1"/>
  <c r="S223" i="8"/>
  <c r="U223" i="8" s="1"/>
  <c r="S248" i="8"/>
  <c r="U248" i="8" s="1"/>
  <c r="S256" i="8"/>
  <c r="U256" i="8" s="1"/>
  <c r="S257" i="8"/>
  <c r="U257" i="8" s="1"/>
  <c r="S258" i="8"/>
  <c r="U258" i="8" s="1"/>
  <c r="S259" i="8"/>
  <c r="U259" i="8" s="1"/>
  <c r="S263" i="8"/>
  <c r="U263" i="8" s="1"/>
  <c r="S264" i="8"/>
  <c r="U264" i="8" s="1"/>
  <c r="S95" i="8"/>
  <c r="U95" i="8" s="1"/>
  <c r="S149" i="8"/>
  <c r="U149" i="8" s="1"/>
  <c r="S158" i="8"/>
  <c r="U158" i="8" s="1"/>
  <c r="S192" i="8"/>
  <c r="U192" i="8" s="1"/>
  <c r="S194" i="8"/>
  <c r="U194" i="8" s="1"/>
  <c r="S202" i="8"/>
  <c r="U202" i="8" s="1"/>
  <c r="F204" i="8"/>
  <c r="S203" i="8"/>
  <c r="U203" i="8" s="1"/>
  <c r="F220" i="8"/>
  <c r="S216" i="8"/>
  <c r="U216" i="8" s="1"/>
  <c r="S217" i="8"/>
  <c r="U217" i="8" s="1"/>
  <c r="S225" i="8"/>
  <c r="U225" i="8" s="1"/>
  <c r="S250" i="8"/>
  <c r="U250" i="8" s="1"/>
  <c r="F162" i="8"/>
  <c r="S195" i="8"/>
  <c r="U195" i="8" s="1"/>
  <c r="S272" i="8"/>
  <c r="U272" i="8" s="1"/>
  <c r="S98" i="8"/>
  <c r="U98" i="8" s="1"/>
  <c r="S131" i="8"/>
  <c r="U131" i="8" s="1"/>
  <c r="S142" i="8"/>
  <c r="U142" i="8" s="1"/>
  <c r="S167" i="8"/>
  <c r="U167" i="8" s="1"/>
  <c r="S218" i="8"/>
  <c r="U218" i="8" s="1"/>
  <c r="S284" i="8"/>
  <c r="U284" i="8" s="1"/>
  <c r="S322" i="8"/>
  <c r="U322" i="8" s="1"/>
  <c r="S394" i="8"/>
  <c r="U394" i="8" s="1"/>
  <c r="J544" i="8"/>
  <c r="S398" i="8"/>
  <c r="U398" i="8" s="1"/>
  <c r="F402" i="8"/>
  <c r="F544" i="8" s="1"/>
  <c r="S102" i="8"/>
  <c r="U102" i="8" s="1"/>
  <c r="S150" i="8"/>
  <c r="U150" i="8" s="1"/>
  <c r="S373" i="8"/>
  <c r="U373" i="8" s="1"/>
  <c r="J546" i="8"/>
  <c r="S422" i="8"/>
  <c r="U422" i="8" s="1"/>
  <c r="M546" i="8"/>
  <c r="S423" i="8"/>
  <c r="U423" i="8" s="1"/>
  <c r="S427" i="8"/>
  <c r="U427" i="8" s="1"/>
  <c r="I546" i="8"/>
  <c r="F154" i="8"/>
  <c r="S371" i="8"/>
  <c r="U371" i="8" s="1"/>
  <c r="S88" i="8"/>
  <c r="U88" i="8" s="1"/>
  <c r="S193" i="8"/>
  <c r="U193" i="8" s="1"/>
  <c r="S199" i="8"/>
  <c r="U199" i="8" s="1"/>
  <c r="S224" i="8"/>
  <c r="U224" i="8" s="1"/>
  <c r="S283" i="8"/>
  <c r="U283" i="8" s="1"/>
  <c r="S318" i="8"/>
  <c r="U318" i="8" s="1"/>
  <c r="S334" i="8"/>
  <c r="U334" i="8" s="1"/>
  <c r="F335" i="8"/>
  <c r="S364" i="8"/>
  <c r="U364" i="8" s="1"/>
  <c r="S392" i="8"/>
  <c r="U392" i="8" s="1"/>
  <c r="L544" i="8"/>
  <c r="S424" i="8"/>
  <c r="U424" i="8" s="1"/>
  <c r="H546" i="8"/>
  <c r="I544" i="8"/>
  <c r="F39" i="8"/>
  <c r="L546" i="8"/>
  <c r="S276" i="8"/>
  <c r="U276" i="8" s="1"/>
  <c r="S281" i="8"/>
  <c r="U281" i="8" s="1"/>
  <c r="F311" i="8"/>
  <c r="S310" i="8"/>
  <c r="U310" i="8" s="1"/>
  <c r="S324" i="8"/>
  <c r="U324" i="8" s="1"/>
  <c r="S338" i="8"/>
  <c r="U338" i="8" s="1"/>
  <c r="H503" i="8"/>
  <c r="H558" i="8" s="1"/>
  <c r="S35" i="8"/>
  <c r="U35" i="8" s="1"/>
  <c r="S37" i="8"/>
  <c r="U37" i="8" s="1"/>
  <c r="S44" i="8"/>
  <c r="U44" i="8" s="1"/>
  <c r="S46" i="8"/>
  <c r="U46" i="8" s="1"/>
  <c r="S52" i="8"/>
  <c r="U52" i="8" s="1"/>
  <c r="F55" i="8"/>
  <c r="S75" i="8"/>
  <c r="U75" i="8" s="1"/>
  <c r="S76" i="8"/>
  <c r="U76" i="8" s="1"/>
  <c r="S77" i="8"/>
  <c r="U77" i="8" s="1"/>
  <c r="S81" i="8"/>
  <c r="U81" i="8" s="1"/>
  <c r="S26" i="8"/>
  <c r="U26" i="8" s="1"/>
  <c r="S28" i="8"/>
  <c r="U28" i="8" s="1"/>
  <c r="S445" i="8"/>
  <c r="U445" i="8" s="1"/>
  <c r="S74" i="8"/>
  <c r="U74" i="8" s="1"/>
  <c r="F31" i="8"/>
  <c r="S29" i="8"/>
  <c r="U29" i="8" s="1"/>
  <c r="S43" i="8"/>
  <c r="U43" i="8" s="1"/>
  <c r="S54" i="8"/>
  <c r="U54" i="8" s="1"/>
  <c r="S502" i="8"/>
  <c r="U502" i="8" s="1"/>
  <c r="N503" i="8"/>
  <c r="N558" i="8" s="1"/>
  <c r="S42" i="8"/>
  <c r="U42" i="8" s="1"/>
  <c r="F47" i="8"/>
  <c r="S19" i="8"/>
  <c r="U19" i="8" s="1"/>
  <c r="S22" i="8"/>
  <c r="U22" i="8" s="1"/>
  <c r="S36" i="8"/>
  <c r="U36" i="8" s="1"/>
  <c r="S45" i="8"/>
  <c r="U45" i="8" s="1"/>
  <c r="S50" i="8"/>
  <c r="U50" i="8" s="1"/>
  <c r="S501" i="8"/>
  <c r="U501" i="8" s="1"/>
  <c r="R503" i="8"/>
  <c r="R558" i="8" s="1"/>
  <c r="S517" i="8"/>
  <c r="U517" i="8" s="1"/>
  <c r="S27" i="8"/>
  <c r="U27" i="8" s="1"/>
  <c r="S38" i="8"/>
  <c r="U38" i="8" s="1"/>
  <c r="S34" i="8"/>
  <c r="U34" i="8" s="1"/>
  <c r="S18" i="8"/>
  <c r="U18" i="8" s="1"/>
  <c r="S20" i="8"/>
  <c r="U20" i="8" s="1"/>
  <c r="S21" i="8"/>
  <c r="U21" i="8" s="1"/>
  <c r="F503" i="8"/>
  <c r="F558" i="8" s="1"/>
  <c r="S516" i="8"/>
  <c r="U516" i="8" s="1"/>
  <c r="F518" i="8"/>
  <c r="F568" i="8" s="1"/>
  <c r="S498" i="8"/>
  <c r="U498" i="8" s="1"/>
  <c r="S513" i="8"/>
  <c r="U513" i="8" s="1"/>
  <c r="F485" i="8"/>
  <c r="F552" i="8" s="1"/>
  <c r="G552" i="8"/>
  <c r="K552" i="8"/>
  <c r="O552" i="8"/>
  <c r="S481" i="8"/>
  <c r="U481" i="8" s="1"/>
  <c r="S480" i="8"/>
  <c r="U480" i="8" s="1"/>
  <c r="K503" i="8"/>
  <c r="K558" i="8" s="1"/>
  <c r="O503" i="8"/>
  <c r="O558" i="8" s="1"/>
  <c r="I558" i="8"/>
  <c r="M558" i="8"/>
  <c r="Q558" i="8"/>
  <c r="G503" i="8"/>
  <c r="G558" i="8" s="1"/>
  <c r="J558" i="8"/>
  <c r="F375" i="8"/>
  <c r="F228" i="8"/>
  <c r="F113" i="8"/>
  <c r="F106" i="8"/>
  <c r="F99" i="8"/>
  <c r="F92" i="8"/>
  <c r="F85" i="8"/>
  <c r="R462" i="8" l="1"/>
  <c r="Q462" i="8"/>
  <c r="O462" i="8"/>
  <c r="H462" i="8"/>
  <c r="J462" i="8"/>
  <c r="P388" i="8"/>
  <c r="S375" i="8"/>
  <c r="U375" i="8" s="1"/>
  <c r="S491" i="8"/>
  <c r="U491" i="8" s="1"/>
  <c r="S511" i="8"/>
  <c r="U511" i="8" s="1"/>
  <c r="F172" i="8"/>
  <c r="S92" i="8"/>
  <c r="U92" i="8" s="1"/>
  <c r="F346" i="8"/>
  <c r="F266" i="8"/>
  <c r="M538" i="8"/>
  <c r="S196" i="8"/>
  <c r="U196" i="8" s="1"/>
  <c r="S327" i="8"/>
  <c r="U327" i="8" s="1"/>
  <c r="S556" i="8"/>
  <c r="U556" i="8" s="1"/>
  <c r="S402" i="8"/>
  <c r="U402" i="8" s="1"/>
  <c r="S253" i="8"/>
  <c r="U253" i="8" s="1"/>
  <c r="S85" i="8"/>
  <c r="U85" i="8" s="1"/>
  <c r="S343" i="8"/>
  <c r="U343" i="8" s="1"/>
  <c r="S518" i="8"/>
  <c r="U518" i="8" s="1"/>
  <c r="S31" i="8"/>
  <c r="U31" i="8" s="1"/>
  <c r="S368" i="8"/>
  <c r="U368" i="8" s="1"/>
  <c r="Q538" i="8"/>
  <c r="G538" i="8"/>
  <c r="S204" i="8"/>
  <c r="U204" i="8" s="1"/>
  <c r="S106" i="8"/>
  <c r="U106" i="8" s="1"/>
  <c r="S285" i="8"/>
  <c r="U285" i="8" s="1"/>
  <c r="S277" i="8"/>
  <c r="U277" i="8" s="1"/>
  <c r="S113" i="8"/>
  <c r="U113" i="8" s="1"/>
  <c r="S335" i="8"/>
  <c r="U335" i="8" s="1"/>
  <c r="Q505" i="8"/>
  <c r="Q520" i="8" s="1"/>
  <c r="K540" i="8"/>
  <c r="S460" i="8"/>
  <c r="S438" i="8"/>
  <c r="U438" i="8" s="1"/>
  <c r="S220" i="8"/>
  <c r="U220" i="8" s="1"/>
  <c r="R540" i="8"/>
  <c r="S261" i="8"/>
  <c r="U261" i="8" s="1"/>
  <c r="P540" i="8"/>
  <c r="S564" i="8"/>
  <c r="U564" i="8" s="1"/>
  <c r="S503" i="8"/>
  <c r="U503" i="8" s="1"/>
  <c r="S47" i="8"/>
  <c r="U47" i="8" s="1"/>
  <c r="I538" i="8"/>
  <c r="J538" i="8"/>
  <c r="S78" i="8"/>
  <c r="U78" i="8" s="1"/>
  <c r="S55" i="8"/>
  <c r="U55" i="8" s="1"/>
  <c r="S39" i="8"/>
  <c r="U39" i="8" s="1"/>
  <c r="S311" i="8"/>
  <c r="U311" i="8" s="1"/>
  <c r="S154" i="8"/>
  <c r="U154" i="8" s="1"/>
  <c r="S99" i="8"/>
  <c r="U99" i="8" s="1"/>
  <c r="S162" i="8"/>
  <c r="U162" i="8" s="1"/>
  <c r="S170" i="8"/>
  <c r="U170" i="8" s="1"/>
  <c r="S228" i="8"/>
  <c r="U228" i="8" s="1"/>
  <c r="S319" i="8"/>
  <c r="U319" i="8" s="1"/>
  <c r="S212" i="8"/>
  <c r="U212" i="8" s="1"/>
  <c r="P538" i="8"/>
  <c r="O538" i="8"/>
  <c r="R538" i="8"/>
  <c r="N538" i="8"/>
  <c r="K538" i="8"/>
  <c r="L538" i="8"/>
  <c r="S485" i="8"/>
  <c r="U485" i="8" s="1"/>
  <c r="S562" i="8" l="1"/>
  <c r="U562" i="8" s="1"/>
  <c r="S554" i="8"/>
  <c r="U554" i="8" s="1"/>
  <c r="S548" i="8"/>
  <c r="U548" i="8" s="1"/>
  <c r="U460" i="8"/>
  <c r="F386" i="8"/>
  <c r="F540" i="8" s="1"/>
  <c r="M540" i="8"/>
  <c r="M542" i="8" s="1"/>
  <c r="M550" i="8" s="1"/>
  <c r="M560" i="8" s="1"/>
  <c r="M570" i="8" s="1"/>
  <c r="M505" i="8"/>
  <c r="M520" i="8" s="1"/>
  <c r="S544" i="8"/>
  <c r="U544" i="8" s="1"/>
  <c r="S266" i="8"/>
  <c r="U266" i="8" s="1"/>
  <c r="S546" i="8"/>
  <c r="U546" i="8" s="1"/>
  <c r="S568" i="8"/>
  <c r="U568" i="8" s="1"/>
  <c r="S346" i="8"/>
  <c r="U346" i="8" s="1"/>
  <c r="S552" i="8"/>
  <c r="U552" i="8" s="1"/>
  <c r="P542" i="8"/>
  <c r="P550" i="8" s="1"/>
  <c r="P560" i="8" s="1"/>
  <c r="P570" i="8" s="1"/>
  <c r="S558" i="8"/>
  <c r="U558" i="8" s="1"/>
  <c r="O505" i="8"/>
  <c r="O520" i="8" s="1"/>
  <c r="O540" i="8"/>
  <c r="O542" i="8" s="1"/>
  <c r="O550" i="8" s="1"/>
  <c r="O560" i="8" s="1"/>
  <c r="O570" i="8" s="1"/>
  <c r="I505" i="8"/>
  <c r="I520" i="8" s="1"/>
  <c r="I540" i="8"/>
  <c r="I542" i="8" s="1"/>
  <c r="I550" i="8" s="1"/>
  <c r="I560" i="8" s="1"/>
  <c r="I570" i="8" s="1"/>
  <c r="R542" i="8"/>
  <c r="R550" i="8" s="1"/>
  <c r="R560" i="8" s="1"/>
  <c r="R570" i="8" s="1"/>
  <c r="R572" i="8" s="1"/>
  <c r="P505" i="8"/>
  <c r="P520" i="8" s="1"/>
  <c r="K505" i="8"/>
  <c r="K520" i="8" s="1"/>
  <c r="L540" i="8"/>
  <c r="L542" i="8" s="1"/>
  <c r="L550" i="8" s="1"/>
  <c r="L560" i="8" s="1"/>
  <c r="L570" i="8" s="1"/>
  <c r="J540" i="8"/>
  <c r="J542" i="8" s="1"/>
  <c r="J550" i="8" s="1"/>
  <c r="J560" i="8" s="1"/>
  <c r="J570" i="8" s="1"/>
  <c r="J505" i="8"/>
  <c r="J520" i="8" s="1"/>
  <c r="K542" i="8"/>
  <c r="K550" i="8" s="1"/>
  <c r="K560" i="8" s="1"/>
  <c r="K570" i="8" s="1"/>
  <c r="Q540" i="8"/>
  <c r="Q542" i="8" s="1"/>
  <c r="Q550" i="8" s="1"/>
  <c r="Q560" i="8" s="1"/>
  <c r="Q570" i="8" s="1"/>
  <c r="Q571" i="8" s="1"/>
  <c r="R505" i="8"/>
  <c r="R520" i="8" s="1"/>
  <c r="L505" i="8"/>
  <c r="L520" i="8" s="1"/>
  <c r="N540" i="8"/>
  <c r="N542" i="8" s="1"/>
  <c r="N550" i="8" s="1"/>
  <c r="N560" i="8" s="1"/>
  <c r="N570" i="8" s="1"/>
  <c r="N505" i="8"/>
  <c r="N520" i="8" s="1"/>
  <c r="I571" i="8" l="1"/>
  <c r="G505" i="8"/>
  <c r="G520" i="8" s="1"/>
  <c r="P571" i="8"/>
  <c r="M571" i="8"/>
  <c r="O571" i="8"/>
  <c r="G540" i="8"/>
  <c r="G542" i="8" s="1"/>
  <c r="G550" i="8" s="1"/>
  <c r="G560" i="8" s="1"/>
  <c r="G570" i="8" s="1"/>
  <c r="K571" i="8"/>
  <c r="R571" i="8"/>
  <c r="L571" i="8"/>
  <c r="J571" i="8"/>
  <c r="N571" i="8"/>
  <c r="R535" i="8"/>
  <c r="Q535" i="8"/>
  <c r="P535" i="8"/>
  <c r="O535" i="8"/>
  <c r="N535" i="8"/>
  <c r="M535" i="8"/>
  <c r="L535" i="8"/>
  <c r="K535" i="8"/>
  <c r="J535" i="8"/>
  <c r="I535" i="8"/>
  <c r="H535" i="8"/>
  <c r="G535" i="8"/>
  <c r="F535" i="8"/>
  <c r="R477" i="8"/>
  <c r="Q477" i="8"/>
  <c r="P477" i="8"/>
  <c r="O477" i="8"/>
  <c r="N477" i="8"/>
  <c r="M477" i="8"/>
  <c r="L477" i="8"/>
  <c r="K477" i="8"/>
  <c r="J477" i="8"/>
  <c r="I477" i="8"/>
  <c r="H477" i="8"/>
  <c r="G477" i="8"/>
  <c r="F477" i="8"/>
  <c r="R419" i="8"/>
  <c r="Q419" i="8"/>
  <c r="P419" i="8"/>
  <c r="O419" i="8"/>
  <c r="N419" i="8"/>
  <c r="M419" i="8"/>
  <c r="L419" i="8"/>
  <c r="K419" i="8"/>
  <c r="J419" i="8"/>
  <c r="I419" i="8"/>
  <c r="H419" i="8"/>
  <c r="G419" i="8"/>
  <c r="F419" i="8"/>
  <c r="R361" i="8"/>
  <c r="Q361" i="8"/>
  <c r="P361" i="8"/>
  <c r="O361" i="8"/>
  <c r="N361" i="8"/>
  <c r="M361" i="8"/>
  <c r="L361" i="8"/>
  <c r="K361" i="8"/>
  <c r="J361" i="8"/>
  <c r="I361" i="8"/>
  <c r="H361" i="8"/>
  <c r="G361" i="8"/>
  <c r="F361" i="8"/>
  <c r="R303" i="8"/>
  <c r="Q303" i="8"/>
  <c r="P303" i="8"/>
  <c r="O303" i="8"/>
  <c r="N303" i="8"/>
  <c r="M303" i="8"/>
  <c r="L303" i="8"/>
  <c r="K303" i="8"/>
  <c r="J303" i="8"/>
  <c r="I303" i="8"/>
  <c r="H303" i="8"/>
  <c r="G303" i="8"/>
  <c r="F303" i="8"/>
  <c r="R245" i="8"/>
  <c r="Q245" i="8"/>
  <c r="P245" i="8"/>
  <c r="O245" i="8"/>
  <c r="N245" i="8"/>
  <c r="M245" i="8"/>
  <c r="L245" i="8"/>
  <c r="K245" i="8"/>
  <c r="J245" i="8"/>
  <c r="I245" i="8"/>
  <c r="H245" i="8"/>
  <c r="G245" i="8"/>
  <c r="F245" i="8"/>
  <c r="R187" i="8"/>
  <c r="Q187" i="8"/>
  <c r="P187" i="8"/>
  <c r="O187" i="8"/>
  <c r="N187" i="8"/>
  <c r="M187" i="8"/>
  <c r="L187" i="8"/>
  <c r="K187" i="8"/>
  <c r="J187" i="8"/>
  <c r="I187" i="8"/>
  <c r="H187" i="8"/>
  <c r="G187" i="8"/>
  <c r="F187" i="8"/>
  <c r="R129" i="8"/>
  <c r="Q129" i="8"/>
  <c r="P129" i="8"/>
  <c r="O129" i="8"/>
  <c r="N129" i="8"/>
  <c r="M129" i="8"/>
  <c r="L129" i="8"/>
  <c r="K129" i="8"/>
  <c r="J129" i="8"/>
  <c r="I129" i="8"/>
  <c r="H129" i="8"/>
  <c r="G129" i="8"/>
  <c r="F129" i="8"/>
  <c r="G71" i="8"/>
  <c r="H71" i="8"/>
  <c r="I71" i="8"/>
  <c r="J71" i="8"/>
  <c r="K71" i="8"/>
  <c r="L71" i="8"/>
  <c r="M71" i="8"/>
  <c r="N71" i="8"/>
  <c r="O71" i="8"/>
  <c r="P71" i="8"/>
  <c r="Q71" i="8"/>
  <c r="R71" i="8"/>
  <c r="F71" i="8"/>
  <c r="G526" i="8"/>
  <c r="G525" i="8"/>
  <c r="G524" i="8"/>
  <c r="F524" i="8"/>
  <c r="G523" i="8"/>
  <c r="G468" i="8"/>
  <c r="G467" i="8"/>
  <c r="G466" i="8"/>
  <c r="F466" i="8"/>
  <c r="G465" i="8"/>
  <c r="G410" i="8"/>
  <c r="G409" i="8"/>
  <c r="G408" i="8"/>
  <c r="F408" i="8"/>
  <c r="G407" i="8"/>
  <c r="G352" i="8"/>
  <c r="G351" i="8"/>
  <c r="G350" i="8"/>
  <c r="F350" i="8"/>
  <c r="G349" i="8"/>
  <c r="G294" i="8"/>
  <c r="G293" i="8"/>
  <c r="G292" i="8"/>
  <c r="F292" i="8"/>
  <c r="G291" i="8"/>
  <c r="G236" i="8"/>
  <c r="G235" i="8"/>
  <c r="G234" i="8"/>
  <c r="F234" i="8"/>
  <c r="G233" i="8"/>
  <c r="G178" i="8"/>
  <c r="G177" i="8"/>
  <c r="G176" i="8"/>
  <c r="F176" i="8"/>
  <c r="G175" i="8"/>
  <c r="G120" i="8"/>
  <c r="G119" i="8"/>
  <c r="G118" i="8"/>
  <c r="F118" i="8"/>
  <c r="G117" i="8"/>
  <c r="G62" i="8"/>
  <c r="G61" i="8"/>
  <c r="G60" i="8"/>
  <c r="F60" i="8"/>
  <c r="G59" i="8"/>
  <c r="G571" i="8" l="1"/>
  <c r="Q580" i="8"/>
  <c r="A580" i="8"/>
  <c r="A537" i="8"/>
  <c r="A538" i="8" s="1"/>
  <c r="A539" i="8" s="1"/>
  <c r="A540" i="8" s="1"/>
  <c r="A541" i="8" s="1"/>
  <c r="A542" i="8" s="1"/>
  <c r="A543" i="8" s="1"/>
  <c r="A544" i="8" s="1"/>
  <c r="A545" i="8" s="1"/>
  <c r="A546" i="8" s="1"/>
  <c r="A547" i="8" s="1"/>
  <c r="A548" i="8" s="1"/>
  <c r="A549" i="8" s="1"/>
  <c r="A550" i="8" s="1"/>
  <c r="A551" i="8" s="1"/>
  <c r="A552" i="8" s="1"/>
  <c r="A553" i="8" s="1"/>
  <c r="A554" i="8" s="1"/>
  <c r="A555" i="8" s="1"/>
  <c r="A556" i="8" s="1"/>
  <c r="A557" i="8" s="1"/>
  <c r="A558" i="8" s="1"/>
  <c r="A559" i="8" s="1"/>
  <c r="A560" i="8" s="1"/>
  <c r="A561" i="8" s="1"/>
  <c r="A562" i="8" s="1"/>
  <c r="A563" i="8" s="1"/>
  <c r="A564" i="8" s="1"/>
  <c r="A565" i="8" s="1"/>
  <c r="A566" i="8" s="1"/>
  <c r="A567" i="8" s="1"/>
  <c r="A568" i="8" s="1"/>
  <c r="A569" i="8" s="1"/>
  <c r="A570" i="8" s="1"/>
  <c r="A571" i="8" s="1"/>
  <c r="A572" i="8" s="1"/>
  <c r="A573" i="8" s="1"/>
  <c r="A574" i="8" s="1"/>
  <c r="A575" i="8" s="1"/>
  <c r="A576" i="8" s="1"/>
  <c r="A577" i="8" s="1"/>
  <c r="A578" i="8" s="1"/>
  <c r="A579" i="8" s="1"/>
  <c r="H530" i="8"/>
  <c r="F530" i="8"/>
  <c r="A530" i="8"/>
  <c r="Q527" i="8"/>
  <c r="P527" i="8"/>
  <c r="F527" i="8"/>
  <c r="Q526" i="8"/>
  <c r="P526" i="8"/>
  <c r="A526" i="8"/>
  <c r="Q525" i="8"/>
  <c r="P525" i="8"/>
  <c r="Q524" i="8"/>
  <c r="A524" i="8"/>
  <c r="A523" i="8"/>
  <c r="Q522" i="8"/>
  <c r="A522" i="8"/>
  <c r="A479" i="8"/>
  <c r="A480" i="8" s="1"/>
  <c r="A481" i="8" s="1"/>
  <c r="A482" i="8" s="1"/>
  <c r="A483" i="8" s="1"/>
  <c r="A484" i="8" s="1"/>
  <c r="A485" i="8" s="1"/>
  <c r="A486" i="8" s="1"/>
  <c r="A487" i="8" s="1"/>
  <c r="A488" i="8" s="1"/>
  <c r="A489" i="8" s="1"/>
  <c r="A490" i="8" s="1"/>
  <c r="A491" i="8" s="1"/>
  <c r="A492" i="8" s="1"/>
  <c r="A493" i="8" s="1"/>
  <c r="A494" i="8" s="1"/>
  <c r="A495" i="8" s="1"/>
  <c r="A496" i="8" s="1"/>
  <c r="A497" i="8" s="1"/>
  <c r="A498" i="8" s="1"/>
  <c r="A499" i="8" s="1"/>
  <c r="A500" i="8" s="1"/>
  <c r="A501" i="8" s="1"/>
  <c r="A502" i="8" s="1"/>
  <c r="A503" i="8" s="1"/>
  <c r="A504" i="8" s="1"/>
  <c r="A505" i="8" s="1"/>
  <c r="A506" i="8" s="1"/>
  <c r="A507" i="8" s="1"/>
  <c r="A508" i="8" s="1"/>
  <c r="A509" i="8" s="1"/>
  <c r="A510" i="8" s="1"/>
  <c r="A511" i="8" s="1"/>
  <c r="A512" i="8" s="1"/>
  <c r="A513" i="8" s="1"/>
  <c r="A514" i="8" s="1"/>
  <c r="A515" i="8" s="1"/>
  <c r="A516" i="8" s="1"/>
  <c r="A517" i="8" s="1"/>
  <c r="A518" i="8" s="1"/>
  <c r="A519" i="8" s="1"/>
  <c r="A520" i="8" s="1"/>
  <c r="A521" i="8" s="1"/>
  <c r="H472" i="8"/>
  <c r="F472" i="8"/>
  <c r="A472" i="8"/>
  <c r="Q469" i="8"/>
  <c r="P469" i="8"/>
  <c r="F469" i="8"/>
  <c r="Q468" i="8"/>
  <c r="P468" i="8"/>
  <c r="A468" i="8"/>
  <c r="Q467" i="8"/>
  <c r="P467" i="8"/>
  <c r="Q466" i="8"/>
  <c r="A466" i="8"/>
  <c r="A465" i="8"/>
  <c r="Q464" i="8"/>
  <c r="A464" i="8"/>
  <c r="A421" i="8"/>
  <c r="A422" i="8" s="1"/>
  <c r="A423" i="8" s="1"/>
  <c r="A424" i="8" s="1"/>
  <c r="A425" i="8" s="1"/>
  <c r="A426" i="8" s="1"/>
  <c r="A427" i="8" s="1"/>
  <c r="A428" i="8" s="1"/>
  <c r="A429" i="8" s="1"/>
  <c r="A430" i="8" s="1"/>
  <c r="A431" i="8" s="1"/>
  <c r="A432" i="8" s="1"/>
  <c r="A433" i="8" s="1"/>
  <c r="A434" i="8" s="1"/>
  <c r="A435" i="8" s="1"/>
  <c r="A436" i="8" s="1"/>
  <c r="A437" i="8" s="1"/>
  <c r="A438" i="8" s="1"/>
  <c r="A439" i="8" s="1"/>
  <c r="A440" i="8" s="1"/>
  <c r="A441" i="8" s="1"/>
  <c r="A442" i="8" s="1"/>
  <c r="A443" i="8" s="1"/>
  <c r="A444" i="8" s="1"/>
  <c r="A445" i="8" s="1"/>
  <c r="A446" i="8" s="1"/>
  <c r="A447" i="8" s="1"/>
  <c r="A448" i="8" s="1"/>
  <c r="A449" i="8" s="1"/>
  <c r="A450" i="8" s="1"/>
  <c r="A451" i="8" s="1"/>
  <c r="A452" i="8" s="1"/>
  <c r="A453" i="8" s="1"/>
  <c r="A454" i="8" s="1"/>
  <c r="A455" i="8" s="1"/>
  <c r="A456" i="8" s="1"/>
  <c r="A457" i="8" s="1"/>
  <c r="A458" i="8" s="1"/>
  <c r="A459" i="8" s="1"/>
  <c r="A460" i="8" s="1"/>
  <c r="A461" i="8" s="1"/>
  <c r="A462" i="8" s="1"/>
  <c r="A463" i="8" s="1"/>
  <c r="H414" i="8"/>
  <c r="F414" i="8"/>
  <c r="A414" i="8"/>
  <c r="Q411" i="8"/>
  <c r="P411" i="8"/>
  <c r="F411" i="8"/>
  <c r="Q410" i="8"/>
  <c r="P410" i="8"/>
  <c r="A410" i="8"/>
  <c r="Q409" i="8"/>
  <c r="P409" i="8"/>
  <c r="Q408" i="8"/>
  <c r="A408" i="8"/>
  <c r="A407" i="8"/>
  <c r="Q406" i="8"/>
  <c r="A406" i="8"/>
  <c r="A363" i="8"/>
  <c r="A364" i="8" s="1"/>
  <c r="A365" i="8" s="1"/>
  <c r="A366" i="8" s="1"/>
  <c r="A367" i="8" s="1"/>
  <c r="A368" i="8" s="1"/>
  <c r="A369" i="8" s="1"/>
  <c r="A370" i="8" s="1"/>
  <c r="A371" i="8" s="1"/>
  <c r="A372" i="8" s="1"/>
  <c r="A373" i="8" s="1"/>
  <c r="A374" i="8" s="1"/>
  <c r="A375" i="8" s="1"/>
  <c r="A376" i="8" s="1"/>
  <c r="A377" i="8" s="1"/>
  <c r="A378" i="8" s="1"/>
  <c r="A379" i="8" s="1"/>
  <c r="A380" i="8" s="1"/>
  <c r="A381" i="8" s="1"/>
  <c r="A382" i="8" s="1"/>
  <c r="A383" i="8" s="1"/>
  <c r="A384" i="8" s="1"/>
  <c r="A385" i="8" s="1"/>
  <c r="A386" i="8" s="1"/>
  <c r="A387" i="8" s="1"/>
  <c r="A388" i="8" s="1"/>
  <c r="A389" i="8" s="1"/>
  <c r="A390" i="8" s="1"/>
  <c r="A391" i="8" s="1"/>
  <c r="A392" i="8" s="1"/>
  <c r="A393" i="8" s="1"/>
  <c r="A394" i="8" s="1"/>
  <c r="A395" i="8" s="1"/>
  <c r="A396" i="8" s="1"/>
  <c r="A397" i="8" s="1"/>
  <c r="A398" i="8" s="1"/>
  <c r="A399" i="8" s="1"/>
  <c r="A400" i="8" s="1"/>
  <c r="A401" i="8" s="1"/>
  <c r="A402" i="8" s="1"/>
  <c r="A403" i="8" s="1"/>
  <c r="A404" i="8" s="1"/>
  <c r="A405" i="8" s="1"/>
  <c r="H356" i="8"/>
  <c r="F356" i="8"/>
  <c r="A356" i="8"/>
  <c r="Q353" i="8"/>
  <c r="P353" i="8"/>
  <c r="F353" i="8"/>
  <c r="Q352" i="8"/>
  <c r="P352" i="8"/>
  <c r="A352" i="8"/>
  <c r="Q351" i="8"/>
  <c r="P351" i="8"/>
  <c r="Q350" i="8"/>
  <c r="A350" i="8"/>
  <c r="A349" i="8"/>
  <c r="Q348" i="8"/>
  <c r="A348" i="8"/>
  <c r="A305" i="8"/>
  <c r="A306" i="8" s="1"/>
  <c r="A307" i="8" s="1"/>
  <c r="A308" i="8" s="1"/>
  <c r="A309" i="8" s="1"/>
  <c r="A310" i="8" s="1"/>
  <c r="A311" i="8" s="1"/>
  <c r="A312" i="8" s="1"/>
  <c r="A313" i="8" s="1"/>
  <c r="A314" i="8" s="1"/>
  <c r="A315" i="8" s="1"/>
  <c r="A316" i="8" s="1"/>
  <c r="A317" i="8" s="1"/>
  <c r="A318" i="8" s="1"/>
  <c r="A319" i="8" s="1"/>
  <c r="A320" i="8" s="1"/>
  <c r="A321" i="8" s="1"/>
  <c r="A322" i="8" s="1"/>
  <c r="A323" i="8" s="1"/>
  <c r="A324" i="8" s="1"/>
  <c r="A325" i="8" s="1"/>
  <c r="A326" i="8" s="1"/>
  <c r="A327" i="8" s="1"/>
  <c r="A328" i="8" s="1"/>
  <c r="A329" i="8" s="1"/>
  <c r="A330" i="8" s="1"/>
  <c r="A331" i="8" s="1"/>
  <c r="A332" i="8" s="1"/>
  <c r="A333" i="8" s="1"/>
  <c r="A334" i="8" s="1"/>
  <c r="A335" i="8" s="1"/>
  <c r="A336" i="8" s="1"/>
  <c r="A337" i="8" s="1"/>
  <c r="A338" i="8" s="1"/>
  <c r="A339" i="8" s="1"/>
  <c r="A340" i="8" s="1"/>
  <c r="A341" i="8" s="1"/>
  <c r="A342" i="8" s="1"/>
  <c r="A343" i="8" s="1"/>
  <c r="A344" i="8" s="1"/>
  <c r="A345" i="8" s="1"/>
  <c r="A346" i="8" s="1"/>
  <c r="A347" i="8" s="1"/>
  <c r="H298" i="8"/>
  <c r="F298" i="8"/>
  <c r="A298" i="8"/>
  <c r="Q295" i="8"/>
  <c r="P295" i="8"/>
  <c r="F295" i="8"/>
  <c r="Q294" i="8"/>
  <c r="P294" i="8"/>
  <c r="A294" i="8"/>
  <c r="Q293" i="8"/>
  <c r="P293" i="8"/>
  <c r="Q292" i="8"/>
  <c r="A292" i="8"/>
  <c r="A291" i="8"/>
  <c r="Q290" i="8"/>
  <c r="A290" i="8"/>
  <c r="A247" i="8"/>
  <c r="A248" i="8" s="1"/>
  <c r="A249" i="8" s="1"/>
  <c r="A250" i="8" s="1"/>
  <c r="A251" i="8" s="1"/>
  <c r="A252" i="8" s="1"/>
  <c r="A253" i="8" s="1"/>
  <c r="A254" i="8" s="1"/>
  <c r="A255" i="8" s="1"/>
  <c r="A256" i="8" s="1"/>
  <c r="A257" i="8" s="1"/>
  <c r="A258" i="8" s="1"/>
  <c r="A259" i="8" s="1"/>
  <c r="A260" i="8" s="1"/>
  <c r="A261" i="8" s="1"/>
  <c r="A262" i="8" s="1"/>
  <c r="A263" i="8" s="1"/>
  <c r="A264" i="8" s="1"/>
  <c r="A265" i="8" s="1"/>
  <c r="A266" i="8" s="1"/>
  <c r="A267" i="8" s="1"/>
  <c r="A268" i="8" s="1"/>
  <c r="A269" i="8" s="1"/>
  <c r="A270" i="8" s="1"/>
  <c r="A271" i="8" s="1"/>
  <c r="A272" i="8" s="1"/>
  <c r="A273" i="8" s="1"/>
  <c r="A274" i="8" s="1"/>
  <c r="A275" i="8" s="1"/>
  <c r="A276" i="8" s="1"/>
  <c r="A277" i="8" s="1"/>
  <c r="A278" i="8" s="1"/>
  <c r="A279" i="8" s="1"/>
  <c r="A280" i="8" s="1"/>
  <c r="A281" i="8" s="1"/>
  <c r="A282" i="8" s="1"/>
  <c r="A283" i="8" s="1"/>
  <c r="A284" i="8" s="1"/>
  <c r="A285" i="8" s="1"/>
  <c r="A286" i="8" s="1"/>
  <c r="A287" i="8" s="1"/>
  <c r="A288" i="8" s="1"/>
  <c r="A289" i="8" s="1"/>
  <c r="H240" i="8"/>
  <c r="F240" i="8"/>
  <c r="A240" i="8"/>
  <c r="Q237" i="8"/>
  <c r="P237" i="8"/>
  <c r="F237" i="8"/>
  <c r="Q236" i="8"/>
  <c r="P236" i="8"/>
  <c r="A236" i="8"/>
  <c r="Q235" i="8"/>
  <c r="P235" i="8"/>
  <c r="Q234" i="8"/>
  <c r="A234" i="8"/>
  <c r="A233" i="8"/>
  <c r="Q232" i="8"/>
  <c r="A232" i="8"/>
  <c r="A189" i="8"/>
  <c r="A190" i="8" s="1"/>
  <c r="A191" i="8" s="1"/>
  <c r="A192" i="8" s="1"/>
  <c r="A193" i="8" s="1"/>
  <c r="A194" i="8" s="1"/>
  <c r="A195" i="8" s="1"/>
  <c r="A196" i="8" s="1"/>
  <c r="A197" i="8" s="1"/>
  <c r="A198" i="8" s="1"/>
  <c r="A199" i="8" s="1"/>
  <c r="A200" i="8" s="1"/>
  <c r="A201" i="8" s="1"/>
  <c r="A202" i="8" s="1"/>
  <c r="A203" i="8" s="1"/>
  <c r="A204" i="8" s="1"/>
  <c r="A205" i="8" s="1"/>
  <c r="A206" i="8" s="1"/>
  <c r="A207" i="8" s="1"/>
  <c r="A208" i="8" s="1"/>
  <c r="A209" i="8" s="1"/>
  <c r="A210" i="8" s="1"/>
  <c r="A211" i="8" s="1"/>
  <c r="A212" i="8" s="1"/>
  <c r="A213" i="8" s="1"/>
  <c r="A214" i="8" s="1"/>
  <c r="A215" i="8" s="1"/>
  <c r="A216" i="8" s="1"/>
  <c r="A217" i="8" s="1"/>
  <c r="A218" i="8" s="1"/>
  <c r="A219" i="8" s="1"/>
  <c r="A220" i="8" s="1"/>
  <c r="A221" i="8" s="1"/>
  <c r="A222" i="8" s="1"/>
  <c r="A223" i="8" s="1"/>
  <c r="A224" i="8" s="1"/>
  <c r="A225" i="8" s="1"/>
  <c r="A226" i="8" s="1"/>
  <c r="A227" i="8" s="1"/>
  <c r="A228" i="8" s="1"/>
  <c r="A229" i="8" s="1"/>
  <c r="A230" i="8" s="1"/>
  <c r="A231" i="8" s="1"/>
  <c r="H182" i="8"/>
  <c r="F182" i="8"/>
  <c r="A182" i="8"/>
  <c r="Q179" i="8"/>
  <c r="P179" i="8"/>
  <c r="F179" i="8"/>
  <c r="Q178" i="8"/>
  <c r="P178" i="8"/>
  <c r="A178" i="8"/>
  <c r="Q177" i="8"/>
  <c r="P177" i="8"/>
  <c r="Q176" i="8"/>
  <c r="A176" i="8"/>
  <c r="A175" i="8"/>
  <c r="Q174" i="8"/>
  <c r="A174" i="8"/>
  <c r="A131" i="8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H124" i="8"/>
  <c r="F124" i="8"/>
  <c r="A124" i="8"/>
  <c r="Q121" i="8"/>
  <c r="P121" i="8"/>
  <c r="F121" i="8"/>
  <c r="Q120" i="8"/>
  <c r="P120" i="8"/>
  <c r="A120" i="8"/>
  <c r="Q119" i="8"/>
  <c r="P119" i="8"/>
  <c r="Q118" i="8"/>
  <c r="A118" i="8"/>
  <c r="A117" i="8"/>
  <c r="Q116" i="8"/>
  <c r="A116" i="8"/>
  <c r="A73" i="8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H66" i="8"/>
  <c r="F66" i="8"/>
  <c r="A66" i="8"/>
  <c r="Q63" i="8"/>
  <c r="P63" i="8"/>
  <c r="Q62" i="8"/>
  <c r="P62" i="8"/>
  <c r="A62" i="8"/>
  <c r="Q61" i="8"/>
  <c r="P61" i="8"/>
  <c r="Q60" i="8"/>
  <c r="A60" i="8"/>
  <c r="A59" i="8"/>
  <c r="A15" i="8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F23" i="8" l="1"/>
  <c r="F134" i="8" s="1"/>
  <c r="F136" i="8" s="1"/>
  <c r="H562" i="8"/>
  <c r="S146" i="8"/>
  <c r="U146" i="8" s="1"/>
  <c r="H556" i="8"/>
  <c r="H554" i="8"/>
  <c r="F538" i="8" l="1"/>
  <c r="F542" i="8" s="1"/>
  <c r="F550" i="8" s="1"/>
  <c r="F560" i="8" s="1"/>
  <c r="F570" i="8" s="1"/>
  <c r="F572" i="8" s="1"/>
  <c r="F462" i="8"/>
  <c r="F505" i="8" s="1"/>
  <c r="F520" i="8" s="1"/>
  <c r="F388" i="8"/>
  <c r="S172" i="8"/>
  <c r="U172" i="8" s="1"/>
  <c r="S386" i="8" l="1"/>
  <c r="U386" i="8" s="1"/>
  <c r="H540" i="8"/>
  <c r="F571" i="8"/>
  <c r="S23" i="8"/>
  <c r="U23" i="8" s="1"/>
  <c r="S540" i="8" l="1"/>
  <c r="U540" i="8" s="1"/>
  <c r="H505" i="8"/>
  <c r="H520" i="8" s="1"/>
  <c r="H538" i="8"/>
  <c r="H542" i="8" s="1"/>
  <c r="H550" i="8" s="1"/>
  <c r="H560" i="8" s="1"/>
  <c r="H570" i="8" s="1"/>
  <c r="S134" i="8"/>
  <c r="U134" i="8" s="1"/>
  <c r="S136" i="8" l="1"/>
  <c r="U136" i="8" s="1"/>
  <c r="H571" i="8"/>
  <c r="S388" i="8" l="1"/>
  <c r="U388" i="8" s="1"/>
  <c r="S538" i="8"/>
  <c r="U538" i="8" s="1"/>
  <c r="S462" i="8"/>
  <c r="U462" i="8" s="1"/>
  <c r="S505" i="8" l="1"/>
  <c r="U505" i="8" s="1"/>
  <c r="S542" i="8"/>
  <c r="U542" i="8" s="1"/>
  <c r="S550" i="8" l="1"/>
  <c r="U550" i="8" s="1"/>
  <c r="S520" i="8"/>
  <c r="U520" i="8" s="1"/>
  <c r="S560" i="8" l="1"/>
  <c r="U560" i="8" s="1"/>
  <c r="S570" i="8" l="1"/>
  <c r="S572" i="8" l="1"/>
  <c r="U570" i="8"/>
  <c r="S571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Mitchell, Benjamin S.</author>
    <author>Trask, Anthony M.</author>
  </authors>
  <commentList>
    <comment ref="F52" authorId="0" shapeId="0" xr:uid="{291D4DA5-B0C1-41CB-A450-A3A1430EDE5F}">
      <text>
        <r>
          <rPr>
            <b/>
            <sz val="9"/>
            <color indexed="81"/>
            <rFont val="Tahoma"/>
            <family val="2"/>
          </rPr>
          <t>Mitchell, Benjamin S.:</t>
        </r>
        <r>
          <rPr>
            <sz val="9"/>
            <color indexed="81"/>
            <rFont val="Tahoma"/>
            <family val="2"/>
          </rPr>
          <t xml:space="preserve">
Mtn View Solar site inccorectly placed into GL 105 ...
Work Order GL Account for CCNC/CPR was set to 1050000 and not 1060000/1010000.
As-built used utility 340 and asset location solar maps to depreciation group 340.99 which is considered GL Account 1060000/1010000 for SOP purposes.</t>
        </r>
      </text>
    </comment>
    <comment ref="G52" authorId="0" shapeId="0" xr:uid="{EF714FD3-C42F-421D-8B5D-17110F4A39C0}">
      <text>
        <r>
          <rPr>
            <b/>
            <sz val="9"/>
            <color indexed="81"/>
            <rFont val="Tahoma"/>
            <family val="2"/>
          </rPr>
          <t>Mitchell, Benjamin S.:</t>
        </r>
        <r>
          <rPr>
            <sz val="9"/>
            <color indexed="81"/>
            <rFont val="Tahoma"/>
            <family val="2"/>
          </rPr>
          <t xml:space="preserve">
Mtn View Solar site inccorectly placed into GL 105 ...
Issued was fixed by reversing in-service date on the work order, posting the reveresal from 1050000 GL back to 1070000 CWIP.  The work order accounts were updated to use 1060000/1080000, in-service put back in and reprocessed MEC automatic non-unitized transaction for May</t>
        </r>
      </text>
    </comment>
    <comment ref="C59" authorId="1" shapeId="0" xr:uid="{46881A62-73CD-45B9-901B-C4E94A8E96EB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D59" authorId="1" shapeId="0" xr:uid="{AF8C39A0-AF26-4362-86B4-FB643DF2C3F9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E59" authorId="1" shapeId="0" xr:uid="{72EC5E4B-A281-4EFC-A123-200C28129FF1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F59" authorId="1" shapeId="0" xr:uid="{FB50F4E7-613D-4D08-B13B-86258F6DD2FF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G59" authorId="1" shapeId="0" xr:uid="{EC2B884E-5C47-49DC-80EE-B1D98D5A57E6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H59" authorId="1" shapeId="0" xr:uid="{E5507E12-8582-4D55-A2EB-ECA29D7EB2DC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I59" authorId="1" shapeId="0" xr:uid="{581867D4-028C-4A90-A609-BF511E66B5E6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J59" authorId="1" shapeId="0" xr:uid="{1A5D552B-6459-4319-880F-7BBF2FEC92C2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K59" authorId="1" shapeId="0" xr:uid="{8240D940-6CC2-4547-B9CF-6F8EACBCAAB3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L59" authorId="1" shapeId="0" xr:uid="{A2A046F8-3BBD-4B07-8843-E902AC8C98A3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M59" authorId="1" shapeId="0" xr:uid="{20C8C108-705E-4498-9D03-66732F529D95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N59" authorId="1" shapeId="0" xr:uid="{458C5137-5C3F-49AF-A52C-59B0972DEAAE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O59" authorId="1" shapeId="0" xr:uid="{6BF63EA1-3ABD-4C76-BB21-6DEEB0F18383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P59" authorId="1" shapeId="0" xr:uid="{8DBDF615-E7E7-4466-9091-D105A301E90A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Q59" authorId="1" shapeId="0" xr:uid="{748F976A-B64F-4DBD-B59A-11B0BD691A27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R59" authorId="1" shapeId="0" xr:uid="{8B9D5293-1A2D-4CBE-9149-B573410CA2A3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S59" authorId="1" shapeId="0" xr:uid="{0FA6D7FE-7575-474D-B45A-6298CBE667DD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T59" authorId="1" shapeId="0" xr:uid="{40F93F5F-8988-4367-8980-B8EEE2AA406A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U59" authorId="1" shapeId="0" xr:uid="{EC468234-3D87-4759-B5BE-847A7060A985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V59" authorId="1" shapeId="0" xr:uid="{96FAF90A-A903-41BB-BD07-E1C0A8F271D0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W59" authorId="1" shapeId="0" xr:uid="{17E5A22D-177D-4BAD-A62C-AC39737AE870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X59" authorId="1" shapeId="0" xr:uid="{2F1D766C-8F40-4147-8061-4DA2A001A68B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Y59" authorId="1" shapeId="0" xr:uid="{7BE8C56A-8212-444D-A9C7-7E7B180777D2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Z59" authorId="1" shapeId="0" xr:uid="{0DB03B9B-F9DF-4B45-879C-418EF89CFC7C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A59" authorId="1" shapeId="0" xr:uid="{509A2C16-FFD2-4EF1-824B-3214F9E7A601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B59" authorId="1" shapeId="0" xr:uid="{D272BC7F-6344-4005-8BD2-76031A15A32B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C59" authorId="1" shapeId="0" xr:uid="{B1F6AB57-8767-41B8-A028-48E26A175483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D59" authorId="1" shapeId="0" xr:uid="{1BF06B24-3F7E-46C4-BEED-28B8E2C33BF7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E59" authorId="1" shapeId="0" xr:uid="{B9764446-B242-4F88-88AD-F70C8C54C109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F59" authorId="1" shapeId="0" xr:uid="{A086AEF4-607B-4A88-B9B8-356F64D6F771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G59" authorId="1" shapeId="0" xr:uid="{B61DA346-15AE-4A01-9CD5-610EBB0D39C0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H59" authorId="1" shapeId="0" xr:uid="{A58736D4-0240-48DB-BA98-AD81287785A2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I59" authorId="1" shapeId="0" xr:uid="{6A943470-BA70-4F68-BFBB-51EB3F3EB48A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J59" authorId="1" shapeId="0" xr:uid="{A0811CD6-65E9-4E17-898C-D32C9BE1AA35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K59" authorId="1" shapeId="0" xr:uid="{F2875E30-CFE8-415A-813F-B6BA4D354BB6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L59" authorId="1" shapeId="0" xr:uid="{AD32176D-13E2-4F2E-9D6C-B71D9EC0499C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M59" authorId="1" shapeId="0" xr:uid="{A1B7195E-E62F-4A41-80F2-94CD72BE8B7C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N59" authorId="1" shapeId="0" xr:uid="{C5B51FBF-A902-4E9A-BD2A-CBD1E99299BA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O59" authorId="1" shapeId="0" xr:uid="{FC421CBD-266E-4028-AE89-AA0467C480BD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P59" authorId="1" shapeId="0" xr:uid="{5F4EB283-A783-40E6-A15B-955834196BC8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Q59" authorId="1" shapeId="0" xr:uid="{FB38AADD-3D1D-4B05-9458-79C9A050622A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R59" authorId="1" shapeId="0" xr:uid="{0C5A036F-8B72-4ECA-8AAE-A1C931D7F8B2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S59" authorId="1" shapeId="0" xr:uid="{DE433C58-427D-49A1-95FB-2AB2C61B057C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T59" authorId="1" shapeId="0" xr:uid="{A4255AF5-FF97-4B62-BD6C-83F7AEC19AD1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U59" authorId="1" shapeId="0" xr:uid="{9EB5CA9A-1DA0-4C9D-80E6-B14CD91E93F6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V59" authorId="1" shapeId="0" xr:uid="{C775E45D-E5B1-4674-851E-520125EE4FFC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W59" authorId="1" shapeId="0" xr:uid="{492FD09B-30CC-45B8-BF55-93030E4DE94D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X59" authorId="1" shapeId="0" xr:uid="{0E8CB855-D1A0-4653-8A64-DDB6E4FA7756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Y59" authorId="1" shapeId="0" xr:uid="{E36A2466-B56A-433B-9EC6-24F0FEB2FB68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Z59" authorId="1" shapeId="0" xr:uid="{20D43410-B4D7-4A01-A2B6-616FE0AC3D4C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A59" authorId="1" shapeId="0" xr:uid="{5C27034B-9FC5-4862-BE7F-F087F63DAB30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B59" authorId="1" shapeId="0" xr:uid="{FB170B42-DA96-4C61-AF6A-BEFA0B6F98F3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C59" authorId="1" shapeId="0" xr:uid="{2BE92EC3-08B7-43A0-B796-BB40D9055144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D59" authorId="1" shapeId="0" xr:uid="{66E72924-CBC7-47EA-A51D-7ADB02AE9A5B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E59" authorId="1" shapeId="0" xr:uid="{C8AA21E2-1EA1-468D-9D92-26C0E612A230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F59" authorId="1" shapeId="0" xr:uid="{2B0EF2DC-A7DA-44FF-BDF5-217340C68C8E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G59" authorId="1" shapeId="0" xr:uid="{1F6E0394-4FCE-403C-BA50-FD37FE652C40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H59" authorId="1" shapeId="0" xr:uid="{C62952B1-2953-4259-8532-72BD227043EB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I59" authorId="1" shapeId="0" xr:uid="{B83C1584-03A8-44D6-B97B-8A6BDAD1EE18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J59" authorId="1" shapeId="0" xr:uid="{6543A723-4CCC-418A-98D9-67935EDA4760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K59" authorId="1" shapeId="0" xr:uid="{6427684F-0C90-42CD-8CF7-9F06354BD73E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L59" authorId="1" shapeId="0" xr:uid="{9B89E6DB-A52D-4DD3-82C5-8F5D8BDCC9E9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M59" authorId="1" shapeId="0" xr:uid="{2B4FCFE7-378B-4C5F-A1A0-5A4128EDCEA5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N59" authorId="1" shapeId="0" xr:uid="{26F1392A-1E52-48EA-8666-B8EA35472690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O59" authorId="1" shapeId="0" xr:uid="{318BFCE3-6C66-4DE7-A3DC-777EA458CF4C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P59" authorId="1" shapeId="0" xr:uid="{FFC0191B-FDE1-43F4-862F-A7CA3C25E64D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Q59" authorId="1" shapeId="0" xr:uid="{48496255-58DF-4EA3-AB8C-52B394E33BBF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R59" authorId="1" shapeId="0" xr:uid="{46F201A2-3F8B-432B-9E10-D68D0F8D02E1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S59" authorId="1" shapeId="0" xr:uid="{47D5594F-4382-408E-BC64-C262226BEC8F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T59" authorId="1" shapeId="0" xr:uid="{F8909391-8ED7-4A3F-BD7B-A488DF5166E3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U59" authorId="1" shapeId="0" xr:uid="{CEC16243-2542-4F6E-9186-1253A4426247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V59" authorId="1" shapeId="0" xr:uid="{F5AEAFF3-2C64-4586-A53E-E2241E07846F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F60" authorId="0" shapeId="0" xr:uid="{566CD21C-CB88-4151-A4ED-B20780275108}">
      <text>
        <r>
          <rPr>
            <b/>
            <sz val="9"/>
            <color indexed="81"/>
            <rFont val="Tahoma"/>
            <family val="2"/>
          </rPr>
          <t>Mitchell, Benjamin S.:</t>
        </r>
        <r>
          <rPr>
            <sz val="9"/>
            <color indexed="81"/>
            <rFont val="Tahoma"/>
            <family val="2"/>
          </rPr>
          <t xml:space="preserve">
Mtn View Solar site inccorectly placed into GL 105 ...
Work Order GL Account for CCNC/CPR was set to 1050000 and not 1060000/1010000.
As-built used utility 340 and asset location solar maps to depreciation group 340.99 which is considered GL Account 1060000/1010000 for SOP purposes.</t>
        </r>
      </text>
    </comment>
    <comment ref="G60" authorId="0" shapeId="0" xr:uid="{ABBE3F08-4440-4308-B571-6B6EBDBA4E04}">
      <text>
        <r>
          <rPr>
            <b/>
            <sz val="9"/>
            <color indexed="81"/>
            <rFont val="Tahoma"/>
            <family val="2"/>
          </rPr>
          <t>Mitchell, Benjamin S.:</t>
        </r>
        <r>
          <rPr>
            <sz val="9"/>
            <color indexed="81"/>
            <rFont val="Tahoma"/>
            <family val="2"/>
          </rPr>
          <t xml:space="preserve">
Mtn View Solar site inccorectly placed into GL 105 ...
Issued was fixed by reversing in-service date on the work order, posting the reveresal from 1050000 GL back to 1070000 CWIP.  The work order accounts were updated to use 1060000/1080000, in-service put back in and reprocessed MEC automatic non-unitized transaction for May</t>
        </r>
      </text>
    </comment>
  </commentList>
</comments>
</file>

<file path=xl/sharedStrings.xml><?xml version="1.0" encoding="utf-8"?>
<sst xmlns="http://schemas.openxmlformats.org/spreadsheetml/2006/main" count="2868" uniqueCount="785">
  <si>
    <t>SCHEDULE B-08</t>
  </si>
  <si>
    <t>MONTHLY PLANT BALANCES TEST YEAR - 13 MONTHS</t>
  </si>
  <si>
    <t>FLORIDA PUBLIC SERVICE COMMISSION</t>
  </si>
  <si>
    <t xml:space="preserve">                  EXPLANATION:</t>
  </si>
  <si>
    <t>Provide the monthly plant balances for each account or sub-account to which an individual depreciation rate is</t>
  </si>
  <si>
    <t>Type of data shown:</t>
  </si>
  <si>
    <t>applied.  These balances should be the ones used to compute the monthly depreciation expenses excluding</t>
  </si>
  <si>
    <t>Projected Test Year Ended 12/31/2025</t>
  </si>
  <si>
    <t>COMPANY: TAMPA ELECTRIC COMPANY</t>
  </si>
  <si>
    <t>any amortization/recovery schedules.</t>
  </si>
  <si>
    <t>XX</t>
  </si>
  <si>
    <t>Projected Prior Year Ended 12/31/2024</t>
  </si>
  <si>
    <t>Historical Prior Year Ended 12/31/2023</t>
  </si>
  <si>
    <t>Witness: R. Latta</t>
  </si>
  <si>
    <t>DOCKET No. XXX</t>
  </si>
  <si>
    <t>(Dollars in 000's)</t>
  </si>
  <si>
    <t xml:space="preserve"> </t>
  </si>
  <si>
    <t>Account/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</si>
  <si>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</si>
  <si>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</si>
  <si>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</si>
  <si>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</si>
  <si>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</si>
  <si>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</si>
  <si>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</si>
  <si>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</si>
  <si>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</si>
  <si>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</si>
  <si>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</si>
  <si>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</si>
  <si>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</si>
  <si>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</si>
  <si>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Line</t>
  </si>
  <si>
    <t>Sub-account</t>
  </si>
  <si>
    <t>13-Month</t>
  </si>
  <si>
    <t>Variance</t>
  </si>
  <si>
    <t>No.</t>
  </si>
  <si>
    <t>Number</t>
  </si>
  <si>
    <t>Title</t>
  </si>
  <si>
    <t>12/2023</t>
  </si>
  <si>
    <t>1/2024</t>
  </si>
  <si>
    <t>2/2024</t>
  </si>
  <si>
    <t>3/2024</t>
  </si>
  <si>
    <t>4/2024</t>
  </si>
  <si>
    <t>5/2024</t>
  </si>
  <si>
    <t>6/2024</t>
  </si>
  <si>
    <t>7/2024</t>
  </si>
  <si>
    <t>8/2024</t>
  </si>
  <si>
    <t>9/2024</t>
  </si>
  <si>
    <t>10/2024</t>
  </si>
  <si>
    <t>11/2024</t>
  </si>
  <si>
    <t>12/2024</t>
  </si>
  <si>
    <t>Average</t>
  </si>
  <si>
    <t>B-07</t>
  </si>
  <si>
    <t>STEAM PRODUCTION</t>
  </si>
  <si>
    <t>BIG BEND POWER STATION</t>
  </si>
  <si>
    <t>BIG BEND COMMON</t>
  </si>
  <si>
    <t xml:space="preserve">  Structures and Improvements</t>
  </si>
  <si>
    <t xml:space="preserve">  Boiler Plant Equipment</t>
  </si>
  <si>
    <t xml:space="preserve">  Turbogenerator Units</t>
  </si>
  <si>
    <t xml:space="preserve">  Accessory Electric Equipment</t>
  </si>
  <si>
    <t xml:space="preserve">  Misc. Power Plant Equipment</t>
  </si>
  <si>
    <t>TOTAL BIG BEND COMMON</t>
  </si>
  <si>
    <t>BIG BEND UNIT 1</t>
  </si>
  <si>
    <t>TOTAL BIG BEND UNIT 1</t>
  </si>
  <si>
    <t>BIG BEND UNIT 2</t>
  </si>
  <si>
    <t>TOTAL BIG BEND UNIT 2</t>
  </si>
  <si>
    <t>BIG BEND UNIT 3</t>
  </si>
  <si>
    <t>TOTAL BIG BEND UNIT 3</t>
  </si>
  <si>
    <t>BIG BEND UNIT 4</t>
  </si>
  <si>
    <t>TOTAL BIG BEND UNIT 4</t>
  </si>
  <si>
    <t>Totals may be affected due to rounding.</t>
  </si>
  <si>
    <t>Supporting Schedules:</t>
  </si>
  <si>
    <t>Recap Schedules:  B-07</t>
  </si>
  <si>
    <t>BIG BEND UNIT 3 &amp; 4 FGD</t>
  </si>
  <si>
    <t>TOTAL BIG BEND UNIT 3 &amp; 4 FGD</t>
  </si>
  <si>
    <t>BIG BEND UNIT 1 &amp; 2 FGD</t>
  </si>
  <si>
    <t>TOTAL BIG BEND UNIT 1 &amp; 2 FGD</t>
  </si>
  <si>
    <t>BIG BEND UNIT 1 SCR</t>
  </si>
  <si>
    <t>Misc Power Plant Eq-BPC</t>
  </si>
  <si>
    <t>TOTAL BIG BEND UNIT 1 SCR</t>
  </si>
  <si>
    <t>BIG BEND UNIT 2 SCR</t>
  </si>
  <si>
    <t>TOTAL BIG BEND UNIT 2 SCR</t>
  </si>
  <si>
    <t>BIG BEND UNIT 3 SCR</t>
  </si>
  <si>
    <t>TOTAL BIG BEND UNIT 3 SCR</t>
  </si>
  <si>
    <t>BIG BEND UNIT 4 SCR</t>
  </si>
  <si>
    <t>TOTAL BIG BEND UNIT 4 SCR</t>
  </si>
  <si>
    <t>Big Bend Fuel Clause</t>
  </si>
  <si>
    <t>Big Bend Tools - Amort</t>
  </si>
  <si>
    <t>TOTAL BIG BEND POWER STATION</t>
  </si>
  <si>
    <t>TOTAL STEAM PRODUCTION</t>
  </si>
  <si>
    <t>OTHER PRODUCTION</t>
  </si>
  <si>
    <t>BIG BEND COMBUSTION TURBINE 4</t>
  </si>
  <si>
    <t xml:space="preserve">  Fuel Holders, Producers and Accessories</t>
  </si>
  <si>
    <t xml:space="preserve">  Prime Movers</t>
  </si>
  <si>
    <t>TOTAL BIG BEND COMBUSTION TURBINE 4</t>
  </si>
  <si>
    <t xml:space="preserve">BIG BEND COMBUSTION TURBINE 5 </t>
  </si>
  <si>
    <t>TOTAL BIG BEND COMBUSTION TURBINE 5</t>
  </si>
  <si>
    <t>BIG BEND COMBUSTION TURBINE 6</t>
  </si>
  <si>
    <t>TOTAL BIG BEND COMBUSTION TURBINE 6</t>
  </si>
  <si>
    <t>BIG BEND NEW STEAM TURBINE 1</t>
  </si>
  <si>
    <t>TOTAL BIG BEND NEW STEAM TURBINE 1</t>
  </si>
  <si>
    <t>POLK POWER STATION</t>
  </si>
  <si>
    <t>POLK COMMON</t>
  </si>
  <si>
    <t>TOTAL POLK POWER COMMON</t>
  </si>
  <si>
    <t>POLK UNIT 1</t>
  </si>
  <si>
    <t>TOTAL POLK UNIT 1</t>
  </si>
  <si>
    <t>POLK UNIT 2</t>
  </si>
  <si>
    <t>TOTAL POLK UNIT 2</t>
  </si>
  <si>
    <t>POLK UNIT 3</t>
  </si>
  <si>
    <t>TOTAL POLK UNIT 3</t>
  </si>
  <si>
    <t>POLK UNIT 4</t>
  </si>
  <si>
    <t>TOTAL POLK UNIT 4</t>
  </si>
  <si>
    <t>POLK UNIT 5</t>
  </si>
  <si>
    <t>TOTAL POLK UNIT 5</t>
  </si>
  <si>
    <t>POLK CCST (2-5)</t>
  </si>
  <si>
    <t>TOTAL POLK CCST (2-5)</t>
  </si>
  <si>
    <t xml:space="preserve">Polk 1 Fuel Clause </t>
  </si>
  <si>
    <t>Polk Tools - Amort</t>
  </si>
  <si>
    <t>TOTAL POLK POWER STATION</t>
  </si>
  <si>
    <t>BAYSIDE POWER STATION</t>
  </si>
  <si>
    <t>BAYSIDE COMMON</t>
  </si>
  <si>
    <t>TOTAL BAYSIDE COMMON</t>
  </si>
  <si>
    <t>BAYSIDE UNIT 1</t>
  </si>
  <si>
    <t>TOTAL BAYSIDE UNIT 1</t>
  </si>
  <si>
    <t>BAYSIDE UNIT 2</t>
  </si>
  <si>
    <t>TOTAL BAYSIDE UNIT 2</t>
  </si>
  <si>
    <t>BAYSIDE COMBUSTION TURBINE 3</t>
  </si>
  <si>
    <t>TOTAL BAYSIDE COMBUSTION TURBINE 3</t>
  </si>
  <si>
    <t>BAYSIDE COMBUSTION TURBINE 4</t>
  </si>
  <si>
    <t>TOTAL BAYSIDE COMBUSTION TURBINE 4</t>
  </si>
  <si>
    <t>BAYSIDE COMBUSTION TURBINE 5</t>
  </si>
  <si>
    <t>TOTAL BAYSIDE COMBUSTION TURBINE 5</t>
  </si>
  <si>
    <t>BAYSIDE COMBUSTION TURBINE 6</t>
  </si>
  <si>
    <t>TOTAL BAYSIDE COMBUSTION TURBINE 6</t>
  </si>
  <si>
    <t>Bayside Tools - Amort</t>
  </si>
  <si>
    <t>TOTAL BAYSIDE POWER STATION</t>
  </si>
  <si>
    <t>SOLAR SITES</t>
  </si>
  <si>
    <t xml:space="preserve">  Energy Battery Storage Equipment</t>
  </si>
  <si>
    <t>TOTAL SOLAR SITES</t>
  </si>
  <si>
    <t>DC MICRO GRID</t>
  </si>
  <si>
    <t>TOTAL DC MICRO GRID</t>
  </si>
  <si>
    <t>MACDILL AFB</t>
  </si>
  <si>
    <t>TOTAL MACDILL AFB</t>
  </si>
  <si>
    <t>TOTAL OTHER PRODUCTION</t>
  </si>
  <si>
    <t>TOTAL PRODUCTION PLANT</t>
  </si>
  <si>
    <t>TRANSMISSION PLANT</t>
  </si>
  <si>
    <t xml:space="preserve">LAND RIGHTS </t>
  </si>
  <si>
    <t>ENERGY BATTERY STORAGE EQUIPMENT</t>
  </si>
  <si>
    <t>STRUCTURES &amp; IMPROVEMENTS</t>
  </si>
  <si>
    <t>STATION EQUIPMENT</t>
  </si>
  <si>
    <t>TOWERS &amp; FIXTURES</t>
  </si>
  <si>
    <t>POLES &amp; FIXTURES</t>
  </si>
  <si>
    <t>OVERHEAD CONDUCTORS &amp; DEVICES</t>
  </si>
  <si>
    <t>CLEARING RIGHTS-OF-WAY</t>
  </si>
  <si>
    <t>UNDERGROUND CONDUIT</t>
  </si>
  <si>
    <t>UNDERGROUND CONDUCTORS &amp; DEVICES</t>
  </si>
  <si>
    <t>ROADS AND TRAILS</t>
  </si>
  <si>
    <t>TOTAL TRANSMISSION PLANT</t>
  </si>
  <si>
    <t>DISTRIBUTION PLANT</t>
  </si>
  <si>
    <t>POLES, TOWERS &amp; FIXTURES</t>
  </si>
  <si>
    <t>LINE TRANSFORMERS</t>
  </si>
  <si>
    <t>OVERHEAD SERVICES</t>
  </si>
  <si>
    <t>UNDERGROUND SERVICE</t>
  </si>
  <si>
    <t>METERS - ANALOG &amp; AMR</t>
  </si>
  <si>
    <t>METERS - AMI</t>
  </si>
  <si>
    <t>EV CHARGING STATIONS</t>
  </si>
  <si>
    <t>STREET LIGHTING &amp; SIGNAL SYSTEMS</t>
  </si>
  <si>
    <t>STREET LIGHTING - LS2</t>
  </si>
  <si>
    <t>TOTAL DISTRIBUTION PLANT</t>
  </si>
  <si>
    <t>GENERAL PLANT</t>
  </si>
  <si>
    <t>OFFICE FURNITURE &amp; EQUIPMENT - AMORT</t>
  </si>
  <si>
    <t>COMPUTER EQUIPMENT - AMORT</t>
  </si>
  <si>
    <t>DATA HANDLING EQUIPMENT - AMORT</t>
  </si>
  <si>
    <t>MAINFRAME EQUIPMENT - AMORT</t>
  </si>
  <si>
    <t>LIGHT TRUCKS - ENERGY DELIVERY</t>
  </si>
  <si>
    <t>HEAVY TRUCKS  - ENERGY DELIVERY</t>
  </si>
  <si>
    <t>MEDIUM TRUCKS - ENERGY DELIVERY</t>
  </si>
  <si>
    <t>LIGHT TRUCKS - ENERGY SUPPLY</t>
  </si>
  <si>
    <t>HEAVY TRUCKS - ENERGY SUPPLY</t>
  </si>
  <si>
    <t>MEDIUM TRUCKS - ENERGY SUPPLY</t>
  </si>
  <si>
    <t>STORES EQUIPMENT - AMORT</t>
  </si>
  <si>
    <t>TOOLS, SHOP &amp; GARAGE EQUIP - AMORT</t>
  </si>
  <si>
    <t>ECCR SOLAR CAR PORT - AMORT</t>
  </si>
  <si>
    <t>LABORATORY EQUIPMENT - AMORT</t>
  </si>
  <si>
    <t>POWER OPERATED EQUIPMENT - AMORT</t>
  </si>
  <si>
    <t>COMMUNICATION EQUIPMENT - AMORT</t>
  </si>
  <si>
    <t>COMMUNICATION EQUIPMENT- FIBER</t>
  </si>
  <si>
    <t>MISCELLANEOUS EQUIPMENT - AMORT</t>
  </si>
  <si>
    <t>TOTAL GENERAL PLANT</t>
  </si>
  <si>
    <t>TOTAL DEPRECIABLE PLANT</t>
  </si>
  <si>
    <t>NON-DEPRECIABLE PROPERTY</t>
  </si>
  <si>
    <t>310's</t>
  </si>
  <si>
    <t>LAND-STEAM PRODUCTION</t>
  </si>
  <si>
    <t>340's</t>
  </si>
  <si>
    <t xml:space="preserve">LAND-OTHER PRODUCTION </t>
  </si>
  <si>
    <t>LAND-TRANSMISSION</t>
  </si>
  <si>
    <t>LAND-DISTRIBUTION</t>
  </si>
  <si>
    <t>LAND-GENERAL</t>
  </si>
  <si>
    <t>TOTAL NON-DEPRECIABLE PROPERTY</t>
  </si>
  <si>
    <t>INTANGIBLES</t>
  </si>
  <si>
    <t>SOFTWARE - AMORT - 15YR</t>
  </si>
  <si>
    <t>ASSET RETIREMENT COST - AMORT</t>
  </si>
  <si>
    <t>INTANGIBLE SOFTWARE SOLAR 30YR</t>
  </si>
  <si>
    <t>TOTAL INTANGIBLES</t>
  </si>
  <si>
    <t>ASSET RETIREMENT OBLIGATION</t>
  </si>
  <si>
    <t>ARO COSTS-STEAM</t>
  </si>
  <si>
    <t>ARO COSTS-OTHER</t>
  </si>
  <si>
    <t>ARO COSTS-DISTRIBUTION</t>
  </si>
  <si>
    <t>ARO COSTS-GENERAL</t>
  </si>
  <si>
    <t>TOTAL ASSET RETIREMENT OBLIGATION</t>
  </si>
  <si>
    <t>LEASE NON-DEPRECIABLE LAND</t>
  </si>
  <si>
    <t>RIGHT OF USE ASSET-CAPITAL LEASE</t>
  </si>
  <si>
    <t>RIGHT OF USE ASSET-OPERATING LEASE</t>
  </si>
  <si>
    <t>TOTAL LEASE NON-DEPRECIABLE LAND</t>
  </si>
  <si>
    <t>TOTAL ELECTRIC PLANT IN SERVICE</t>
  </si>
  <si>
    <t>ACQUISITION ADJUSTMENTS</t>
  </si>
  <si>
    <t>ACQUISITION ADJUSTMENT - OUC</t>
  </si>
  <si>
    <t>ACQUISITION ADJUSTMENT - FPL</t>
  </si>
  <si>
    <t>ACQUISITION ADJUSTMENT - UNION HALL</t>
  </si>
  <si>
    <t>TOTAL ACQUISITION ADJUSTMENTS</t>
  </si>
  <si>
    <t>ELECTRIC PLANT PURCHASED OR SOLD</t>
  </si>
  <si>
    <t>PROPERTY HELD FOR FUTURE USE</t>
  </si>
  <si>
    <t>FOSSIL DISMANTLING - STEAM</t>
  </si>
  <si>
    <t>FOSSIL DISMANTLING - OTHER</t>
  </si>
  <si>
    <t>TOTAL FOSSIL DISMANTLING</t>
  </si>
  <si>
    <t>TOTAL ELECTRIC UTILITY PLANT</t>
  </si>
  <si>
    <t>Gross Plant Balances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</si>
  <si>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</si>
  <si>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</si>
  <si>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</si>
  <si>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</si>
  <si>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</si>
  <si>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</si>
  <si>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</si>
  <si>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</si>
  <si>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</si>
  <si>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</si>
  <si>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</si>
  <si>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</si>
  <si>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Account</t>
  </si>
  <si>
    <t>PowerPlant Depr Group</t>
  </si>
  <si>
    <t>202212</t>
  </si>
  <si>
    <t>202301</t>
  </si>
  <si>
    <t>202302</t>
  </si>
  <si>
    <t>202303</t>
  </si>
  <si>
    <t>202304</t>
  </si>
  <si>
    <t>202305</t>
  </si>
  <si>
    <t>202306</t>
  </si>
  <si>
    <t>202307</t>
  </si>
  <si>
    <t>202308</t>
  </si>
  <si>
    <t>202309</t>
  </si>
  <si>
    <t>202310</t>
  </si>
  <si>
    <t>202311</t>
  </si>
  <si>
    <t>202312</t>
  </si>
  <si>
    <t>202401</t>
  </si>
  <si>
    <t>202402</t>
  </si>
  <si>
    <t>202403</t>
  </si>
  <si>
    <t>202404</t>
  </si>
  <si>
    <t>202405</t>
  </si>
  <si>
    <t>202406</t>
  </si>
  <si>
    <t>202407</t>
  </si>
  <si>
    <t>202408</t>
  </si>
  <si>
    <t>202409</t>
  </si>
  <si>
    <t>202410</t>
  </si>
  <si>
    <t>202411</t>
  </si>
  <si>
    <t>202412</t>
  </si>
  <si>
    <t>202501</t>
  </si>
  <si>
    <t>202502</t>
  </si>
  <si>
    <t>202503</t>
  </si>
  <si>
    <t>202504</t>
  </si>
  <si>
    <t>202505</t>
  </si>
  <si>
    <t>202506</t>
  </si>
  <si>
    <t>202507</t>
  </si>
  <si>
    <t>202508</t>
  </si>
  <si>
    <t>202509</t>
  </si>
  <si>
    <t>202510</t>
  </si>
  <si>
    <t>202511</t>
  </si>
  <si>
    <t>202512</t>
  </si>
  <si>
    <t>202601</t>
  </si>
  <si>
    <t>202602</t>
  </si>
  <si>
    <t>202603</t>
  </si>
  <si>
    <t>202604</t>
  </si>
  <si>
    <t>202605</t>
  </si>
  <si>
    <t>202606</t>
  </si>
  <si>
    <t>202607</t>
  </si>
  <si>
    <t>202608</t>
  </si>
  <si>
    <t>202609</t>
  </si>
  <si>
    <t>202610</t>
  </si>
  <si>
    <t>202611</t>
  </si>
  <si>
    <t>202612</t>
  </si>
  <si>
    <t>202701</t>
  </si>
  <si>
    <t>202702</t>
  </si>
  <si>
    <t>202703</t>
  </si>
  <si>
    <t>202704</t>
  </si>
  <si>
    <t>202705</t>
  </si>
  <si>
    <t>202706</t>
  </si>
  <si>
    <t>202707</t>
  </si>
  <si>
    <t>202708</t>
  </si>
  <si>
    <t>202709</t>
  </si>
  <si>
    <t>202710</t>
  </si>
  <si>
    <t>202711</t>
  </si>
  <si>
    <t>202712</t>
  </si>
  <si>
    <t>202801</t>
  </si>
  <si>
    <t>202802</t>
  </si>
  <si>
    <t>202803</t>
  </si>
  <si>
    <t>202804</t>
  </si>
  <si>
    <t>202805</t>
  </si>
  <si>
    <t>202806</t>
  </si>
  <si>
    <t>202807</t>
  </si>
  <si>
    <t>202808</t>
  </si>
  <si>
    <t>202809</t>
  </si>
  <si>
    <t>202810</t>
  </si>
  <si>
    <t>202811</t>
  </si>
  <si>
    <t>202812</t>
  </si>
  <si>
    <t>EOP</t>
  </si>
  <si>
    <t>13-mth Avg</t>
  </si>
  <si>
    <t>105.01 Future Use Non Depreciable A</t>
  </si>
  <si>
    <t>108.03-Accum Reserve Dismantling</t>
  </si>
  <si>
    <t>108.04-Sebring Acquisition Adj</t>
  </si>
  <si>
    <t>108.50-Dismantling Gannon Common</t>
  </si>
  <si>
    <t>108.51-Dismantling Gannon Unit 1</t>
  </si>
  <si>
    <t>108.52-Dismantling Gannon Unit 2</t>
  </si>
  <si>
    <t>108.53-Dismantling Gannon Unit 3</t>
  </si>
  <si>
    <t>108.54-Dismantling Gannon Unit 4</t>
  </si>
  <si>
    <t>108.55-Dismantling Gannon Unit 5</t>
  </si>
  <si>
    <t>108.56-Dismantling Gannon Unit 6</t>
  </si>
  <si>
    <t>114.01-OUC Acquisition Adj</t>
  </si>
  <si>
    <t>114.02-FPL Acquisition Adj</t>
  </si>
  <si>
    <t>114.03-Union Hall Acquisition Adj</t>
  </si>
  <si>
    <t>121.00 Non-Utility Non-Depreciable</t>
  </si>
  <si>
    <t>121.12 Non-Utility Zap Cap Res 15yr</t>
  </si>
  <si>
    <t>121.14 Non-Utility Zap Cap Bus 15yr</t>
  </si>
  <si>
    <t>121.22 Non-Utility GTE FCU 5yr</t>
  </si>
  <si>
    <t>121.26 Non-Utility Rest 2002 5yr</t>
  </si>
  <si>
    <t>121.27 Non-Utility Rest 2008 5yr</t>
  </si>
  <si>
    <t>121.30 Non-Utility Restuarant 5yr</t>
  </si>
  <si>
    <t>121.88 Solar Lighting - Non Reg</t>
  </si>
  <si>
    <t>121.99 Solar Lighting - Regulated</t>
  </si>
  <si>
    <t>303.00 Misc Intangible Plant 5yr</t>
  </si>
  <si>
    <t>303.01 SAP Intangible Plant 10yr</t>
  </si>
  <si>
    <t>303.02 ARO Costs-Intangible</t>
  </si>
  <si>
    <t>303.15 Intangible Software 15yr</t>
  </si>
  <si>
    <t>303.99 Intangible Software Solar</t>
  </si>
  <si>
    <t>310.01 Land &amp; Land Rights-Misc</t>
  </si>
  <si>
    <t>310.11 Land &amp; LR-Dinner Lake</t>
  </si>
  <si>
    <t>310.40 Land &amp; Land Rights-BBCM</t>
  </si>
  <si>
    <t>311.01 Str &amp; Improvements-Misc</t>
  </si>
  <si>
    <t>311.30 Str &amp; Improvements-BPC</t>
  </si>
  <si>
    <t>311.31 Str &amp; Improvements-BP1</t>
  </si>
  <si>
    <t>311.32 Str &amp; Improvements-BP2</t>
  </si>
  <si>
    <t>311.33 Str &amp; Improvements-BP3</t>
  </si>
  <si>
    <t>311.34 Str &amp; Improvements-BP4</t>
  </si>
  <si>
    <t>311.40 Str &amp; Improvements-BBCM</t>
  </si>
  <si>
    <t>311.41 Str &amp; Improvements-BB1</t>
  </si>
  <si>
    <t>311.42 Str &amp; Improvements-BB2</t>
  </si>
  <si>
    <t>311.43 Str &amp; Improvements-BB3</t>
  </si>
  <si>
    <t>311.44 Str &amp; Improve-BB4 MAIN STT</t>
  </si>
  <si>
    <t>311.45 Str &amp; Improvements-BB3&amp;4 FGD</t>
  </si>
  <si>
    <t>311.46 Str &amp; Improve-BB1&amp;2 FGD</t>
  </si>
  <si>
    <t>311.51 Str &amp; Improve-BB1 SCR</t>
  </si>
  <si>
    <t>311.52 Str &amp; Improve-BB2 SCR</t>
  </si>
  <si>
    <t>311.53 Str &amp; Improve-BB3 SCR</t>
  </si>
  <si>
    <t>311.54 Str &amp; Improve-BB4 SCR</t>
  </si>
  <si>
    <t>311.75 Str &amp; Improvements-BPC</t>
  </si>
  <si>
    <t>311.78 Str &amp; Improvements-BP3</t>
  </si>
  <si>
    <t>311.79 Str &amp; Improvements-BP4</t>
  </si>
  <si>
    <t>312.30 Boiler Plant Eq-BPC</t>
  </si>
  <si>
    <t>312.31 Boiler Plant Eq-BP1</t>
  </si>
  <si>
    <t>312.32 Boiler Plant Eq-BP2</t>
  </si>
  <si>
    <t>312.40 Boiler Plant Eq-BBCM</t>
  </si>
  <si>
    <t>312.41 Boiler Plant Eq-BB1</t>
  </si>
  <si>
    <t>312.42 Boiler Plant Eq-BB2</t>
  </si>
  <si>
    <t>312.43 Boiler Plant Eq-BB3</t>
  </si>
  <si>
    <t>312.44 Boiler Plant Eq-BB4 MAIN STT</t>
  </si>
  <si>
    <t>312.45 Boiler Plant Eq-BB3&amp;4 FGD</t>
  </si>
  <si>
    <t>312.46 Boiler Plant Eq-BB1&amp;2 FGD</t>
  </si>
  <si>
    <t>312.47 Fuel Clause Big Bend</t>
  </si>
  <si>
    <t>312.51 Boiler Plant Eq-BB1 SCR</t>
  </si>
  <si>
    <t>312.52 Boiler Plant Eq-BB2 SCR</t>
  </si>
  <si>
    <t>312.53 Boiler Plant Eq-BB3 SCR</t>
  </si>
  <si>
    <t>312.54 Boiler Plant Eq-BB4 SCR</t>
  </si>
  <si>
    <t>312.75 Boiler Plant Eq-BPC</t>
  </si>
  <si>
    <t>314.30 Turbogenerator Units-BPC</t>
  </si>
  <si>
    <t>314.31 Turbogenerator Units-BP1</t>
  </si>
  <si>
    <t>314.32 Turbogenerator Units-BP2</t>
  </si>
  <si>
    <t>314.33 Turbogenerator Units-BP3</t>
  </si>
  <si>
    <t>314.34 Turbogenerator Units-BP4</t>
  </si>
  <si>
    <t>314.40 Turbogenerator Units-BBCM</t>
  </si>
  <si>
    <t>314.41 Turbogenerator Units-BB1</t>
  </si>
  <si>
    <t>314.42 Turbogenerator Units-BB2</t>
  </si>
  <si>
    <t>314.43 Turbogenerator Units-BB3</t>
  </si>
  <si>
    <t>314.44 Turbogen Units-BB4 MAIN STT</t>
  </si>
  <si>
    <t>315.30 Accessory Electric Eq-BPC</t>
  </si>
  <si>
    <t>315.31 Accessory Electric Eq-BP1</t>
  </si>
  <si>
    <t>315.32 Accessory Electric Eq-BP2</t>
  </si>
  <si>
    <t>315.33 Accessory Electric Eq-BP3</t>
  </si>
  <si>
    <t>315.34 Accessory Electric Eq-BP4</t>
  </si>
  <si>
    <t>315.40 Accessory Electric Eq-BBCM</t>
  </si>
  <si>
    <t>315.41 Accessory Electric Eq-BB1</t>
  </si>
  <si>
    <t>315.42 Accessory Electric Eq-BB2</t>
  </si>
  <si>
    <t>315.43 Accessory Electric Eq-BB3</t>
  </si>
  <si>
    <t>315.44 Access Elect Eq-BB4 MAIN STT</t>
  </si>
  <si>
    <t>315.45 Accessory Elect Eq-BB3&amp;4 FGD</t>
  </si>
  <si>
    <t>315.46 Accessory Elect Eq-BB1&amp;2 FGD</t>
  </si>
  <si>
    <t>315.51 Accessory Elect Eq-BB1 SCR</t>
  </si>
  <si>
    <t>315.52 Accessory Elect Eq-BB2 SCR</t>
  </si>
  <si>
    <t>315.53 Accessory Elect Eq-BB3 SCR</t>
  </si>
  <si>
    <t>315.54 Accessory Elect Eq-BB4 SCR</t>
  </si>
  <si>
    <t>316.01 Misc Power Plant Equip</t>
  </si>
  <si>
    <t>316.17 Tools Misc Supply 7yr</t>
  </si>
  <si>
    <t>316.30 Misc Power Plant Eq-BPC</t>
  </si>
  <si>
    <t>316.31 Misc Power Plant Eq-BP1</t>
  </si>
  <si>
    <t>316.32 Misc Power Plant Eq-BP2</t>
  </si>
  <si>
    <t>316.33 Misc Power Plant Eq-BP3</t>
  </si>
  <si>
    <t>316.34 Misc Power Plant Eq-BP4</t>
  </si>
  <si>
    <t>316.40 Misc Power Plant Eq-BBCM</t>
  </si>
  <si>
    <t>316.41 Misc Power Plant Eq-BB1</t>
  </si>
  <si>
    <t>316.42 Misc Power Plant Eq-BB2</t>
  </si>
  <si>
    <t>316.43 Misc Power Plant Eq-BB3</t>
  </si>
  <si>
    <t>316.44 Misc Pwr Plt Eq-BB 4 MAIN ST</t>
  </si>
  <si>
    <t>316.45 Misc Power Plant Eq-BB3&amp;4FGD</t>
  </si>
  <si>
    <t>316.46 Misc Power Plt Eq-BB1&amp;2 FGD</t>
  </si>
  <si>
    <t>316.47 Tools Big Bend 7yr</t>
  </si>
  <si>
    <t>316.51 Misc Power Plt Eq-BB1 SCR</t>
  </si>
  <si>
    <t>316.52 Misc Power Plt Eq-BB2 SCR</t>
  </si>
  <si>
    <t>316.53 Misc Power Plt Eq-BB3 SCR</t>
  </si>
  <si>
    <t>316.54 Misc Power Plt Eq-BB4 SCR</t>
  </si>
  <si>
    <t>317.00 ARO Costs-Steam</t>
  </si>
  <si>
    <t>340.28 Land &amp; Land Rights-Phillips</t>
  </si>
  <si>
    <t>340.30 Land &amp; Land Rights-BPC</t>
  </si>
  <si>
    <t>340.42 Land &amp; Land Rights-BBCT1&amp;3</t>
  </si>
  <si>
    <t>340.81 Land &amp; Land Rights-Polk U1</t>
  </si>
  <si>
    <t>340.99 Land &amp; Land Rights-Solar</t>
  </si>
  <si>
    <t>341.20 Str and Improvements-MDAFB</t>
  </si>
  <si>
    <t>341.28 Str and Improve-Phillips</t>
  </si>
  <si>
    <t>341.30 Str and Improvements-BPC</t>
  </si>
  <si>
    <t>341.31 Str and Improvements-BP1</t>
  </si>
  <si>
    <t>341.32 Str and Improvements-BP2</t>
  </si>
  <si>
    <t>341.33 Str and Improvements-BP3</t>
  </si>
  <si>
    <t>341.34 Str and Improvements-BP4</t>
  </si>
  <si>
    <t>341.35 Str and Improvements-BP5</t>
  </si>
  <si>
    <t>341.36 Str and Improvements-BP6</t>
  </si>
  <si>
    <t>341.41 Str and Improvements-BBCT1</t>
  </si>
  <si>
    <t>341.42 Str and Improvements-BBCT2&amp;3</t>
  </si>
  <si>
    <t>341.43 Str and Improvements-BBCCST1</t>
  </si>
  <si>
    <t>341.44 Str and Improvements-BBCT4</t>
  </si>
  <si>
    <t>341.45 Str and Improvements-BBCT5</t>
  </si>
  <si>
    <t>341.46 Str and Improvements-BBCT6</t>
  </si>
  <si>
    <t>341.80 Str and Improve-Polk Comm</t>
  </si>
  <si>
    <t>341.81 Str and Improvements-Polk U1</t>
  </si>
  <si>
    <t>341.82 Str and Improvements-Polk U2</t>
  </si>
  <si>
    <t>341.83 Str and Improvements-Polk U3</t>
  </si>
  <si>
    <t>341.84 Str and Improvements-Polk U4</t>
  </si>
  <si>
    <t>341.85 Str and Improvements-Polk U5</t>
  </si>
  <si>
    <t>341.86 Str and Improvements-PKCCST</t>
  </si>
  <si>
    <t>341.98 Str and Improvements-DCMG</t>
  </si>
  <si>
    <t>341.99 Str and Improvements-Solar</t>
  </si>
  <si>
    <t>342.20 Fuel Holders,Prod Acc-MDAFB</t>
  </si>
  <si>
    <t>342.28 FuelHolders,ProdAcc-Phillips</t>
  </si>
  <si>
    <t>342.30 Fuel Holders,Prod Acc-BPC</t>
  </si>
  <si>
    <t>342.31 Fuel Holders,Prod Acc-BP1</t>
  </si>
  <si>
    <t>342.32 Fuel Holders,Prod Acc-BP2</t>
  </si>
  <si>
    <t>342.33 Fuel Holders,Prod Acc-BP3</t>
  </si>
  <si>
    <t>342.34 Fuel Holders,Prod Acc-BP4</t>
  </si>
  <si>
    <t>342.35 Fuel Holders,Prod Acc-BP5</t>
  </si>
  <si>
    <t>342.36 Fuel Holders,Prod Acc-BP6</t>
  </si>
  <si>
    <t>342.41 Fuel Holders,Prod Acc-BBCT1</t>
  </si>
  <si>
    <t>342.42 Fuel Holders,ProdAcc-BBCT2&amp;3</t>
  </si>
  <si>
    <t>342.43 Fuel Holders,ProdAcc-BBCCST1</t>
  </si>
  <si>
    <t>342.44 Fuel Holders,Prod Acc-BBCT4</t>
  </si>
  <si>
    <t>342.45 Fuel Holders,Prod Acc-BBCT5</t>
  </si>
  <si>
    <t>342.46 Fuel Holders,Prod Acc-BBCT6</t>
  </si>
  <si>
    <t>342.80 Fuel Holders,Prod Acc-Polk C</t>
  </si>
  <si>
    <t>342.81 Fuel Holders,Prod Acc-Polk 1</t>
  </si>
  <si>
    <t>342.82 Fuel Holders,Prod Acc-Polk 2</t>
  </si>
  <si>
    <t>342.83 Fuel Holders,Prod Acc-Polk 3</t>
  </si>
  <si>
    <t>342.84 Fuel Holders,Prod Acc-Polk 4</t>
  </si>
  <si>
    <t>342.85 Fuel Holders,Prod Acc-Polk 5</t>
  </si>
  <si>
    <t>342.86 Fuel Holders,Prod Acc-PKCCST</t>
  </si>
  <si>
    <t>342.87 Fuel Clause Polk 1</t>
  </si>
  <si>
    <t>343.20 Prime Movers-MDAFB</t>
  </si>
  <si>
    <t>343.28 Prime Movers-Phillips</t>
  </si>
  <si>
    <t>343.30 Prime Movers-BPC</t>
  </si>
  <si>
    <t>343.31 Prime Movers-BP1</t>
  </si>
  <si>
    <t>343.32 Prime Movers-BP2</t>
  </si>
  <si>
    <t>343.33 Prime Movers-BP3</t>
  </si>
  <si>
    <t>343.34 Prime Movers-BP4</t>
  </si>
  <si>
    <t>343.35 Prime Movers-BP5</t>
  </si>
  <si>
    <t>343.36 Prime Movers-BP6</t>
  </si>
  <si>
    <t>343.41 Prime Movers-BBCT1</t>
  </si>
  <si>
    <t>343.42 Prime Movers-BBCT2&amp;3</t>
  </si>
  <si>
    <t>343.43 Prime Movers-BBCCST1</t>
  </si>
  <si>
    <t>343.44 Prime Movers-BBCT4</t>
  </si>
  <si>
    <t>343.45 Prime Movers-BBCT5</t>
  </si>
  <si>
    <t>343.46 Prime Movers-BBCT6</t>
  </si>
  <si>
    <t>343.52 Prime Movers-Gannon Dismantl</t>
  </si>
  <si>
    <t>343.80 Prime Movers-Polk Common</t>
  </si>
  <si>
    <t>343.81 Prime Movers-Polk U1</t>
  </si>
  <si>
    <t>343.82 Prime Movers-Polk U2</t>
  </si>
  <si>
    <t>343.83 Prime Movers-Polk U3</t>
  </si>
  <si>
    <t>343.84 Prime Movers-Polk U4</t>
  </si>
  <si>
    <t>343.85 Prime Movers-Polk U5</t>
  </si>
  <si>
    <t>343.86 Prime Movers-PKCCST</t>
  </si>
  <si>
    <t>343.90 Prime Movers-Tampa Biosolids</t>
  </si>
  <si>
    <t>343.98 Prime Movers-DCMG</t>
  </si>
  <si>
    <t>343.99 Prime Movers-Solar</t>
  </si>
  <si>
    <t>345.20 Accessory Electric Eq-MDAFB</t>
  </si>
  <si>
    <t>345.28 Accessory Elect Eq-Phillips</t>
  </si>
  <si>
    <t>345.30 Accessory Electric Eq-BPC</t>
  </si>
  <si>
    <t>345.31 Accessory Electric Eq-BP1</t>
  </si>
  <si>
    <t>345.32 Accessory Electric Eq-BP2</t>
  </si>
  <si>
    <t>345.33 Accessory Electric Eq-BP3</t>
  </si>
  <si>
    <t>345.34 Accessory Electric Eq-BP4</t>
  </si>
  <si>
    <t>345.35 Accessory Electric Eq-BP5</t>
  </si>
  <si>
    <t>345.36 Accessory Electric Eq-BP6</t>
  </si>
  <si>
    <t>345.41 Accessory Electric Eq-BBCT1</t>
  </si>
  <si>
    <t>345.42 Accessory Elect Eq-BBCT2&amp;3</t>
  </si>
  <si>
    <t>345.43 Accessory ElectricEq-BBCCST1</t>
  </si>
  <si>
    <t>345.44 Accessory Electric Eq-BBCT4</t>
  </si>
  <si>
    <t>345.45 Accessory Electric Eq-BBCT5</t>
  </si>
  <si>
    <t>345.46 Accessory Electric Eq-BBCT6</t>
  </si>
  <si>
    <t>345.80 Accessory Elect Eq-Polk Comm</t>
  </si>
  <si>
    <t>345.81 Accessory Elect Eq-Polk U1</t>
  </si>
  <si>
    <t>345.82 Accessory Elect Eq-Polk U2</t>
  </si>
  <si>
    <t>345.83 Accessory Elect Eq-Polk U3</t>
  </si>
  <si>
    <t>345.84 Accessory Elect Eq-Polk U4</t>
  </si>
  <si>
    <t>345.85 Accessory Elect Eq-Polk U5</t>
  </si>
  <si>
    <t>345.86 Accessory Elect Eq-PKCCST</t>
  </si>
  <si>
    <t>345.98 Accessory Electric Eq-DCMG</t>
  </si>
  <si>
    <t>345.99 Accessory Elect Eq-Solar</t>
  </si>
  <si>
    <t>346.20 Misc Power Plant Eq-MDAFB</t>
  </si>
  <si>
    <t>346.28 Misc Power Plant Eq-Phillips</t>
  </si>
  <si>
    <t>346.30 Misc Power Plant Eq-BPC</t>
  </si>
  <si>
    <t>346.31 Misc Power Plant Eq-BP1</t>
  </si>
  <si>
    <t>346.32 Misc Power Plant Eq-BP2</t>
  </si>
  <si>
    <t>346.33 Misc Power Plant Eq-BP3</t>
  </si>
  <si>
    <t>346.34 Misc Power Plant Eq-BP4</t>
  </si>
  <si>
    <t>346.35 Misc Power Plant Eq-BP5</t>
  </si>
  <si>
    <t>346.36 Misc Power Plant Eq-BP6</t>
  </si>
  <si>
    <t>346.37 Tools Bayside 7yr</t>
  </si>
  <si>
    <t>346.41 Misc Power Plant Eq-BBCT1</t>
  </si>
  <si>
    <t>346.43 Misc Power Plant Eq-BBCCST1</t>
  </si>
  <si>
    <t>346.44 Misc Power Plant Eq-BBCT4</t>
  </si>
  <si>
    <t>346.45 Misc Power Plant Eq-BBCT5</t>
  </si>
  <si>
    <t>346.46 Misc Power Plant Eq-BBCT6</t>
  </si>
  <si>
    <t>346.80 Misc Power Plt Eq-Polk Comm</t>
  </si>
  <si>
    <t>346.81 Misc Power Plant Eq-Polk U1</t>
  </si>
  <si>
    <t>346.82 Misc Power Plant Eq-Polk U2</t>
  </si>
  <si>
    <t>346.83 Misc Power Plant Eq-Polk U3</t>
  </si>
  <si>
    <t>346.84 Misc Power Plant Eq-Polk U4</t>
  </si>
  <si>
    <t>346.85 Misc Power Plant Eq-Polk U5</t>
  </si>
  <si>
    <t>346.86 Misc Power Plant Eq-PKCCST</t>
  </si>
  <si>
    <t>346.87 Tools Polk 7yr</t>
  </si>
  <si>
    <t>347.00 ARO Costs-Other</t>
  </si>
  <si>
    <t>343.00 Unapproved Distributed Gen 30yr</t>
  </si>
  <si>
    <t>348.00 Unapproved Energy Storage 10yr</t>
  </si>
  <si>
    <t>348.20 Energy Storage Battery-MDAFB</t>
  </si>
  <si>
    <t>348.98 Energy Storage Battery-DCMG</t>
  </si>
  <si>
    <t>348.99 Energy Storage Battery Equip</t>
  </si>
  <si>
    <t>350.00 Land</t>
  </si>
  <si>
    <t>350.01 Land Rights</t>
  </si>
  <si>
    <t>351.00 Energy Storage Battery Equip</t>
  </si>
  <si>
    <t>352.00 STR and Improvements</t>
  </si>
  <si>
    <t>353.00 Station Equipment</t>
  </si>
  <si>
    <t>354.00 Towers &amp; Fixtures</t>
  </si>
  <si>
    <t>355.00 Poles and Fixtures</t>
  </si>
  <si>
    <t>356.00 OH Cond and Devices</t>
  </si>
  <si>
    <t>356.01 Clearing Rights of Way</t>
  </si>
  <si>
    <t>357.00 Underground Conduit</t>
  </si>
  <si>
    <t>358.00 UG Conductors &amp; Devices</t>
  </si>
  <si>
    <t>359.00 Roads and Trails</t>
  </si>
  <si>
    <t>359.10 ARO Costs-Transmission</t>
  </si>
  <si>
    <t>360.00 Land</t>
  </si>
  <si>
    <t>361.00 Structures &amp; Improvements</t>
  </si>
  <si>
    <t>362.00 Station Equipment</t>
  </si>
  <si>
    <t>363.00 Energy Storage Battery Equip</t>
  </si>
  <si>
    <t>364.00 Poles, Towers &amp; Fixtures</t>
  </si>
  <si>
    <t>365.00 OH Conductors &amp; Devices</t>
  </si>
  <si>
    <t>366.00 UG Conduit &amp; Others</t>
  </si>
  <si>
    <t>367.00 UG Conductors &amp; Devices</t>
  </si>
  <si>
    <t>368.00 Line Transformers OH,UG,Net</t>
  </si>
  <si>
    <t>369.00 Services - OH</t>
  </si>
  <si>
    <t>369.02 Services - UG</t>
  </si>
  <si>
    <t>370.00 Meters - Analog &amp; AMR</t>
  </si>
  <si>
    <t>370.01 Meters - AMI</t>
  </si>
  <si>
    <t>370.10 EV Charging Stations</t>
  </si>
  <si>
    <t>371.01 Unapproved Placeholder 10yr</t>
  </si>
  <si>
    <t>371.02 Unapproved Placeholder 15yr</t>
  </si>
  <si>
    <t>371.03 Unapproved Placeholder 30yr</t>
  </si>
  <si>
    <t>373.00 Street Light &amp; Signal Sys</t>
  </si>
  <si>
    <t>373.02 LS2 Lighting</t>
  </si>
  <si>
    <t>374.00 ARO Costs-Distribution</t>
  </si>
  <si>
    <t>389.00 Land &amp; Land Rights</t>
  </si>
  <si>
    <t>390.00 Structures &amp; Improvements</t>
  </si>
  <si>
    <t>391.01 Office Fur, Fixt &amp; Equip 7yr</t>
  </si>
  <si>
    <t>391.02 Computer &amp; Perph Equip 4yr</t>
  </si>
  <si>
    <t>391.03 Data Handling Equip 7yr</t>
  </si>
  <si>
    <t>391.04 Computer Hardw-Mainframe 5yr</t>
  </si>
  <si>
    <t>392.01 Trans Equipment - Invalid</t>
  </si>
  <si>
    <t>392.02 ED Trans Equip - L Vehicle</t>
  </si>
  <si>
    <t>392.03 ED Trans Equip - H Vehicle</t>
  </si>
  <si>
    <t>392.04 ED Trans Equip - M Vehicle</t>
  </si>
  <si>
    <t>392.12 ES Trans Equip - L Vehicle</t>
  </si>
  <si>
    <t>392.13 ES Trans Equip - H Vehicle</t>
  </si>
  <si>
    <t>392.14 ES Trans Equip - M Vehicle</t>
  </si>
  <si>
    <t>393.00 Stores Equipment 7yr</t>
  </si>
  <si>
    <t>394.00 Tool Shop &amp; Garage Equip 7yr</t>
  </si>
  <si>
    <t>394.01 ECCR Solar Car Port 5yr</t>
  </si>
  <si>
    <t>394.03 Tool Vehicles 7yr - Invalid</t>
  </si>
  <si>
    <t>395.00 Laboratory Equipment 7yr</t>
  </si>
  <si>
    <t>396.00 Power Operated Equipment 7yr</t>
  </si>
  <si>
    <t>397.00 Communication Equipment 7yr</t>
  </si>
  <si>
    <t>397.25 Fiber Optic</t>
  </si>
  <si>
    <t>398.00 Miscellaneous Equipment 7yr</t>
  </si>
  <si>
    <t>399.10 ARO Costs-General</t>
  </si>
  <si>
    <t>Subtotal</t>
  </si>
  <si>
    <t>Check to various tabs</t>
  </si>
  <si>
    <t>PHFFU</t>
  </si>
  <si>
    <t>Dismantlement</t>
  </si>
  <si>
    <t>Acquisition Adjustments</t>
  </si>
  <si>
    <t>Non-Utility</t>
  </si>
  <si>
    <t>SOFTWARE - Intangibles</t>
  </si>
  <si>
    <t xml:space="preserve">ARO </t>
  </si>
  <si>
    <t>GENERATION - Steam</t>
  </si>
  <si>
    <t>GENERATION - Other</t>
  </si>
  <si>
    <t>TRANSMISSION</t>
  </si>
  <si>
    <t>DISTRIBUTION</t>
  </si>
  <si>
    <t>VEHICLES - General</t>
  </si>
  <si>
    <t>GENERAL</t>
  </si>
  <si>
    <t>TOTAL</t>
  </si>
  <si>
    <t>Check to SOP</t>
  </si>
  <si>
    <t>SCHEDULE B-07</t>
  </si>
  <si>
    <t>PLANT BALANCES BY ACCOUNT AND SUB-ACCOUNT</t>
  </si>
  <si>
    <t>Page 1 of 10</t>
  </si>
  <si>
    <t>Provide the depreciation rate and plant balances for each account or sub-account to which</t>
  </si>
  <si>
    <t>a separate depreciation rate is prescribed. (Include Amortization/Recovery schedule amounts).</t>
  </si>
  <si>
    <t>(Dollar in 000's)</t>
  </si>
  <si>
    <t>Depreciation</t>
  </si>
  <si>
    <t>Plant</t>
  </si>
  <si>
    <t>Total</t>
  </si>
  <si>
    <t>Rate*</t>
  </si>
  <si>
    <t>Balance</t>
  </si>
  <si>
    <t>Adjustments</t>
  </si>
  <si>
    <t>(%)</t>
  </si>
  <si>
    <t>Beg. of Year</t>
  </si>
  <si>
    <t>Added</t>
  </si>
  <si>
    <t>Retired</t>
  </si>
  <si>
    <t>or Transfers</t>
  </si>
  <si>
    <t>End of Year</t>
  </si>
  <si>
    <t>Supporting Schedules:  B-08, B-11</t>
  </si>
  <si>
    <t>Recap Schedules:  B-03, B-06</t>
  </si>
  <si>
    <t>Page 2 of 10</t>
  </si>
  <si>
    <t/>
  </si>
  <si>
    <t>Page 3 of 10</t>
  </si>
  <si>
    <t>Page 4 of 10</t>
  </si>
  <si>
    <t>Page 5 of 10</t>
  </si>
  <si>
    <t>Page 6 of 10</t>
  </si>
  <si>
    <t>Page 7 of 10</t>
  </si>
  <si>
    <t>Page 8 of 10</t>
  </si>
  <si>
    <t>Page 9 of 10</t>
  </si>
  <si>
    <t>Page 10 of 10</t>
  </si>
  <si>
    <t>Annual Status Report</t>
  </si>
  <si>
    <t>Annual</t>
  </si>
  <si>
    <t>B-7</t>
  </si>
  <si>
    <t>B-9</t>
  </si>
  <si>
    <t>Reserve</t>
  </si>
  <si>
    <t>Activity</t>
  </si>
  <si>
    <t>Depr</t>
  </si>
  <si>
    <t>Additions</t>
  </si>
  <si>
    <t>Retirements</t>
  </si>
  <si>
    <t>Transfers</t>
  </si>
  <si>
    <t>Adjustment</t>
  </si>
  <si>
    <t>13-Mth Avg</t>
  </si>
  <si>
    <t>Depr Exp</t>
  </si>
  <si>
    <t>COR Incurred</t>
  </si>
  <si>
    <t>COR RWIP</t>
  </si>
  <si>
    <t>SALV Incurred</t>
  </si>
  <si>
    <t>SALV RWIP</t>
  </si>
  <si>
    <t>Gain/Loss</t>
  </si>
  <si>
    <t>Rates</t>
  </si>
  <si>
    <t>114 / 115</t>
  </si>
  <si>
    <t>121 / 122</t>
  </si>
  <si>
    <t>101 / 111</t>
  </si>
  <si>
    <t>101 / 108</t>
  </si>
  <si>
    <t>Variances</t>
  </si>
  <si>
    <t>SOP Summary / Worksheet Variance</t>
  </si>
  <si>
    <t>1011000 - Lease Capital</t>
  </si>
  <si>
    <t>1011200 - Lease Operating</t>
  </si>
  <si>
    <t>1020000 - Purchase/Sold</t>
  </si>
  <si>
    <t>Reconciled</t>
  </si>
  <si>
    <t>B-7 and B-9 Check Figures</t>
  </si>
  <si>
    <t>Unapproved not on B-7 and B-9</t>
  </si>
  <si>
    <t>TAMPA ELECTRIC COMPANY</t>
  </si>
  <si>
    <t>STATEMENT OF PLANT</t>
  </si>
  <si>
    <t>TEC SOP 2023 Dec 12+0 Forecast - Final V.2 - RC.xlsb</t>
  </si>
  <si>
    <t>GL Account</t>
  </si>
  <si>
    <t>PLANT IN SERVICE CLASSIFIED</t>
  </si>
  <si>
    <t>BOP</t>
  </si>
  <si>
    <t>Adjustments (Includes 102 Purchase)</t>
  </si>
  <si>
    <t>SAP Check</t>
  </si>
  <si>
    <t>LEASED ASSETS - CAPITAL</t>
  </si>
  <si>
    <t>LEASED ASSETS - OPERATING</t>
  </si>
  <si>
    <t>PLANT PURCHASED OR SOLD</t>
  </si>
  <si>
    <t>PURCHASE</t>
  </si>
  <si>
    <t>SOLD</t>
  </si>
  <si>
    <t>Additions (Spend)</t>
  </si>
  <si>
    <t>Transfer to 101 per FERC</t>
  </si>
  <si>
    <t>Transfer to 108 per FERC</t>
  </si>
  <si>
    <t>Misc Adjustment</t>
  </si>
  <si>
    <t>RESERVE PHFFU</t>
  </si>
  <si>
    <t>Depreciation Expense</t>
  </si>
  <si>
    <t>COMP. CONSTR. NOT CLASSIFIED</t>
  </si>
  <si>
    <t>Transfer 101</t>
  </si>
  <si>
    <t>CONSTR. WORK IN PROGRESS</t>
  </si>
  <si>
    <t>Expenditures</t>
  </si>
  <si>
    <t>Additions 102</t>
  </si>
  <si>
    <t>Additions 106</t>
  </si>
  <si>
    <t>Additions 105</t>
  </si>
  <si>
    <t>Additions 121</t>
  </si>
  <si>
    <t>ACCUMULATED DEPRECIATION</t>
  </si>
  <si>
    <t>Closed COR</t>
  </si>
  <si>
    <t>Closed Salvage</t>
  </si>
  <si>
    <t>Transfers to 111</t>
  </si>
  <si>
    <t>Transfers to 105</t>
  </si>
  <si>
    <t>Adjustments per Tab (includes LED NBV / 102 Purchase)</t>
  </si>
  <si>
    <t>Adjustments per LED Salvage</t>
  </si>
  <si>
    <t>1080000 - DISMANTLING</t>
  </si>
  <si>
    <t>DISMANTLING</t>
  </si>
  <si>
    <t>Adjustments - CETM</t>
  </si>
  <si>
    <t>RWIP</t>
  </si>
  <si>
    <t>RWIP COR</t>
  </si>
  <si>
    <t>RWIP Salvage</t>
  </si>
  <si>
    <t>ACCUMULATED AMORTIZATION</t>
  </si>
  <si>
    <t>Amortization Expense</t>
  </si>
  <si>
    <t>Transfer</t>
  </si>
  <si>
    <t>1140000 - OUC Acq Adj</t>
  </si>
  <si>
    <t>ACQUISITION ADLUSTMENT - OUC TRANSM LINE</t>
  </si>
  <si>
    <t>1150000 - OUC Reserve</t>
  </si>
  <si>
    <t>Amortization</t>
  </si>
  <si>
    <t>1140000 - FPL Acq Adj</t>
  </si>
  <si>
    <t>ACQUISITION ADLUSTMENT - BB/FPL TRANSM LINE</t>
  </si>
  <si>
    <t>1150000 - FPL Reserve</t>
  </si>
  <si>
    <t>1140000 - Union Hall Acq Adj</t>
  </si>
  <si>
    <t>ACQUISITION ADLUSTMENT - UNION HALL</t>
  </si>
  <si>
    <t>1150000 - Union Hall Reserve</t>
  </si>
  <si>
    <t>NON UTILITY PROPERTY</t>
  </si>
  <si>
    <t>DEPR. NON UTILITY PROPERTY</t>
  </si>
  <si>
    <t>DEPR OTHER - TRANSP CLEARING</t>
  </si>
  <si>
    <t>Depreciation Cleared</t>
  </si>
  <si>
    <t>AMORT. LIMITED TERM UTILITY PLANT</t>
  </si>
  <si>
    <t>MISC. AMORTIZATION - OUC</t>
  </si>
  <si>
    <t>Amort OUC</t>
  </si>
  <si>
    <t>MISC. AMORTIZATION - BB/FPL TRANS LINE</t>
  </si>
  <si>
    <t>Amort FPL</t>
  </si>
  <si>
    <t>MISC. AMORTIZATION - UNION</t>
  </si>
  <si>
    <t>Amort Union</t>
  </si>
  <si>
    <t>Amtz-Financing Lease</t>
  </si>
  <si>
    <t>Hartford Lease 6810090A</t>
  </si>
  <si>
    <t>DEPR EXPENSE</t>
  </si>
  <si>
    <t>DEPRECIATION EXPENSE NON-UTILITY</t>
  </si>
  <si>
    <t>ECRC DEPREC EXPENSE</t>
  </si>
  <si>
    <t>DEPR EXPENSE - DISMANTLEMENT</t>
  </si>
  <si>
    <t>SPP Clause</t>
  </si>
  <si>
    <t>FUEL CLSE DEPREC EXPENSE</t>
  </si>
  <si>
    <t>CONSERVATION CLAUSE DEPREC EXPENSE</t>
  </si>
  <si>
    <t>LED Depr Exp</t>
  </si>
  <si>
    <t>IRES Depr Exp</t>
  </si>
  <si>
    <t>AFUDC OTHER FUNDS - EQUITY</t>
  </si>
  <si>
    <t>AFUDC BORROWED FUNDS - DEBT</t>
  </si>
  <si>
    <t>Total AFUDC</t>
  </si>
  <si>
    <r>
      <t xml:space="preserve">Tricks and Tips … on B-08 tab, replace formulas … </t>
    </r>
    <r>
      <rPr>
        <b/>
        <sz val="11"/>
        <color rgb="FFFF0000"/>
        <rFont val="Calibri"/>
        <family val="2"/>
        <scheme val="minor"/>
      </rPr>
      <t>)/1</t>
    </r>
    <r>
      <rPr>
        <b/>
        <sz val="11"/>
        <rFont val="Calibri"/>
        <family val="2"/>
        <scheme val="minor"/>
      </rPr>
      <t xml:space="preserve"> with</t>
    </r>
    <r>
      <rPr>
        <b/>
        <sz val="11"/>
        <color rgb="FFFF0000"/>
        <rFont val="Calibri"/>
        <family val="2"/>
        <scheme val="minor"/>
      </rPr>
      <t xml:space="preserve"> )/1000</t>
    </r>
  </si>
  <si>
    <t>ASDR tab should be all values no links to the SOP file</t>
  </si>
  <si>
    <t>ASSET BALANCES tab should be all values no links to the SOP file</t>
  </si>
  <si>
    <t>Double check totals tie back to source</t>
  </si>
  <si>
    <t>LEASES 101.1</t>
  </si>
  <si>
    <t>Double check formats</t>
  </si>
  <si>
    <t>Should not find these placeholder deprecation groups, which should have $0's across, if not have an issue.</t>
  </si>
  <si>
    <t>Change (Dollar in Cents) to (Dollar in 000's)</t>
  </si>
  <si>
    <t>Confirm Docket No …</t>
  </si>
  <si>
    <t>Confirm Witness …</t>
  </si>
  <si>
    <t>DOCKET No. 20240026-EI</t>
  </si>
  <si>
    <t>Witness: C. Aldazabal / J. Chronister / C. Heck /</t>
  </si>
  <si>
    <t xml:space="preserve">              C. Whitworth</t>
  </si>
  <si>
    <t xml:space="preserve">              R. Latta / K. Sparkman / K. Stryker 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</si>
</sst>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;;;"/>
    <numFmt numFmtId="165" formatCode="_(&quot;$&quot;* #,##0_);_(&quot;$&quot;* \(#,##0\);_(&quot;$&quot;* &quot;-&quot;??_);_(@_)"/>
    <numFmt numFmtId="166" formatCode="_(* #,##0_);_(* \(#,##0\);_(* &quot;-&quot;??_);_(@_)"/>
    <numFmt numFmtId="167" formatCode="0.0"/>
    <numFmt numFmtId="168" formatCode="0.000"/>
    <numFmt numFmtId="169" formatCode="0.0000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rgb="FF0000FF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b/>
      <sz val="10"/>
      <color rgb="FFFF0000"/>
      <name val="Arial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name val="Arial"/>
      <family val="2"/>
    </font>
    <font>
      <u/>
      <sz val="10"/>
      <name val="Arial"/>
      <family val="2"/>
    </font>
    <font>
      <b/>
      <sz val="10"/>
      <color indexed="12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  <font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5">
    <xf numFmtId="0" fontId="0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7" fillId="0" borderId="0"/>
    <xf numFmtId="0" fontId="1" fillId="0" borderId="0"/>
    <xf numFmtId="0" fontId="9" fillId="0" borderId="0"/>
    <xf numFmtId="43" fontId="7" fillId="0" borderId="0" applyFont="0" applyFill="0" applyBorder="0" applyAlignment="0" applyProtection="0"/>
    <xf numFmtId="0" fontId="15" fillId="0" borderId="0"/>
    <xf numFmtId="43" fontId="7" fillId="0" borderId="0" applyFont="0" applyFill="0" applyBorder="0" applyAlignment="0" applyProtection="0"/>
    <xf numFmtId="0" fontId="1" fillId="0" borderId="0"/>
    <xf numFmtId="43" fontId="7" fillId="0" borderId="0" applyFont="0" applyFill="0" applyBorder="0" applyAlignment="0" applyProtection="0"/>
    <xf numFmtId="0" fontId="7" fillId="0" borderId="0"/>
  </cellStyleXfs>
  <cellXfs count="299">
    <xf numFmtId="0" fontId="0" fillId="0" borderId="0" xfId="0"/>
    <xf numFmtId="166" fontId="3" fillId="3" borderId="0" xfId="3" applyNumberFormat="1" applyFont="1" applyFill="1" applyAlignment="1">
      <alignment horizontal="center"/>
    </xf>
    <xf numFmtId="166" fontId="1" fillId="3" borderId="0" xfId="3" applyNumberFormat="1" applyFont="1" applyFill="1"/>
    <xf numFmtId="166" fontId="1" fillId="0" borderId="0" xfId="3" applyNumberFormat="1" applyFont="1"/>
    <xf numFmtId="0" fontId="8" fillId="0" borderId="1" xfId="1" applyFont="1" applyBorder="1"/>
    <xf numFmtId="0" fontId="8" fillId="0" borderId="0" xfId="1" applyFont="1"/>
    <xf numFmtId="0" fontId="8" fillId="0" borderId="0" xfId="1" applyFont="1" applyAlignment="1">
      <alignment horizontal="right"/>
    </xf>
    <xf numFmtId="0" fontId="8" fillId="0" borderId="0" xfId="1" quotePrefix="1" applyFont="1" applyAlignment="1">
      <alignment horizontal="left"/>
    </xf>
    <xf numFmtId="0" fontId="8" fillId="0" borderId="2" xfId="1" applyFont="1" applyBorder="1" applyAlignment="1">
      <alignment horizontal="left"/>
    </xf>
    <xf numFmtId="0" fontId="8" fillId="0" borderId="0" xfId="1" applyFont="1" applyAlignment="1">
      <alignment horizontal="left"/>
    </xf>
    <xf numFmtId="0" fontId="8" fillId="0" borderId="1" xfId="1" applyFont="1" applyBorder="1" applyAlignment="1">
      <alignment horizontal="center"/>
    </xf>
    <xf numFmtId="0" fontId="8" fillId="0" borderId="0" xfId="1" quotePrefix="1" applyFont="1" applyAlignment="1">
      <alignment horizontal="center"/>
    </xf>
    <xf numFmtId="0" fontId="8" fillId="0" borderId="0" xfId="1" applyFont="1" applyAlignment="1">
      <alignment horizontal="center"/>
    </xf>
    <xf numFmtId="14" fontId="8" fillId="0" borderId="1" xfId="1" applyNumberFormat="1" applyFont="1" applyBorder="1" applyAlignment="1">
      <alignment horizontal="center"/>
    </xf>
    <xf numFmtId="0" fontId="8" fillId="0" borderId="1" xfId="1" quotePrefix="1" applyFont="1" applyBorder="1" applyAlignment="1">
      <alignment horizontal="center"/>
    </xf>
    <xf numFmtId="0" fontId="8" fillId="0" borderId="0" xfId="2" applyFont="1" applyAlignment="1">
      <alignment wrapText="1"/>
    </xf>
    <xf numFmtId="164" fontId="8" fillId="0" borderId="0" xfId="1" applyNumberFormat="1" applyFont="1" applyAlignment="1">
      <alignment horizontal="center"/>
    </xf>
    <xf numFmtId="164" fontId="8" fillId="0" borderId="0" xfId="1" applyNumberFormat="1" applyFont="1"/>
    <xf numFmtId="166" fontId="8" fillId="0" borderId="0" xfId="3" applyNumberFormat="1" applyFont="1" applyFill="1"/>
    <xf numFmtId="165" fontId="8" fillId="0" borderId="0" xfId="4" applyNumberFormat="1" applyFont="1" applyFill="1" applyProtection="1">
      <protection locked="0"/>
    </xf>
    <xf numFmtId="4" fontId="8" fillId="0" borderId="0" xfId="3" applyNumberFormat="1" applyFont="1" applyFill="1"/>
    <xf numFmtId="167" fontId="8" fillId="0" borderId="0" xfId="1" applyNumberFormat="1" applyFont="1" applyAlignment="1">
      <alignment horizontal="center"/>
    </xf>
    <xf numFmtId="166" fontId="8" fillId="0" borderId="0" xfId="3" applyNumberFormat="1" applyFont="1" applyFill="1" applyAlignment="1">
      <alignment horizontal="center"/>
    </xf>
    <xf numFmtId="43" fontId="8" fillId="0" borderId="0" xfId="3" applyFont="1" applyFill="1" applyAlignment="1">
      <alignment horizontal="right"/>
    </xf>
    <xf numFmtId="166" fontId="8" fillId="0" borderId="5" xfId="3" applyNumberFormat="1" applyFont="1" applyFill="1" applyBorder="1"/>
    <xf numFmtId="166" fontId="8" fillId="0" borderId="3" xfId="3" applyNumberFormat="1" applyFont="1" applyFill="1" applyBorder="1" applyAlignment="1">
      <alignment horizontal="right"/>
    </xf>
    <xf numFmtId="166" fontId="8" fillId="0" borderId="0" xfId="3" applyNumberFormat="1" applyFont="1" applyFill="1" applyAlignment="1">
      <alignment horizontal="right"/>
    </xf>
    <xf numFmtId="41" fontId="8" fillId="0" borderId="0" xfId="3" applyNumberFormat="1" applyFont="1" applyFill="1" applyAlignment="1" applyProtection="1">
      <alignment horizontal="right"/>
      <protection locked="0"/>
    </xf>
    <xf numFmtId="41" fontId="8" fillId="0" borderId="0" xfId="3" applyNumberFormat="1" applyFont="1" applyFill="1" applyAlignment="1">
      <alignment horizontal="right"/>
    </xf>
    <xf numFmtId="41" fontId="8" fillId="0" borderId="0" xfId="4" applyNumberFormat="1" applyFont="1" applyFill="1" applyAlignment="1" applyProtection="1">
      <alignment horizontal="right"/>
      <protection locked="0"/>
    </xf>
    <xf numFmtId="0" fontId="8" fillId="0" borderId="0" xfId="1" applyFont="1" applyProtection="1">
      <protection locked="0"/>
    </xf>
    <xf numFmtId="166" fontId="8" fillId="0" borderId="0" xfId="1" applyNumberFormat="1" applyFont="1"/>
    <xf numFmtId="41" fontId="8" fillId="0" borderId="0" xfId="1" applyNumberFormat="1" applyFont="1"/>
    <xf numFmtId="5" fontId="8" fillId="0" borderId="0" xfId="1" applyNumberFormat="1" applyFont="1"/>
    <xf numFmtId="0" fontId="8" fillId="0" borderId="0" xfId="3" quotePrefix="1" applyNumberFormat="1" applyFont="1" applyFill="1" applyAlignment="1" applyProtection="1">
      <alignment horizontal="left"/>
      <protection locked="0"/>
    </xf>
    <xf numFmtId="166" fontId="8" fillId="0" borderId="3" xfId="3" applyNumberFormat="1" applyFont="1" applyFill="1" applyBorder="1"/>
    <xf numFmtId="166" fontId="8" fillId="0" borderId="4" xfId="3" applyNumberFormat="1" applyFont="1" applyFill="1" applyBorder="1"/>
    <xf numFmtId="2" fontId="8" fillId="0" borderId="0" xfId="1" applyNumberFormat="1" applyFont="1" applyAlignment="1">
      <alignment horizontal="center"/>
    </xf>
    <xf numFmtId="0" fontId="8" fillId="0" borderId="0" xfId="2" quotePrefix="1" applyFont="1" applyAlignment="1">
      <alignment horizontal="right" wrapText="1"/>
    </xf>
    <xf numFmtId="43" fontId="8" fillId="0" borderId="1" xfId="3" quotePrefix="1" applyFont="1" applyFill="1" applyBorder="1" applyAlignment="1">
      <alignment horizontal="left"/>
    </xf>
    <xf numFmtId="1" fontId="8" fillId="0" borderId="0" xfId="1" applyNumberFormat="1" applyFont="1"/>
    <xf numFmtId="1" fontId="8" fillId="0" borderId="1" xfId="1" applyNumberFormat="1" applyFont="1" applyBorder="1"/>
    <xf numFmtId="5" fontId="8" fillId="0" borderId="0" xfId="1" quotePrefix="1" applyNumberFormat="1" applyFont="1" applyAlignment="1">
      <alignment horizontal="left"/>
    </xf>
    <xf numFmtId="41" fontId="8" fillId="0" borderId="0" xfId="1" applyNumberFormat="1" applyFont="1" applyAlignment="1">
      <alignment horizontal="right"/>
    </xf>
    <xf numFmtId="0" fontId="8" fillId="0" borderId="0" xfId="1" quotePrefix="1" applyFont="1" applyAlignment="1">
      <alignment horizontal="right"/>
    </xf>
    <xf numFmtId="41" fontId="8" fillId="0" borderId="0" xfId="4" applyNumberFormat="1" applyFont="1" applyFill="1" applyAlignment="1">
      <alignment horizontal="right"/>
    </xf>
    <xf numFmtId="41" fontId="8" fillId="0" borderId="3" xfId="3" applyNumberFormat="1" applyFont="1" applyFill="1" applyBorder="1" applyAlignment="1">
      <alignment horizontal="right"/>
    </xf>
    <xf numFmtId="14" fontId="8" fillId="0" borderId="0" xfId="1" applyNumberFormat="1" applyFont="1" applyAlignment="1">
      <alignment horizontal="center"/>
    </xf>
    <xf numFmtId="166" fontId="8" fillId="0" borderId="0" xfId="3" quotePrefix="1" applyNumberFormat="1" applyFont="1" applyFill="1" applyAlignment="1">
      <alignment horizontal="center"/>
    </xf>
    <xf numFmtId="168" fontId="8" fillId="0" borderId="0" xfId="1" applyNumberFormat="1" applyFont="1" applyAlignment="1">
      <alignment horizontal="right"/>
    </xf>
    <xf numFmtId="43" fontId="8" fillId="0" borderId="0" xfId="4" applyNumberFormat="1" applyFont="1" applyFill="1" applyProtection="1">
      <protection locked="0"/>
    </xf>
    <xf numFmtId="43" fontId="8" fillId="0" borderId="0" xfId="1" applyNumberFormat="1" applyFont="1"/>
    <xf numFmtId="43" fontId="8" fillId="0" borderId="0" xfId="3" applyFont="1" applyFill="1" applyProtection="1">
      <protection locked="0"/>
    </xf>
    <xf numFmtId="14" fontId="8" fillId="0" borderId="0" xfId="1" quotePrefix="1" applyNumberFormat="1" applyFont="1" applyAlignment="1">
      <alignment horizontal="center"/>
    </xf>
    <xf numFmtId="166" fontId="8" fillId="0" borderId="4" xfId="3" applyNumberFormat="1" applyFont="1" applyFill="1" applyBorder="1" applyAlignment="1"/>
    <xf numFmtId="41" fontId="8" fillId="0" borderId="0" xfId="1" applyNumberFormat="1" applyFont="1" applyAlignment="1">
      <alignment horizontal="center"/>
    </xf>
    <xf numFmtId="43" fontId="8" fillId="0" borderId="0" xfId="1" applyNumberFormat="1" applyFont="1" applyAlignment="1">
      <alignment horizontal="center"/>
    </xf>
    <xf numFmtId="37" fontId="8" fillId="0" borderId="0" xfId="1" applyNumberFormat="1" applyFont="1" applyAlignment="1">
      <alignment horizontal="center"/>
    </xf>
    <xf numFmtId="37" fontId="8" fillId="0" borderId="0" xfId="3" applyNumberFormat="1" applyFont="1" applyFill="1" applyAlignment="1">
      <alignment horizontal="center"/>
    </xf>
    <xf numFmtId="166" fontId="8" fillId="0" borderId="4" xfId="3" applyNumberFormat="1" applyFont="1" applyFill="1" applyBorder="1" applyAlignment="1">
      <alignment horizontal="right"/>
    </xf>
    <xf numFmtId="0" fontId="8" fillId="0" borderId="0" xfId="4" quotePrefix="1" applyNumberFormat="1" applyFont="1" applyFill="1" applyAlignment="1" applyProtection="1">
      <alignment horizontal="left"/>
      <protection locked="0"/>
    </xf>
    <xf numFmtId="0" fontId="8" fillId="0" borderId="0" xfId="3" applyNumberFormat="1" applyFont="1" applyFill="1" applyProtection="1">
      <protection locked="0"/>
    </xf>
    <xf numFmtId="165" fontId="8" fillId="0" borderId="0" xfId="3" applyNumberFormat="1" applyFont="1" applyFill="1" applyProtection="1">
      <protection locked="0"/>
    </xf>
    <xf numFmtId="0" fontId="8" fillId="0" borderId="0" xfId="3" applyNumberFormat="1" applyFont="1" applyFill="1"/>
    <xf numFmtId="165" fontId="8" fillId="0" borderId="0" xfId="3" applyNumberFormat="1" applyFont="1" applyFill="1"/>
    <xf numFmtId="0" fontId="8" fillId="0" borderId="0" xfId="4" applyNumberFormat="1" applyFont="1" applyFill="1" applyProtection="1">
      <protection locked="0"/>
    </xf>
    <xf numFmtId="166" fontId="8" fillId="0" borderId="0" xfId="3" applyNumberFormat="1" applyFont="1" applyFill="1" applyProtection="1">
      <protection locked="0"/>
    </xf>
    <xf numFmtId="0" fontId="8" fillId="0" borderId="0" xfId="5" quotePrefix="1" applyFont="1" applyAlignment="1">
      <alignment horizontal="left"/>
    </xf>
    <xf numFmtId="0" fontId="8" fillId="0" borderId="0" xfId="3" applyNumberFormat="1" applyFont="1" applyFill="1" applyAlignment="1" applyProtection="1">
      <alignment horizontal="left"/>
      <protection locked="0"/>
    </xf>
    <xf numFmtId="166" fontId="8" fillId="0" borderId="0" xfId="3" applyNumberFormat="1" applyFont="1" applyFill="1" applyBorder="1"/>
    <xf numFmtId="0" fontId="3" fillId="0" borderId="0" xfId="3" applyNumberFormat="1" applyFont="1" applyFill="1" applyAlignment="1">
      <alignment horizontal="center"/>
    </xf>
    <xf numFmtId="43" fontId="3" fillId="0" borderId="5" xfId="3" applyFont="1" applyFill="1" applyBorder="1" applyAlignment="1">
      <alignment horizontal="center"/>
    </xf>
    <xf numFmtId="0" fontId="3" fillId="0" borderId="5" xfId="3" applyNumberFormat="1" applyFont="1" applyFill="1" applyBorder="1" applyAlignment="1">
      <alignment horizontal="center"/>
    </xf>
    <xf numFmtId="166" fontId="1" fillId="0" borderId="0" xfId="3" applyNumberFormat="1" applyFont="1" applyFill="1" applyAlignment="1">
      <alignment horizontal="right"/>
    </xf>
    <xf numFmtId="43" fontId="3" fillId="0" borderId="0" xfId="3" applyFont="1" applyFill="1" applyAlignment="1">
      <alignment horizontal="left"/>
    </xf>
    <xf numFmtId="166" fontId="3" fillId="0" borderId="9" xfId="3" applyNumberFormat="1" applyFont="1" applyFill="1" applyBorder="1"/>
    <xf numFmtId="166" fontId="3" fillId="0" borderId="10" xfId="3" applyNumberFormat="1" applyFont="1" applyFill="1" applyBorder="1"/>
    <xf numFmtId="166" fontId="1" fillId="3" borderId="0" xfId="3" applyNumberFormat="1" applyFont="1" applyFill="1" applyAlignment="1"/>
    <xf numFmtId="166" fontId="1" fillId="3" borderId="7" xfId="3" applyNumberFormat="1" applyFont="1" applyFill="1" applyBorder="1"/>
    <xf numFmtId="43" fontId="1" fillId="3" borderId="0" xfId="3" applyFont="1" applyFill="1"/>
    <xf numFmtId="166" fontId="3" fillId="0" borderId="0" xfId="3" applyNumberFormat="1" applyFont="1" applyFill="1"/>
    <xf numFmtId="166" fontId="3" fillId="0" borderId="7" xfId="3" applyNumberFormat="1" applyFont="1" applyFill="1" applyBorder="1"/>
    <xf numFmtId="43" fontId="3" fillId="0" borderId="0" xfId="3" applyFont="1" applyFill="1"/>
    <xf numFmtId="166" fontId="3" fillId="0" borderId="6" xfId="3" applyNumberFormat="1" applyFont="1" applyFill="1" applyBorder="1"/>
    <xf numFmtId="43" fontId="3" fillId="0" borderId="0" xfId="3" quotePrefix="1" applyFont="1" applyFill="1" applyAlignment="1">
      <alignment horizontal="left"/>
    </xf>
    <xf numFmtId="43" fontId="6" fillId="0" borderId="0" xfId="3" quotePrefix="1" applyFont="1" applyFill="1" applyAlignment="1">
      <alignment horizontal="left"/>
    </xf>
    <xf numFmtId="0" fontId="3" fillId="0" borderId="0" xfId="3" applyNumberFormat="1" applyFont="1" applyFill="1" applyAlignment="1"/>
    <xf numFmtId="43" fontId="1" fillId="0" borderId="0" xfId="3" applyFont="1" applyFill="1" applyAlignment="1"/>
    <xf numFmtId="43" fontId="1" fillId="0" borderId="0" xfId="3" quotePrefix="1" applyFont="1" applyFill="1" applyAlignment="1">
      <alignment horizontal="left"/>
    </xf>
    <xf numFmtId="166" fontId="1" fillId="0" borderId="0" xfId="3" applyNumberFormat="1" applyFont="1" applyFill="1"/>
    <xf numFmtId="166" fontId="1" fillId="0" borderId="11" xfId="3" applyNumberFormat="1" applyFont="1" applyFill="1" applyBorder="1"/>
    <xf numFmtId="43" fontId="1" fillId="0" borderId="0" xfId="3" applyFont="1" applyFill="1"/>
    <xf numFmtId="166" fontId="1" fillId="0" borderId="7" xfId="3" applyNumberFormat="1" applyFont="1" applyBorder="1"/>
    <xf numFmtId="166" fontId="1" fillId="9" borderId="0" xfId="3" applyNumberFormat="1" applyFont="1" applyFill="1"/>
    <xf numFmtId="43" fontId="1" fillId="3" borderId="7" xfId="3" applyFont="1" applyFill="1" applyBorder="1"/>
    <xf numFmtId="0" fontId="8" fillId="2" borderId="0" xfId="1" applyFont="1" applyFill="1"/>
    <xf numFmtId="0" fontId="8" fillId="2" borderId="0" xfId="1" applyFont="1" applyFill="1" applyAlignment="1">
      <alignment horizontal="right"/>
    </xf>
    <xf numFmtId="164" fontId="8" fillId="0" borderId="0" xfId="1" applyNumberFormat="1" applyFont="1" applyAlignment="1">
      <alignment horizontal="right"/>
    </xf>
    <xf numFmtId="166" fontId="8" fillId="0" borderId="0" xfId="3" applyNumberFormat="1" applyFont="1" applyAlignment="1">
      <alignment horizontal="center"/>
    </xf>
    <xf numFmtId="0" fontId="8" fillId="0" borderId="1" xfId="1" applyFont="1" applyBorder="1" applyAlignment="1">
      <alignment horizontal="right"/>
    </xf>
    <xf numFmtId="0" fontId="8" fillId="0" borderId="2" xfId="1" applyFont="1" applyBorder="1" applyAlignment="1">
      <alignment horizontal="right"/>
    </xf>
    <xf numFmtId="166" fontId="8" fillId="0" borderId="0" xfId="3" quotePrefix="1" applyNumberFormat="1" applyFont="1" applyFill="1" applyAlignment="1">
      <alignment horizontal="right"/>
    </xf>
    <xf numFmtId="0" fontId="8" fillId="0" borderId="3" xfId="1" applyFont="1" applyBorder="1"/>
    <xf numFmtId="43" fontId="8" fillId="0" borderId="0" xfId="1" applyNumberFormat="1" applyFont="1" applyAlignment="1">
      <alignment horizontal="right"/>
    </xf>
    <xf numFmtId="166" fontId="8" fillId="0" borderId="9" xfId="3" applyNumberFormat="1" applyFont="1" applyFill="1" applyBorder="1"/>
    <xf numFmtId="166" fontId="8" fillId="0" borderId="9" xfId="3" applyNumberFormat="1" applyFont="1" applyFill="1" applyBorder="1" applyAlignment="1">
      <alignment horizontal="center"/>
    </xf>
    <xf numFmtId="37" fontId="8" fillId="0" borderId="0" xfId="1" applyNumberFormat="1" applyFont="1" applyAlignment="1">
      <alignment horizontal="right"/>
    </xf>
    <xf numFmtId="166" fontId="8" fillId="0" borderId="9" xfId="3" applyNumberFormat="1" applyFont="1" applyFill="1" applyBorder="1" applyAlignment="1">
      <alignment horizontal="right"/>
    </xf>
    <xf numFmtId="166" fontId="8" fillId="0" borderId="9" xfId="1" applyNumberFormat="1" applyFont="1" applyBorder="1"/>
    <xf numFmtId="0" fontId="12" fillId="0" borderId="0" xfId="0" applyFont="1"/>
    <xf numFmtId="0" fontId="14" fillId="0" borderId="0" xfId="0" applyFont="1"/>
    <xf numFmtId="43" fontId="3" fillId="2" borderId="0" xfId="3" applyFont="1" applyFill="1" applyBorder="1" applyAlignment="1">
      <alignment horizontal="center"/>
    </xf>
    <xf numFmtId="166" fontId="1" fillId="4" borderId="0" xfId="3" applyNumberFormat="1" applyFont="1" applyFill="1" applyAlignment="1">
      <alignment horizontal="center"/>
    </xf>
    <xf numFmtId="166" fontId="3" fillId="9" borderId="0" xfId="3" applyNumberFormat="1" applyFont="1" applyFill="1"/>
    <xf numFmtId="166" fontId="1" fillId="4" borderId="0" xfId="3" applyNumberFormat="1" applyFont="1" applyFill="1"/>
    <xf numFmtId="166" fontId="3" fillId="4" borderId="9" xfId="3" applyNumberFormat="1" applyFont="1" applyFill="1" applyBorder="1"/>
    <xf numFmtId="166" fontId="3" fillId="2" borderId="9" xfId="3" applyNumberFormat="1" applyFont="1" applyFill="1" applyBorder="1"/>
    <xf numFmtId="166" fontId="1" fillId="0" borderId="0" xfId="3" applyNumberFormat="1" applyFont="1" applyFill="1" applyAlignment="1"/>
    <xf numFmtId="166" fontId="1" fillId="2" borderId="0" xfId="3" applyNumberFormat="1" applyFont="1" applyFill="1"/>
    <xf numFmtId="166" fontId="3" fillId="4" borderId="0" xfId="3" applyNumberFormat="1" applyFont="1" applyFill="1"/>
    <xf numFmtId="166" fontId="3" fillId="2" borderId="0" xfId="3" applyNumberFormat="1" applyFont="1" applyFill="1"/>
    <xf numFmtId="43" fontId="3" fillId="0" borderId="0" xfId="3" applyFont="1" applyFill="1" applyAlignment="1"/>
    <xf numFmtId="0" fontId="18" fillId="0" borderId="0" xfId="12" applyFont="1" applyAlignment="1">
      <alignment horizontal="left"/>
    </xf>
    <xf numFmtId="0" fontId="1" fillId="0" borderId="0" xfId="12"/>
    <xf numFmtId="0" fontId="1" fillId="0" borderId="0" xfId="12" applyAlignment="1">
      <alignment horizontal="centerContinuous"/>
    </xf>
    <xf numFmtId="0" fontId="18" fillId="0" borderId="0" xfId="12" applyFont="1" applyAlignment="1">
      <alignment vertical="center"/>
    </xf>
    <xf numFmtId="0" fontId="18" fillId="0" borderId="0" xfId="12" applyFont="1" applyAlignment="1">
      <alignment vertical="center" wrapText="1"/>
    </xf>
    <xf numFmtId="0" fontId="3" fillId="0" borderId="0" xfId="12" applyFont="1" applyAlignment="1">
      <alignment horizontal="center"/>
    </xf>
    <xf numFmtId="0" fontId="1" fillId="0" borderId="0" xfId="12" applyAlignment="1">
      <alignment horizontal="left"/>
    </xf>
    <xf numFmtId="0" fontId="3" fillId="2" borderId="0" xfId="12" applyFont="1" applyFill="1" applyAlignment="1">
      <alignment horizontal="center"/>
    </xf>
    <xf numFmtId="0" fontId="3" fillId="0" borderId="5" xfId="12" applyFont="1" applyBorder="1" applyAlignment="1">
      <alignment horizontal="left"/>
    </xf>
    <xf numFmtId="0" fontId="3" fillId="0" borderId="5" xfId="12" applyFont="1" applyBorder="1" applyAlignment="1">
      <alignment horizontal="center"/>
    </xf>
    <xf numFmtId="0" fontId="3" fillId="2" borderId="5" xfId="12" applyFont="1" applyFill="1" applyBorder="1" applyAlignment="1">
      <alignment horizontal="center"/>
    </xf>
    <xf numFmtId="0" fontId="3" fillId="10" borderId="0" xfId="12" applyFont="1" applyFill="1" applyAlignment="1">
      <alignment horizontal="left"/>
    </xf>
    <xf numFmtId="43" fontId="3" fillId="10" borderId="0" xfId="3" applyFont="1" applyFill="1"/>
    <xf numFmtId="43" fontId="1" fillId="10" borderId="0" xfId="3" applyFont="1" applyFill="1"/>
    <xf numFmtId="38" fontId="3" fillId="0" borderId="0" xfId="12" applyNumberFormat="1" applyFont="1" applyAlignment="1">
      <alignment horizontal="left"/>
    </xf>
    <xf numFmtId="38" fontId="3" fillId="0" borderId="5" xfId="12" quotePrefix="1" applyNumberFormat="1" applyFont="1" applyBorder="1" applyAlignment="1">
      <alignment horizontal="left"/>
    </xf>
    <xf numFmtId="43" fontId="1" fillId="0" borderId="5" xfId="3" applyFont="1" applyFill="1" applyBorder="1"/>
    <xf numFmtId="38" fontId="3" fillId="0" borderId="3" xfId="12" applyNumberFormat="1" applyFont="1" applyBorder="1" applyAlignment="1">
      <alignment horizontal="left"/>
    </xf>
    <xf numFmtId="43" fontId="4" fillId="0" borderId="3" xfId="3" applyFont="1" applyFill="1" applyBorder="1"/>
    <xf numFmtId="43" fontId="3" fillId="0" borderId="3" xfId="3" applyFont="1" applyFill="1" applyBorder="1"/>
    <xf numFmtId="38" fontId="3" fillId="0" borderId="0" xfId="12" quotePrefix="1" applyNumberFormat="1" applyFont="1" applyAlignment="1">
      <alignment horizontal="left"/>
    </xf>
    <xf numFmtId="43" fontId="10" fillId="0" borderId="0" xfId="3" applyFont="1" applyFill="1"/>
    <xf numFmtId="43" fontId="19" fillId="0" borderId="5" xfId="3" applyFont="1" applyFill="1" applyBorder="1"/>
    <xf numFmtId="0" fontId="3" fillId="10" borderId="0" xfId="1" applyFont="1" applyFill="1" applyAlignment="1">
      <alignment horizontal="left"/>
    </xf>
    <xf numFmtId="43" fontId="1" fillId="11" borderId="0" xfId="3" applyFont="1" applyFill="1"/>
    <xf numFmtId="43" fontId="5" fillId="2" borderId="0" xfId="3" applyFont="1" applyFill="1"/>
    <xf numFmtId="43" fontId="1" fillId="12" borderId="0" xfId="3" applyFont="1" applyFill="1"/>
    <xf numFmtId="38" fontId="3" fillId="0" borderId="5" xfId="12" applyNumberFormat="1" applyFont="1" applyBorder="1" applyAlignment="1">
      <alignment horizontal="left"/>
    </xf>
    <xf numFmtId="43" fontId="20" fillId="0" borderId="0" xfId="3" applyFont="1" applyFill="1"/>
    <xf numFmtId="43" fontId="1" fillId="0" borderId="0" xfId="3" applyFont="1" applyFill="1" applyBorder="1" applyAlignment="1">
      <alignment horizontal="center"/>
    </xf>
    <xf numFmtId="43" fontId="1" fillId="0" borderId="0" xfId="12" applyNumberFormat="1"/>
    <xf numFmtId="43" fontId="1" fillId="0" borderId="0" xfId="3" applyFont="1" applyFill="1" applyAlignment="1">
      <alignment horizontal="center"/>
    </xf>
    <xf numFmtId="43" fontId="1" fillId="0" borderId="0" xfId="3" quotePrefix="1" applyFont="1" applyFill="1" applyAlignment="1">
      <alignment horizontal="center"/>
    </xf>
    <xf numFmtId="43" fontId="1" fillId="0" borderId="0" xfId="3" applyFont="1" applyFill="1" applyBorder="1"/>
    <xf numFmtId="43" fontId="1" fillId="11" borderId="0" xfId="3" applyFont="1" applyFill="1" applyBorder="1"/>
    <xf numFmtId="43" fontId="5" fillId="2" borderId="0" xfId="3" applyFont="1" applyFill="1" applyBorder="1"/>
    <xf numFmtId="43" fontId="1" fillId="12" borderId="5" xfId="3" applyFont="1" applyFill="1" applyBorder="1"/>
    <xf numFmtId="0" fontId="3" fillId="0" borderId="0" xfId="12" applyFont="1"/>
    <xf numFmtId="43" fontId="1" fillId="0" borderId="0" xfId="3"/>
    <xf numFmtId="0" fontId="3" fillId="10" borderId="0" xfId="12" quotePrefix="1" applyFont="1" applyFill="1" applyAlignment="1">
      <alignment horizontal="left"/>
    </xf>
    <xf numFmtId="43" fontId="3" fillId="10" borderId="0" xfId="1" applyNumberFormat="1" applyFont="1" applyFill="1" applyAlignment="1">
      <alignment horizontal="left"/>
    </xf>
    <xf numFmtId="38" fontId="11" fillId="0" borderId="5" xfId="12" quotePrefix="1" applyNumberFormat="1" applyFont="1" applyBorder="1" applyAlignment="1">
      <alignment horizontal="left"/>
    </xf>
    <xf numFmtId="43" fontId="4" fillId="0" borderId="0" xfId="3" applyFont="1" applyFill="1" applyBorder="1"/>
    <xf numFmtId="43" fontId="4" fillId="0" borderId="0" xfId="3" applyFont="1" applyFill="1"/>
    <xf numFmtId="43" fontId="4" fillId="0" borderId="5" xfId="3" applyFont="1" applyFill="1" applyBorder="1"/>
    <xf numFmtId="43" fontId="3" fillId="0" borderId="0" xfId="3" applyFont="1" applyFill="1" applyBorder="1"/>
    <xf numFmtId="43" fontId="20" fillId="13" borderId="0" xfId="3" applyFont="1" applyFill="1"/>
    <xf numFmtId="43" fontId="1" fillId="0" borderId="0" xfId="1" applyNumberFormat="1"/>
    <xf numFmtId="43" fontId="4" fillId="14" borderId="0" xfId="3" applyFont="1" applyFill="1"/>
    <xf numFmtId="40" fontId="1" fillId="0" borderId="0" xfId="12" applyNumberFormat="1"/>
    <xf numFmtId="43" fontId="1" fillId="15" borderId="0" xfId="3" applyFont="1" applyFill="1"/>
    <xf numFmtId="43" fontId="20" fillId="7" borderId="0" xfId="3" applyFont="1" applyFill="1"/>
    <xf numFmtId="43" fontId="11" fillId="0" borderId="5" xfId="3" applyFont="1" applyFill="1" applyBorder="1"/>
    <xf numFmtId="0" fontId="3" fillId="0" borderId="0" xfId="12" applyFont="1" applyAlignment="1">
      <alignment horizontal="left"/>
    </xf>
    <xf numFmtId="43" fontId="3" fillId="0" borderId="0" xfId="12" applyNumberFormat="1" applyFont="1"/>
    <xf numFmtId="0" fontId="1" fillId="0" borderId="0" xfId="1"/>
    <xf numFmtId="14" fontId="8" fillId="0" borderId="1" xfId="1" quotePrefix="1" applyNumberFormat="1" applyFont="1" applyBorder="1" applyAlignment="1">
      <alignment horizontal="center"/>
    </xf>
    <xf numFmtId="0" fontId="8" fillId="0" borderId="1" xfId="1" quotePrefix="1" applyFont="1" applyBorder="1" applyAlignment="1">
      <alignment horizontal="right"/>
    </xf>
    <xf numFmtId="43" fontId="8" fillId="0" borderId="0" xfId="3" applyFont="1" applyFill="1"/>
    <xf numFmtId="5" fontId="8" fillId="0" borderId="0" xfId="1" applyNumberFormat="1" applyFont="1" applyAlignment="1">
      <alignment horizontal="right"/>
    </xf>
    <xf numFmtId="166" fontId="8" fillId="0" borderId="0" xfId="3" applyNumberFormat="1" applyFont="1" applyFill="1" applyBorder="1" applyAlignment="1">
      <alignment horizontal="right"/>
    </xf>
    <xf numFmtId="0" fontId="13" fillId="0" borderId="0" xfId="0" applyFont="1"/>
    <xf numFmtId="0" fontId="8" fillId="0" borderId="0" xfId="10" applyFont="1"/>
    <xf numFmtId="0" fontId="8" fillId="0" borderId="0" xfId="10" applyFont="1" applyProtection="1">
      <protection locked="0"/>
    </xf>
    <xf numFmtId="5" fontId="8" fillId="0" borderId="0" xfId="10" applyNumberFormat="1" applyFont="1"/>
    <xf numFmtId="43" fontId="0" fillId="0" borderId="0" xfId="0" applyNumberFormat="1"/>
    <xf numFmtId="164" fontId="3" fillId="0" borderId="0" xfId="0" applyNumberFormat="1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40" fontId="3" fillId="0" borderId="0" xfId="0" applyNumberFormat="1" applyFont="1" applyAlignment="1">
      <alignment horizontal="center"/>
    </xf>
    <xf numFmtId="0" fontId="3" fillId="4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40" fontId="3" fillId="2" borderId="0" xfId="0" applyNumberFormat="1" applyFont="1" applyFill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3" fillId="4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" fillId="0" borderId="0" xfId="0" quotePrefix="1" applyFont="1" applyAlignment="1">
      <alignment horizontal="left"/>
    </xf>
    <xf numFmtId="166" fontId="1" fillId="0" borderId="0" xfId="0" applyNumberFormat="1" applyFont="1"/>
    <xf numFmtId="0" fontId="3" fillId="5" borderId="0" xfId="0" applyFont="1" applyFill="1" applyAlignment="1">
      <alignment horizontal="center"/>
    </xf>
    <xf numFmtId="0" fontId="3" fillId="6" borderId="0" xfId="0" applyFont="1" applyFill="1" applyAlignment="1">
      <alignment horizontal="center"/>
    </xf>
    <xf numFmtId="0" fontId="3" fillId="7" borderId="0" xfId="0" applyFont="1" applyFill="1" applyAlignment="1">
      <alignment horizontal="center"/>
    </xf>
    <xf numFmtId="0" fontId="3" fillId="0" borderId="7" xfId="0" applyFont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8" borderId="5" xfId="0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4" fillId="4" borderId="12" xfId="0" applyFont="1" applyFill="1" applyBorder="1" applyAlignment="1">
      <alignment horizontal="center"/>
    </xf>
    <xf numFmtId="0" fontId="10" fillId="4" borderId="13" xfId="0" applyFont="1" applyFill="1" applyBorder="1"/>
    <xf numFmtId="0" fontId="13" fillId="0" borderId="0" xfId="1" applyFont="1"/>
    <xf numFmtId="0" fontId="3" fillId="16" borderId="0" xfId="0" applyFont="1" applyFill="1" applyAlignment="1">
      <alignment horizontal="center"/>
    </xf>
    <xf numFmtId="166" fontId="1" fillId="7" borderId="0" xfId="3" applyNumberFormat="1" applyFont="1" applyFill="1"/>
    <xf numFmtId="0" fontId="3" fillId="0" borderId="0" xfId="0" applyFont="1" applyAlignment="1">
      <alignment horizontal="right"/>
    </xf>
    <xf numFmtId="166" fontId="3" fillId="0" borderId="0" xfId="0" applyNumberFormat="1" applyFont="1"/>
    <xf numFmtId="0" fontId="3" fillId="0" borderId="7" xfId="0" applyFont="1" applyBorder="1"/>
    <xf numFmtId="166" fontId="3" fillId="0" borderId="0" xfId="3" applyNumberFormat="1" applyFont="1"/>
    <xf numFmtId="166" fontId="3" fillId="0" borderId="9" xfId="0" applyNumberFormat="1" applyFont="1" applyBorder="1"/>
    <xf numFmtId="166" fontId="3" fillId="0" borderId="10" xfId="0" applyNumberFormat="1" applyFont="1" applyBorder="1"/>
    <xf numFmtId="169" fontId="3" fillId="0" borderId="0" xfId="3" applyNumberFormat="1" applyFont="1" applyAlignment="1">
      <alignment horizontal="center"/>
    </xf>
    <xf numFmtId="169" fontId="3" fillId="4" borderId="0" xfId="3" applyNumberFormat="1" applyFont="1" applyFill="1" applyAlignment="1">
      <alignment horizontal="center"/>
    </xf>
    <xf numFmtId="0" fontId="21" fillId="2" borderId="0" xfId="0" applyFont="1" applyFill="1"/>
    <xf numFmtId="0" fontId="22" fillId="0" borderId="0" xfId="0" applyFont="1"/>
    <xf numFmtId="166" fontId="22" fillId="0" borderId="0" xfId="3" applyNumberFormat="1" applyFont="1"/>
    <xf numFmtId="166" fontId="22" fillId="0" borderId="7" xfId="3" applyNumberFormat="1" applyFont="1" applyBorder="1"/>
    <xf numFmtId="49" fontId="22" fillId="0" borderId="0" xfId="0" applyNumberFormat="1" applyFont="1"/>
    <xf numFmtId="43" fontId="3" fillId="2" borderId="0" xfId="3" applyFont="1" applyFill="1" applyAlignment="1">
      <alignment horizontal="right"/>
    </xf>
    <xf numFmtId="0" fontId="3" fillId="2" borderId="0" xfId="0" applyFont="1" applyFill="1" applyAlignment="1">
      <alignment horizontal="left"/>
    </xf>
    <xf numFmtId="0" fontId="22" fillId="0" borderId="7" xfId="0" applyFont="1" applyBorder="1"/>
    <xf numFmtId="0" fontId="23" fillId="2" borderId="0" xfId="0" applyFont="1" applyFill="1"/>
    <xf numFmtId="0" fontId="3" fillId="2" borderId="0" xfId="3" applyNumberFormat="1" applyFont="1" applyFill="1" applyAlignment="1">
      <alignment horizontal="center"/>
    </xf>
    <xf numFmtId="166" fontId="22" fillId="2" borderId="0" xfId="3" applyNumberFormat="1" applyFont="1" applyFill="1"/>
    <xf numFmtId="166" fontId="1" fillId="0" borderId="0" xfId="13" applyNumberFormat="1" applyFont="1" applyFill="1"/>
    <xf numFmtId="166" fontId="1" fillId="0" borderId="0" xfId="11" applyNumberFormat="1" applyFont="1" applyFill="1"/>
    <xf numFmtId="0" fontId="1" fillId="4" borderId="0" xfId="0" applyFont="1" applyFill="1"/>
    <xf numFmtId="49" fontId="1" fillId="0" borderId="0" xfId="0" applyNumberFormat="1" applyFont="1"/>
    <xf numFmtId="0" fontId="8" fillId="0" borderId="1" xfId="1" quotePrefix="1" applyFont="1" applyBorder="1" applyAlignment="1">
      <alignment horizontal="left"/>
    </xf>
    <xf numFmtId="164" fontId="8" fillId="0" borderId="1" xfId="1" applyNumberFormat="1" applyFont="1" applyBorder="1" applyAlignment="1">
      <alignment horizontal="center"/>
    </xf>
    <xf numFmtId="0" fontId="8" fillId="0" borderId="0" xfId="6" quotePrefix="1" applyFont="1" applyAlignment="1">
      <alignment horizontal="left"/>
    </xf>
    <xf numFmtId="0" fontId="8" fillId="2" borderId="0" xfId="6" quotePrefix="1" applyFont="1" applyFill="1" applyAlignment="1">
      <alignment horizontal="left"/>
    </xf>
    <xf numFmtId="0" fontId="8" fillId="0" borderId="1" xfId="1" applyFont="1" applyFill="1" applyBorder="1"/>
    <xf numFmtId="0" fontId="8" fillId="0" borderId="0" xfId="1" applyFont="1" applyFill="1"/>
    <xf numFmtId="0" fontId="8" fillId="0" borderId="0" xfId="1" applyFont="1" applyFill="1" applyAlignment="1">
      <alignment horizontal="left"/>
    </xf>
    <xf numFmtId="0" fontId="8" fillId="0" borderId="0" xfId="1" applyFont="1" applyFill="1" applyAlignment="1">
      <alignment horizontal="right"/>
    </xf>
    <xf numFmtId="0" fontId="8" fillId="0" borderId="0" xfId="1" quotePrefix="1" applyFont="1" applyFill="1" applyAlignment="1">
      <alignment horizontal="center"/>
    </xf>
    <xf numFmtId="0" fontId="8" fillId="0" borderId="0" xfId="1" quotePrefix="1" applyFont="1" applyFill="1" applyAlignment="1">
      <alignment horizontal="right"/>
    </xf>
    <xf numFmtId="0" fontId="8" fillId="0" borderId="0" xfId="1" applyFont="1" applyFill="1" applyAlignment="1">
      <alignment horizontal="center"/>
    </xf>
    <xf numFmtId="0" fontId="3" fillId="0" borderId="0" xfId="1" applyFont="1" applyFill="1" applyAlignment="1">
      <alignment horizontal="center"/>
    </xf>
    <xf numFmtId="0" fontId="8" fillId="0" borderId="1" xfId="1" applyFont="1" applyFill="1" applyBorder="1" applyAlignment="1">
      <alignment horizontal="center"/>
    </xf>
    <xf numFmtId="0" fontId="8" fillId="0" borderId="1" xfId="1" quotePrefix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8" fillId="0" borderId="0" xfId="2" applyFont="1" applyFill="1" applyAlignment="1">
      <alignment wrapText="1"/>
    </xf>
    <xf numFmtId="164" fontId="8" fillId="0" borderId="0" xfId="1" applyNumberFormat="1" applyFont="1" applyFill="1" applyAlignment="1">
      <alignment horizontal="center"/>
    </xf>
    <xf numFmtId="164" fontId="8" fillId="0" borderId="0" xfId="1" applyNumberFormat="1" applyFont="1" applyFill="1"/>
    <xf numFmtId="164" fontId="8" fillId="0" borderId="0" xfId="1" applyNumberFormat="1" applyFont="1" applyFill="1" applyAlignment="1">
      <alignment horizontal="right"/>
    </xf>
    <xf numFmtId="166" fontId="8" fillId="0" borderId="0" xfId="9" applyNumberFormat="1" applyFont="1" applyFill="1" applyAlignment="1">
      <alignment horizontal="center"/>
    </xf>
    <xf numFmtId="166" fontId="1" fillId="0" borderId="0" xfId="9" applyNumberFormat="1" applyFont="1" applyFill="1"/>
    <xf numFmtId="0" fontId="8" fillId="0" borderId="0" xfId="1" applyFont="1" applyFill="1" applyProtection="1">
      <protection locked="0"/>
    </xf>
    <xf numFmtId="167" fontId="8" fillId="0" borderId="0" xfId="1" applyNumberFormat="1" applyFont="1" applyFill="1" applyAlignment="1">
      <alignment horizontal="center"/>
    </xf>
    <xf numFmtId="5" fontId="8" fillId="0" borderId="0" xfId="1" applyNumberFormat="1" applyFont="1" applyFill="1"/>
    <xf numFmtId="2" fontId="8" fillId="0" borderId="0" xfId="1" applyNumberFormat="1" applyFont="1" applyFill="1" applyAlignment="1">
      <alignment horizontal="center"/>
    </xf>
    <xf numFmtId="0" fontId="8" fillId="0" borderId="0" xfId="2" quotePrefix="1" applyFont="1" applyFill="1" applyAlignment="1">
      <alignment horizontal="right" wrapText="1"/>
    </xf>
    <xf numFmtId="0" fontId="8" fillId="0" borderId="1" xfId="1" applyFont="1" applyFill="1" applyBorder="1" applyAlignment="1">
      <alignment horizontal="right"/>
    </xf>
    <xf numFmtId="1" fontId="8" fillId="0" borderId="0" xfId="1" applyNumberFormat="1" applyFont="1" applyFill="1"/>
    <xf numFmtId="0" fontId="8" fillId="0" borderId="2" xfId="1" applyFont="1" applyFill="1" applyBorder="1" applyAlignment="1">
      <alignment horizontal="left"/>
    </xf>
    <xf numFmtId="0" fontId="8" fillId="0" borderId="2" xfId="1" applyFont="1" applyFill="1" applyBorder="1" applyAlignment="1">
      <alignment horizontal="right"/>
    </xf>
    <xf numFmtId="1" fontId="8" fillId="0" borderId="1" xfId="1" applyNumberFormat="1" applyFont="1" applyFill="1" applyBorder="1"/>
    <xf numFmtId="14" fontId="8" fillId="0" borderId="1" xfId="1" applyNumberFormat="1" applyFont="1" applyFill="1" applyBorder="1" applyAlignment="1">
      <alignment horizontal="center"/>
    </xf>
    <xf numFmtId="5" fontId="8" fillId="0" borderId="0" xfId="1" quotePrefix="1" applyNumberFormat="1" applyFont="1" applyFill="1" applyAlignment="1">
      <alignment horizontal="left"/>
    </xf>
    <xf numFmtId="0" fontId="8" fillId="0" borderId="0" xfId="1" quotePrefix="1" applyFont="1" applyFill="1" applyAlignment="1">
      <alignment horizontal="left"/>
    </xf>
    <xf numFmtId="14" fontId="8" fillId="0" borderId="0" xfId="1" applyNumberFormat="1" applyFont="1" applyFill="1" applyAlignment="1">
      <alignment horizontal="center"/>
    </xf>
    <xf numFmtId="0" fontId="8" fillId="0" borderId="3" xfId="1" applyFont="1" applyFill="1" applyBorder="1"/>
    <xf numFmtId="168" fontId="8" fillId="0" borderId="0" xfId="1" applyNumberFormat="1" applyFont="1" applyFill="1" applyAlignment="1">
      <alignment horizontal="right"/>
    </xf>
    <xf numFmtId="41" fontId="8" fillId="0" borderId="0" xfId="1" applyNumberFormat="1" applyFont="1" applyFill="1" applyAlignment="1">
      <alignment horizontal="right"/>
    </xf>
    <xf numFmtId="43" fontId="8" fillId="0" borderId="0" xfId="1" applyNumberFormat="1" applyFont="1" applyFill="1"/>
    <xf numFmtId="41" fontId="8" fillId="0" borderId="0" xfId="1" applyNumberFormat="1" applyFont="1" applyFill="1" applyAlignment="1">
      <alignment horizontal="center"/>
    </xf>
    <xf numFmtId="0" fontId="8" fillId="0" borderId="0" xfId="8" applyFont="1" applyFill="1"/>
    <xf numFmtId="0" fontId="8" fillId="0" borderId="0" xfId="8" applyFont="1" applyFill="1" applyProtection="1">
      <protection locked="0"/>
    </xf>
    <xf numFmtId="5" fontId="8" fillId="0" borderId="0" xfId="8" applyNumberFormat="1" applyFont="1" applyFill="1"/>
    <xf numFmtId="37" fontId="8" fillId="0" borderId="0" xfId="1" applyNumberFormat="1" applyFont="1" applyFill="1" applyAlignment="1">
      <alignment horizontal="center"/>
    </xf>
    <xf numFmtId="37" fontId="8" fillId="0" borderId="0" xfId="1" applyNumberFormat="1" applyFont="1" applyFill="1" applyAlignment="1">
      <alignment horizontal="right"/>
    </xf>
    <xf numFmtId="0" fontId="8" fillId="0" borderId="0" xfId="10" applyFont="1" applyFill="1"/>
    <xf numFmtId="0" fontId="8" fillId="0" borderId="0" xfId="5" quotePrefix="1" applyFont="1" applyFill="1" applyAlignment="1">
      <alignment horizontal="left"/>
    </xf>
    <xf numFmtId="166" fontId="8" fillId="0" borderId="9" xfId="1" applyNumberFormat="1" applyFont="1" applyFill="1" applyBorder="1"/>
    <xf numFmtId="166" fontId="8" fillId="0" borderId="0" xfId="1" applyNumberFormat="1" applyFont="1" applyFill="1"/>
    <xf numFmtId="41" fontId="8" fillId="0" borderId="0" xfId="1" applyNumberFormat="1" applyFont="1" applyFill="1"/>
    <xf numFmtId="166" fontId="8" fillId="0" borderId="0" xfId="9" applyNumberFormat="1" applyFont="1" applyFill="1"/>
    <xf numFmtId="0" fontId="8" fillId="0" borderId="1" xfId="1" quotePrefix="1" applyFont="1" applyFill="1" applyBorder="1" applyAlignment="1">
      <alignment horizontal="left"/>
    </xf>
    <xf numFmtId="164" fontId="8" fillId="0" borderId="1" xfId="1" applyNumberFormat="1" applyFont="1" applyFill="1" applyBorder="1" applyAlignment="1">
      <alignment horizontal="center"/>
    </xf>
    <xf numFmtId="0" fontId="1" fillId="0" borderId="0" xfId="8" applyFont="1" applyFill="1"/>
    <xf numFmtId="0" fontId="1" fillId="0" borderId="0" xfId="1" applyFont="1" applyFill="1"/>
    <xf numFmtId="0" fontId="8" fillId="0" borderId="0" xfId="6" quotePrefix="1" applyFont="1" applyFill="1" applyAlignment="1">
      <alignment horizontal="left"/>
    </xf>
    <xf numFmtId="14" fontId="8" fillId="0" borderId="1" xfId="1" quotePrefix="1" applyNumberFormat="1" applyFont="1" applyFill="1" applyBorder="1" applyAlignment="1">
      <alignment horizontal="center"/>
    </xf>
    <xf numFmtId="166" fontId="1" fillId="0" borderId="0" xfId="1" applyNumberFormat="1" applyFont="1" applyFill="1"/>
  </cellXfs>
  <cellStyles count="15">
    <cellStyle name="Comma" xfId="9" builtinId="3"/>
    <cellStyle name="Comma 2" xfId="3" xr:uid="{B3C3048C-2969-4554-A069-7EF1DFBA1D78}"/>
    <cellStyle name="Comma 3 3 5 3 4" xfId="11" xr:uid="{ED05D0DE-1990-432D-B183-D91E1C418E40}"/>
    <cellStyle name="Comma 4 3 3 9 2 3" xfId="13" xr:uid="{7554F5A9-D983-4BE4-995D-F3D19B082666}"/>
    <cellStyle name="Currency 2" xfId="4" xr:uid="{9FCECC41-900A-48A4-A512-D3776AC2BE6A}"/>
    <cellStyle name="Normal" xfId="0" builtinId="0"/>
    <cellStyle name="Normal 10 24" xfId="14" xr:uid="{2D556C2F-E79E-46CE-9B80-1099E63BBDB2}"/>
    <cellStyle name="Normal 11 22" xfId="12" xr:uid="{AF265708-A7C7-4C07-8C6D-4C6D9FBC077B}"/>
    <cellStyle name="Normal 2" xfId="8" xr:uid="{61B1E095-0630-4ECE-B1F7-CB8A297574BA}"/>
    <cellStyle name="Normal 2 2 6" xfId="1" xr:uid="{8A4A7D00-C848-480A-815F-DE3659733302}"/>
    <cellStyle name="Normal 2 2 6 4 5" xfId="5" xr:uid="{0CC7B726-2FE8-454D-AC3F-17286987FC8B}"/>
    <cellStyle name="Normal 25" xfId="6" xr:uid="{3C3B2802-2132-40F1-80E5-66C304C104BF}"/>
    <cellStyle name="Normal 3" xfId="10" xr:uid="{BBFE6438-0A5C-4814-B367-776DBA3579CE}"/>
    <cellStyle name="Normal 30" xfId="7" xr:uid="{DE622462-C9A5-40DB-9B2C-F3B0E919F436}"/>
    <cellStyle name="Normal_Sheet1 2" xfId="2" xr:uid="{35264B82-B089-4EE3-B545-5844D434D7B6}"/>
  </cellStyles>
  <dxfs count="37"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strike val="0"/>
        <color auto="1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strike val="0"/>
        <color auto="1"/>
      </font>
      <fill>
        <patternFill>
          <bgColor rgb="FFFF0000"/>
        </patternFill>
      </fill>
    </dxf>
  </dxfs>
  <tableStyles count="1" defaultTableStyle="TableStyleMedium2" defaultPivotStyle="PivotStyleLight16">
    <tableStyle name="Invisible" pivot="0" table="0" count="0" xr9:uid="{F3E902A9-3D18-444F-93F5-7CD03EF09460}"/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75</xdr:col>
      <xdr:colOff>0</xdr:colOff>
      <xdr:row>90</xdr:row>
      <xdr:rowOff>0</xdr:rowOff>
    </xdr:from>
    <xdr:to>
      <xdr:col>75</xdr:col>
      <xdr:colOff>0</xdr:colOff>
      <xdr:row>90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5EC523B-85C1-419D-B120-B0AE13547690}"/>
            </a:ext>
          </a:extLst>
        </xdr:cNvPr>
        <xdr:cNvSpPr>
          <a:spLocks noChangeArrowheads="1"/>
        </xdr:cNvSpPr>
      </xdr:nvSpPr>
      <xdr:spPr bwMode="auto">
        <a:xfrm>
          <a:off x="99105720" y="1524762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Adj salvage act to bud variance in C/R Dec.</a:t>
          </a:r>
        </a:p>
      </xdr:txBody>
    </xdr:sp>
    <xdr:clientData/>
  </xdr:twoCellAnchor>
  <xdr:twoCellAnchor>
    <xdr:from>
      <xdr:col>75</xdr:col>
      <xdr:colOff>0</xdr:colOff>
      <xdr:row>107</xdr:row>
      <xdr:rowOff>0</xdr:rowOff>
    </xdr:from>
    <xdr:to>
      <xdr:col>75</xdr:col>
      <xdr:colOff>0</xdr:colOff>
      <xdr:row>107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4BABC76-CFEC-44FD-93BD-7746BC3C9526}"/>
            </a:ext>
          </a:extLst>
        </xdr:cNvPr>
        <xdr:cNvSpPr>
          <a:spLocks noChangeArrowheads="1"/>
        </xdr:cNvSpPr>
      </xdr:nvSpPr>
      <xdr:spPr bwMode="auto">
        <a:xfrm>
          <a:off x="99105720" y="180975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Adj salvage act to bud variance in C/R Dec.</a:t>
          </a:r>
        </a:p>
      </xdr:txBody>
    </xdr:sp>
    <xdr:clientData/>
  </xdr:twoCellAnchor>
  <xdr:twoCellAnchor editAs="absolute">
    <xdr:from>
      <xdr:col>0</xdr:col>
      <xdr:colOff>1198789</xdr:colOff>
      <xdr:row>9</xdr:row>
      <xdr:rowOff>1270</xdr:rowOff>
    </xdr:from>
    <xdr:to>
      <xdr:col>0</xdr:col>
      <xdr:colOff>2429193</xdr:colOff>
      <xdr:row>13</xdr:row>
      <xdr:rowOff>52387</xdr:rowOff>
    </xdr:to>
    <xdr:sp macro="" textlink="">
      <xdr:nvSpPr>
        <xdr:cNvPr id="4" name="Text Box 590" hidden="1">
          <a:extLst>
            <a:ext uri="{FF2B5EF4-FFF2-40B4-BE49-F238E27FC236}">
              <a16:creationId xmlns:a16="http://schemas.microsoft.com/office/drawing/2014/main" id="{8AE1E537-C4AF-4FB2-8E95-BFE811F6098F}"/>
            </a:ext>
          </a:extLst>
        </xdr:cNvPr>
        <xdr:cNvSpPr txBox="1">
          <a:spLocks noChangeArrowheads="1"/>
        </xdr:cNvSpPr>
      </xdr:nvSpPr>
      <xdr:spPr bwMode="auto">
        <a:xfrm>
          <a:off x="1198789" y="1681480"/>
          <a:ext cx="1290411" cy="72644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0</xdr:col>
      <xdr:colOff>1198789</xdr:colOff>
      <xdr:row>174</xdr:row>
      <xdr:rowOff>156052</xdr:rowOff>
    </xdr:from>
    <xdr:to>
      <xdr:col>0</xdr:col>
      <xdr:colOff>2541407</xdr:colOff>
      <xdr:row>179</xdr:row>
      <xdr:rowOff>156686</xdr:rowOff>
    </xdr:to>
    <xdr:sp macro="" textlink="">
      <xdr:nvSpPr>
        <xdr:cNvPr id="5" name="Text Box 593" hidden="1">
          <a:extLst>
            <a:ext uri="{FF2B5EF4-FFF2-40B4-BE49-F238E27FC236}">
              <a16:creationId xmlns:a16="http://schemas.microsoft.com/office/drawing/2014/main" id="{EA1530DF-2A40-40B3-ADE2-BA365BC236EB}"/>
            </a:ext>
          </a:extLst>
        </xdr:cNvPr>
        <xdr:cNvSpPr txBox="1">
          <a:spLocks noChangeArrowheads="1"/>
        </xdr:cNvSpPr>
      </xdr:nvSpPr>
      <xdr:spPr bwMode="auto">
        <a:xfrm>
          <a:off x="1198789" y="29498290"/>
          <a:ext cx="1402625" cy="838835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1</xdr:col>
      <xdr:colOff>1105754</xdr:colOff>
      <xdr:row>38</xdr:row>
      <xdr:rowOff>1270</xdr:rowOff>
    </xdr:from>
    <xdr:to>
      <xdr:col>1</xdr:col>
      <xdr:colOff>3141459</xdr:colOff>
      <xdr:row>40</xdr:row>
      <xdr:rowOff>142875</xdr:rowOff>
    </xdr:to>
    <xdr:sp macro="" textlink="">
      <xdr:nvSpPr>
        <xdr:cNvPr id="6" name="Text Box 599" hidden="1">
          <a:extLst>
            <a:ext uri="{FF2B5EF4-FFF2-40B4-BE49-F238E27FC236}">
              <a16:creationId xmlns:a16="http://schemas.microsoft.com/office/drawing/2014/main" id="{6AF046A0-14E2-48E7-B049-8761C9B5FDE2}"/>
            </a:ext>
          </a:extLst>
        </xdr:cNvPr>
        <xdr:cNvSpPr txBox="1">
          <a:spLocks noChangeArrowheads="1"/>
        </xdr:cNvSpPr>
      </xdr:nvSpPr>
      <xdr:spPr bwMode="auto">
        <a:xfrm>
          <a:off x="4715253" y="6543040"/>
          <a:ext cx="2095712" cy="4826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1</xdr:col>
      <xdr:colOff>2247582</xdr:colOff>
      <xdr:row>38</xdr:row>
      <xdr:rowOff>1270</xdr:rowOff>
    </xdr:from>
    <xdr:to>
      <xdr:col>2</xdr:col>
      <xdr:colOff>862254</xdr:colOff>
      <xdr:row>40</xdr:row>
      <xdr:rowOff>142875</xdr:rowOff>
    </xdr:to>
    <xdr:sp macro="" textlink="">
      <xdr:nvSpPr>
        <xdr:cNvPr id="7" name="Text Box 600" hidden="1">
          <a:extLst>
            <a:ext uri="{FF2B5EF4-FFF2-40B4-BE49-F238E27FC236}">
              <a16:creationId xmlns:a16="http://schemas.microsoft.com/office/drawing/2014/main" id="{5B5CEE29-F013-4931-8169-0397033D733F}"/>
            </a:ext>
          </a:extLst>
        </xdr:cNvPr>
        <xdr:cNvSpPr txBox="1">
          <a:spLocks noChangeArrowheads="1"/>
        </xdr:cNvSpPr>
      </xdr:nvSpPr>
      <xdr:spPr bwMode="auto">
        <a:xfrm>
          <a:off x="5887085" y="6543040"/>
          <a:ext cx="2139398" cy="4826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1</xdr:col>
      <xdr:colOff>3328891</xdr:colOff>
      <xdr:row>38</xdr:row>
      <xdr:rowOff>1270</xdr:rowOff>
    </xdr:from>
    <xdr:to>
      <xdr:col>13</xdr:col>
      <xdr:colOff>629110</xdr:colOff>
      <xdr:row>40</xdr:row>
      <xdr:rowOff>142875</xdr:rowOff>
    </xdr:to>
    <xdr:sp macro="" textlink="">
      <xdr:nvSpPr>
        <xdr:cNvPr id="8" name="Text Box 601" hidden="1">
          <a:extLst>
            <a:ext uri="{FF2B5EF4-FFF2-40B4-BE49-F238E27FC236}">
              <a16:creationId xmlns:a16="http://schemas.microsoft.com/office/drawing/2014/main" id="{F1C7E138-F20C-431E-A8CD-F531E6CC93C7}"/>
            </a:ext>
          </a:extLst>
        </xdr:cNvPr>
        <xdr:cNvSpPr txBox="1">
          <a:spLocks noChangeArrowheads="1"/>
        </xdr:cNvSpPr>
      </xdr:nvSpPr>
      <xdr:spPr bwMode="auto">
        <a:xfrm>
          <a:off x="6998397" y="6543040"/>
          <a:ext cx="2098914" cy="4826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2</xdr:col>
      <xdr:colOff>1038234</xdr:colOff>
      <xdr:row>38</xdr:row>
      <xdr:rowOff>1270</xdr:rowOff>
    </xdr:from>
    <xdr:to>
      <xdr:col>14</xdr:col>
      <xdr:colOff>484082</xdr:colOff>
      <xdr:row>40</xdr:row>
      <xdr:rowOff>142875</xdr:rowOff>
    </xdr:to>
    <xdr:sp macro="" textlink="">
      <xdr:nvSpPr>
        <xdr:cNvPr id="9" name="Text Box 602" hidden="1">
          <a:extLst>
            <a:ext uri="{FF2B5EF4-FFF2-40B4-BE49-F238E27FC236}">
              <a16:creationId xmlns:a16="http://schemas.microsoft.com/office/drawing/2014/main" id="{B722C076-EF8F-4978-83EF-EA4ACECA02AD}"/>
            </a:ext>
          </a:extLst>
        </xdr:cNvPr>
        <xdr:cNvSpPr txBox="1">
          <a:spLocks noChangeArrowheads="1"/>
        </xdr:cNvSpPr>
      </xdr:nvSpPr>
      <xdr:spPr bwMode="auto">
        <a:xfrm>
          <a:off x="8202463" y="6543040"/>
          <a:ext cx="2053793" cy="4826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13</xdr:col>
      <xdr:colOff>891411</xdr:colOff>
      <xdr:row>38</xdr:row>
      <xdr:rowOff>1270</xdr:rowOff>
    </xdr:from>
    <xdr:to>
      <xdr:col>15</xdr:col>
      <xdr:colOff>330323</xdr:colOff>
      <xdr:row>40</xdr:row>
      <xdr:rowOff>142875</xdr:rowOff>
    </xdr:to>
    <xdr:sp macro="" textlink="">
      <xdr:nvSpPr>
        <xdr:cNvPr id="10" name="Text Box 603" hidden="1">
          <a:extLst>
            <a:ext uri="{FF2B5EF4-FFF2-40B4-BE49-F238E27FC236}">
              <a16:creationId xmlns:a16="http://schemas.microsoft.com/office/drawing/2014/main" id="{5D48B361-DCB6-453B-9F13-84B207E8CFE7}"/>
            </a:ext>
          </a:extLst>
        </xdr:cNvPr>
        <xdr:cNvSpPr txBox="1">
          <a:spLocks noChangeArrowheads="1"/>
        </xdr:cNvSpPr>
      </xdr:nvSpPr>
      <xdr:spPr bwMode="auto">
        <a:xfrm>
          <a:off x="9359612" y="6543040"/>
          <a:ext cx="2016854" cy="4826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0</xdr:col>
      <xdr:colOff>3476724</xdr:colOff>
      <xdr:row>38</xdr:row>
      <xdr:rowOff>1270</xdr:rowOff>
    </xdr:from>
    <xdr:to>
      <xdr:col>1</xdr:col>
      <xdr:colOff>2025174</xdr:colOff>
      <xdr:row>40</xdr:row>
      <xdr:rowOff>142875</xdr:rowOff>
    </xdr:to>
    <xdr:sp macro="" textlink="">
      <xdr:nvSpPr>
        <xdr:cNvPr id="11" name="Text Box 604" hidden="1">
          <a:extLst>
            <a:ext uri="{FF2B5EF4-FFF2-40B4-BE49-F238E27FC236}">
              <a16:creationId xmlns:a16="http://schemas.microsoft.com/office/drawing/2014/main" id="{9E408CA0-F205-4E0A-A98A-F810C91FE5F8}"/>
            </a:ext>
          </a:extLst>
        </xdr:cNvPr>
        <xdr:cNvSpPr txBox="1">
          <a:spLocks noChangeArrowheads="1"/>
        </xdr:cNvSpPr>
      </xdr:nvSpPr>
      <xdr:spPr bwMode="auto">
        <a:xfrm>
          <a:off x="3536731" y="6543040"/>
          <a:ext cx="2127946" cy="4826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76</xdr:col>
      <xdr:colOff>0</xdr:colOff>
      <xdr:row>90</xdr:row>
      <xdr:rowOff>0</xdr:rowOff>
    </xdr:from>
    <xdr:to>
      <xdr:col>76</xdr:col>
      <xdr:colOff>0</xdr:colOff>
      <xdr:row>90</xdr:row>
      <xdr:rowOff>0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DEF1A4F2-7D73-40A9-9DF9-5371EFAD611F}"/>
            </a:ext>
          </a:extLst>
        </xdr:cNvPr>
        <xdr:cNvSpPr>
          <a:spLocks noChangeArrowheads="1"/>
        </xdr:cNvSpPr>
      </xdr:nvSpPr>
      <xdr:spPr bwMode="auto">
        <a:xfrm>
          <a:off x="100385880" y="1524762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Adj salvage act to bud variance in C/R Dec.</a:t>
          </a:r>
        </a:p>
      </xdr:txBody>
    </xdr:sp>
    <xdr:clientData/>
  </xdr:twoCellAnchor>
  <xdr:twoCellAnchor>
    <xdr:from>
      <xdr:col>76</xdr:col>
      <xdr:colOff>0</xdr:colOff>
      <xdr:row>107</xdr:row>
      <xdr:rowOff>0</xdr:rowOff>
    </xdr:from>
    <xdr:to>
      <xdr:col>76</xdr:col>
      <xdr:colOff>0</xdr:colOff>
      <xdr:row>107</xdr:row>
      <xdr:rowOff>0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A5DF504-EB2A-4233-8085-69C5B1154F1F}"/>
            </a:ext>
          </a:extLst>
        </xdr:cNvPr>
        <xdr:cNvSpPr>
          <a:spLocks noChangeArrowheads="1"/>
        </xdr:cNvSpPr>
      </xdr:nvSpPr>
      <xdr:spPr bwMode="auto">
        <a:xfrm>
          <a:off x="100385880" y="180975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Adj salvage act to bud variance in C/R Dec.</a:t>
          </a:r>
        </a:p>
      </xdr:txBody>
    </xdr:sp>
    <xdr:clientData/>
  </xdr:twoCellAnchor>
  <xdr:twoCellAnchor>
    <xdr:from>
      <xdr:col>77</xdr:col>
      <xdr:colOff>0</xdr:colOff>
      <xdr:row>90</xdr:row>
      <xdr:rowOff>0</xdr:rowOff>
    </xdr:from>
    <xdr:to>
      <xdr:col>77</xdr:col>
      <xdr:colOff>0</xdr:colOff>
      <xdr:row>90</xdr:row>
      <xdr:rowOff>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1270D4A3-7D96-4F97-88EC-43EA5417E088}"/>
            </a:ext>
          </a:extLst>
        </xdr:cNvPr>
        <xdr:cNvSpPr>
          <a:spLocks noChangeArrowheads="1"/>
        </xdr:cNvSpPr>
      </xdr:nvSpPr>
      <xdr:spPr bwMode="auto">
        <a:xfrm>
          <a:off x="101666040" y="1524762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Adj salvage act to bud variance in C/R Dec.</a:t>
          </a:r>
        </a:p>
      </xdr:txBody>
    </xdr:sp>
    <xdr:clientData/>
  </xdr:twoCellAnchor>
  <xdr:twoCellAnchor>
    <xdr:from>
      <xdr:col>77</xdr:col>
      <xdr:colOff>0</xdr:colOff>
      <xdr:row>107</xdr:row>
      <xdr:rowOff>0</xdr:rowOff>
    </xdr:from>
    <xdr:to>
      <xdr:col>77</xdr:col>
      <xdr:colOff>0</xdr:colOff>
      <xdr:row>107</xdr:row>
      <xdr:rowOff>0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8386CA85-99B8-4F2F-9633-43899542725D}"/>
            </a:ext>
          </a:extLst>
        </xdr:cNvPr>
        <xdr:cNvSpPr>
          <a:spLocks noChangeArrowheads="1"/>
        </xdr:cNvSpPr>
      </xdr:nvSpPr>
      <xdr:spPr bwMode="auto">
        <a:xfrm>
          <a:off x="101666040" y="180975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Adj salvage act to bud variance in C/R Dec.</a:t>
          </a:r>
        </a:p>
      </xdr:txBody>
    </xdr:sp>
    <xdr:clientData/>
  </xdr:twoCellAnchor>
  <xdr:twoCellAnchor>
    <xdr:from>
      <xdr:col>78</xdr:col>
      <xdr:colOff>0</xdr:colOff>
      <xdr:row>90</xdr:row>
      <xdr:rowOff>0</xdr:rowOff>
    </xdr:from>
    <xdr:to>
      <xdr:col>78</xdr:col>
      <xdr:colOff>0</xdr:colOff>
      <xdr:row>90</xdr:row>
      <xdr:rowOff>0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F2B9CE45-4327-49B9-9AD1-9FFA960A942D}"/>
            </a:ext>
          </a:extLst>
        </xdr:cNvPr>
        <xdr:cNvSpPr>
          <a:spLocks noChangeArrowheads="1"/>
        </xdr:cNvSpPr>
      </xdr:nvSpPr>
      <xdr:spPr bwMode="auto">
        <a:xfrm>
          <a:off x="102946200" y="1524762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Adj salvage act to bud variance in C/R Dec.</a:t>
          </a:r>
        </a:p>
      </xdr:txBody>
    </xdr:sp>
    <xdr:clientData/>
  </xdr:twoCellAnchor>
  <xdr:twoCellAnchor>
    <xdr:from>
      <xdr:col>78</xdr:col>
      <xdr:colOff>0</xdr:colOff>
      <xdr:row>107</xdr:row>
      <xdr:rowOff>0</xdr:rowOff>
    </xdr:from>
    <xdr:to>
      <xdr:col>78</xdr:col>
      <xdr:colOff>0</xdr:colOff>
      <xdr:row>107</xdr:row>
      <xdr:rowOff>0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52B988F8-F33E-4BBD-84C8-050A9FA89035}"/>
            </a:ext>
          </a:extLst>
        </xdr:cNvPr>
        <xdr:cNvSpPr>
          <a:spLocks noChangeArrowheads="1"/>
        </xdr:cNvSpPr>
      </xdr:nvSpPr>
      <xdr:spPr bwMode="auto">
        <a:xfrm>
          <a:off x="102946200" y="180975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Adj salvage act to bud variance in C/R Dec.</a:t>
          </a:r>
        </a:p>
      </xdr:txBody>
    </xdr:sp>
    <xdr:clientData/>
  </xdr:twoCellAnchor>
  <xdr:twoCellAnchor>
    <xdr:from>
      <xdr:col>75</xdr:col>
      <xdr:colOff>0</xdr:colOff>
      <xdr:row>101</xdr:row>
      <xdr:rowOff>0</xdr:rowOff>
    </xdr:from>
    <xdr:to>
      <xdr:col>75</xdr:col>
      <xdr:colOff>0</xdr:colOff>
      <xdr:row>101</xdr:row>
      <xdr:rowOff>0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6FC79CD1-5501-477D-9785-2F964BB2009D}"/>
            </a:ext>
          </a:extLst>
        </xdr:cNvPr>
        <xdr:cNvSpPr>
          <a:spLocks noChangeArrowheads="1"/>
        </xdr:cNvSpPr>
      </xdr:nvSpPr>
      <xdr:spPr bwMode="auto">
        <a:xfrm>
          <a:off x="91878150" y="165639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Adj salvage act to bud variance in C/R Dec.</a:t>
          </a:r>
        </a:p>
      </xdr:txBody>
    </xdr:sp>
    <xdr:clientData/>
  </xdr:twoCellAnchor>
  <xdr:twoCellAnchor>
    <xdr:from>
      <xdr:col>75</xdr:col>
      <xdr:colOff>0</xdr:colOff>
      <xdr:row>118</xdr:row>
      <xdr:rowOff>0</xdr:rowOff>
    </xdr:from>
    <xdr:to>
      <xdr:col>75</xdr:col>
      <xdr:colOff>0</xdr:colOff>
      <xdr:row>118</xdr:row>
      <xdr:rowOff>0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C889A1E7-9B97-41FD-9FE8-0CE0F723E742}"/>
            </a:ext>
          </a:extLst>
        </xdr:cNvPr>
        <xdr:cNvSpPr>
          <a:spLocks noChangeArrowheads="1"/>
        </xdr:cNvSpPr>
      </xdr:nvSpPr>
      <xdr:spPr bwMode="auto">
        <a:xfrm>
          <a:off x="91878150" y="193167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Adj salvage act to bud variance in C/R Dec.</a:t>
          </a:r>
        </a:p>
      </xdr:txBody>
    </xdr:sp>
    <xdr:clientData/>
  </xdr:twoCellAnchor>
  <xdr:twoCellAnchor>
    <xdr:from>
      <xdr:col>76</xdr:col>
      <xdr:colOff>0</xdr:colOff>
      <xdr:row>101</xdr:row>
      <xdr:rowOff>0</xdr:rowOff>
    </xdr:from>
    <xdr:to>
      <xdr:col>76</xdr:col>
      <xdr:colOff>0</xdr:colOff>
      <xdr:row>101</xdr:row>
      <xdr:rowOff>0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AE71B2E9-B046-4936-96BE-800CBB5BF923}"/>
            </a:ext>
          </a:extLst>
        </xdr:cNvPr>
        <xdr:cNvSpPr>
          <a:spLocks noChangeArrowheads="1"/>
        </xdr:cNvSpPr>
      </xdr:nvSpPr>
      <xdr:spPr bwMode="auto">
        <a:xfrm>
          <a:off x="93125925" y="165639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Adj salvage act to bud variance in C/R Dec.</a:t>
          </a:r>
        </a:p>
      </xdr:txBody>
    </xdr:sp>
    <xdr:clientData/>
  </xdr:twoCellAnchor>
  <xdr:twoCellAnchor>
    <xdr:from>
      <xdr:col>76</xdr:col>
      <xdr:colOff>0</xdr:colOff>
      <xdr:row>118</xdr:row>
      <xdr:rowOff>0</xdr:rowOff>
    </xdr:from>
    <xdr:to>
      <xdr:col>76</xdr:col>
      <xdr:colOff>0</xdr:colOff>
      <xdr:row>118</xdr:row>
      <xdr:rowOff>0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5B993E4F-848C-4269-B06E-04C2D6DA845D}"/>
            </a:ext>
          </a:extLst>
        </xdr:cNvPr>
        <xdr:cNvSpPr>
          <a:spLocks noChangeArrowheads="1"/>
        </xdr:cNvSpPr>
      </xdr:nvSpPr>
      <xdr:spPr bwMode="auto">
        <a:xfrm>
          <a:off x="93125925" y="193167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Adj salvage act to bud variance in C/R Dec.</a:t>
          </a:r>
        </a:p>
      </xdr:txBody>
    </xdr:sp>
    <xdr:clientData/>
  </xdr:twoCellAnchor>
  <xdr:twoCellAnchor>
    <xdr:from>
      <xdr:col>77</xdr:col>
      <xdr:colOff>0</xdr:colOff>
      <xdr:row>101</xdr:row>
      <xdr:rowOff>0</xdr:rowOff>
    </xdr:from>
    <xdr:to>
      <xdr:col>77</xdr:col>
      <xdr:colOff>0</xdr:colOff>
      <xdr:row>101</xdr:row>
      <xdr:rowOff>0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E5A5A290-A25B-4D25-BCF2-BC29946B4842}"/>
            </a:ext>
          </a:extLst>
        </xdr:cNvPr>
        <xdr:cNvSpPr>
          <a:spLocks noChangeArrowheads="1"/>
        </xdr:cNvSpPr>
      </xdr:nvSpPr>
      <xdr:spPr bwMode="auto">
        <a:xfrm>
          <a:off x="94373700" y="165639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Adj salvage act to bud variance in C/R Dec.</a:t>
          </a:r>
        </a:p>
      </xdr:txBody>
    </xdr:sp>
    <xdr:clientData/>
  </xdr:twoCellAnchor>
  <xdr:twoCellAnchor>
    <xdr:from>
      <xdr:col>77</xdr:col>
      <xdr:colOff>0</xdr:colOff>
      <xdr:row>118</xdr:row>
      <xdr:rowOff>0</xdr:rowOff>
    </xdr:from>
    <xdr:to>
      <xdr:col>77</xdr:col>
      <xdr:colOff>0</xdr:colOff>
      <xdr:row>118</xdr:row>
      <xdr:rowOff>0</xdr:rowOff>
    </xdr:to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id="{F8B80C47-269E-48FE-A498-FBA012351E01}"/>
            </a:ext>
          </a:extLst>
        </xdr:cNvPr>
        <xdr:cNvSpPr>
          <a:spLocks noChangeArrowheads="1"/>
        </xdr:cNvSpPr>
      </xdr:nvSpPr>
      <xdr:spPr bwMode="auto">
        <a:xfrm>
          <a:off x="94373700" y="193167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Adj salvage act to bud variance in C/R Dec.</a:t>
          </a:r>
        </a:p>
      </xdr:txBody>
    </xdr:sp>
    <xdr:clientData/>
  </xdr:twoCellAnchor>
  <xdr:twoCellAnchor>
    <xdr:from>
      <xdr:col>78</xdr:col>
      <xdr:colOff>0</xdr:colOff>
      <xdr:row>101</xdr:row>
      <xdr:rowOff>0</xdr:rowOff>
    </xdr:from>
    <xdr:to>
      <xdr:col>78</xdr:col>
      <xdr:colOff>0</xdr:colOff>
      <xdr:row>101</xdr:row>
      <xdr:rowOff>0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C431C607-53B7-4BF0-98D7-349E516CEA07}"/>
            </a:ext>
          </a:extLst>
        </xdr:cNvPr>
        <xdr:cNvSpPr>
          <a:spLocks noChangeArrowheads="1"/>
        </xdr:cNvSpPr>
      </xdr:nvSpPr>
      <xdr:spPr bwMode="auto">
        <a:xfrm>
          <a:off x="95621475" y="165639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Adj salvage act to bud variance in C/R Dec.</a:t>
          </a:r>
        </a:p>
      </xdr:txBody>
    </xdr:sp>
    <xdr:clientData/>
  </xdr:twoCellAnchor>
  <xdr:twoCellAnchor>
    <xdr:from>
      <xdr:col>78</xdr:col>
      <xdr:colOff>0</xdr:colOff>
      <xdr:row>118</xdr:row>
      <xdr:rowOff>0</xdr:rowOff>
    </xdr:from>
    <xdr:to>
      <xdr:col>78</xdr:col>
      <xdr:colOff>0</xdr:colOff>
      <xdr:row>118</xdr:row>
      <xdr:rowOff>0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35B6FCB0-4509-4FEF-932C-8CFED4F351BF}"/>
            </a:ext>
          </a:extLst>
        </xdr:cNvPr>
        <xdr:cNvSpPr>
          <a:spLocks noChangeArrowheads="1"/>
        </xdr:cNvSpPr>
      </xdr:nvSpPr>
      <xdr:spPr bwMode="auto">
        <a:xfrm>
          <a:off x="95621475" y="193167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Adj salvage act to bud variance in C/R Dec.</a:t>
          </a:r>
        </a:p>
      </xdr:txBody>
    </xdr:sp>
    <xdr:clientData/>
  </xdr:twoCellAnchor>
  <xdr:twoCellAnchor>
    <xdr:from>
      <xdr:col>75</xdr:col>
      <xdr:colOff>0</xdr:colOff>
      <xdr:row>90</xdr:row>
      <xdr:rowOff>0</xdr:rowOff>
    </xdr:from>
    <xdr:to>
      <xdr:col>75</xdr:col>
      <xdr:colOff>0</xdr:colOff>
      <xdr:row>90</xdr:row>
      <xdr:rowOff>0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D2869948-6C27-46DF-880E-2835C522458A}"/>
            </a:ext>
          </a:extLst>
        </xdr:cNvPr>
        <xdr:cNvSpPr>
          <a:spLocks noChangeArrowheads="1"/>
        </xdr:cNvSpPr>
      </xdr:nvSpPr>
      <xdr:spPr bwMode="auto">
        <a:xfrm>
          <a:off x="19802475" y="147923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Adj salvage act to bud variance in C/R Dec.</a:t>
          </a:r>
        </a:p>
      </xdr:txBody>
    </xdr:sp>
    <xdr:clientData/>
  </xdr:twoCellAnchor>
  <xdr:twoCellAnchor>
    <xdr:from>
      <xdr:col>75</xdr:col>
      <xdr:colOff>0</xdr:colOff>
      <xdr:row>107</xdr:row>
      <xdr:rowOff>0</xdr:rowOff>
    </xdr:from>
    <xdr:to>
      <xdr:col>75</xdr:col>
      <xdr:colOff>0</xdr:colOff>
      <xdr:row>107</xdr:row>
      <xdr:rowOff>0</xdr:rowOff>
    </xdr:to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F5DAB184-8CEE-48CE-AC2C-976932507A06}"/>
            </a:ext>
          </a:extLst>
        </xdr:cNvPr>
        <xdr:cNvSpPr>
          <a:spLocks noChangeArrowheads="1"/>
        </xdr:cNvSpPr>
      </xdr:nvSpPr>
      <xdr:spPr bwMode="auto">
        <a:xfrm>
          <a:off x="19802475" y="17545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Adj salvage act to bud variance in C/R Dec.</a:t>
          </a:r>
        </a:p>
      </xdr:txBody>
    </xdr:sp>
    <xdr:clientData/>
  </xdr:twoCellAnchor>
  <xdr:twoCellAnchor>
    <xdr:from>
      <xdr:col>76</xdr:col>
      <xdr:colOff>0</xdr:colOff>
      <xdr:row>90</xdr:row>
      <xdr:rowOff>0</xdr:rowOff>
    </xdr:from>
    <xdr:to>
      <xdr:col>76</xdr:col>
      <xdr:colOff>0</xdr:colOff>
      <xdr:row>90</xdr:row>
      <xdr:rowOff>0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5F328391-090B-4BD3-A9C2-062B08E32372}"/>
            </a:ext>
          </a:extLst>
        </xdr:cNvPr>
        <xdr:cNvSpPr>
          <a:spLocks noChangeArrowheads="1"/>
        </xdr:cNvSpPr>
      </xdr:nvSpPr>
      <xdr:spPr bwMode="auto">
        <a:xfrm>
          <a:off x="19802475" y="147923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Adj salvage act to bud variance in C/R Dec.</a:t>
          </a:r>
        </a:p>
      </xdr:txBody>
    </xdr:sp>
    <xdr:clientData/>
  </xdr:twoCellAnchor>
  <xdr:twoCellAnchor>
    <xdr:from>
      <xdr:col>76</xdr:col>
      <xdr:colOff>0</xdr:colOff>
      <xdr:row>107</xdr:row>
      <xdr:rowOff>0</xdr:rowOff>
    </xdr:from>
    <xdr:to>
      <xdr:col>76</xdr:col>
      <xdr:colOff>0</xdr:colOff>
      <xdr:row>107</xdr:row>
      <xdr:rowOff>0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C742703F-3D4E-459C-BDA6-8BB2FB5D0C55}"/>
            </a:ext>
          </a:extLst>
        </xdr:cNvPr>
        <xdr:cNvSpPr>
          <a:spLocks noChangeArrowheads="1"/>
        </xdr:cNvSpPr>
      </xdr:nvSpPr>
      <xdr:spPr bwMode="auto">
        <a:xfrm>
          <a:off x="19802475" y="17545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Adj salvage act to bud variance in C/R Dec.</a:t>
          </a:r>
        </a:p>
      </xdr:txBody>
    </xdr:sp>
    <xdr:clientData/>
  </xdr:twoCellAnchor>
  <xdr:twoCellAnchor>
    <xdr:from>
      <xdr:col>77</xdr:col>
      <xdr:colOff>0</xdr:colOff>
      <xdr:row>90</xdr:row>
      <xdr:rowOff>0</xdr:rowOff>
    </xdr:from>
    <xdr:to>
      <xdr:col>77</xdr:col>
      <xdr:colOff>0</xdr:colOff>
      <xdr:row>90</xdr:row>
      <xdr:rowOff>0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61206259-8459-43D7-AAD8-E392979013A2}"/>
            </a:ext>
          </a:extLst>
        </xdr:cNvPr>
        <xdr:cNvSpPr>
          <a:spLocks noChangeArrowheads="1"/>
        </xdr:cNvSpPr>
      </xdr:nvSpPr>
      <xdr:spPr bwMode="auto">
        <a:xfrm>
          <a:off x="19802475" y="147923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Adj salvage act to bud variance in C/R Dec.</a:t>
          </a:r>
        </a:p>
      </xdr:txBody>
    </xdr:sp>
    <xdr:clientData/>
  </xdr:twoCellAnchor>
  <xdr:twoCellAnchor>
    <xdr:from>
      <xdr:col>77</xdr:col>
      <xdr:colOff>0</xdr:colOff>
      <xdr:row>107</xdr:row>
      <xdr:rowOff>0</xdr:rowOff>
    </xdr:from>
    <xdr:to>
      <xdr:col>77</xdr:col>
      <xdr:colOff>0</xdr:colOff>
      <xdr:row>107</xdr:row>
      <xdr:rowOff>0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66BD19C5-EF73-4235-9C28-891A2545D592}"/>
            </a:ext>
          </a:extLst>
        </xdr:cNvPr>
        <xdr:cNvSpPr>
          <a:spLocks noChangeArrowheads="1"/>
        </xdr:cNvSpPr>
      </xdr:nvSpPr>
      <xdr:spPr bwMode="auto">
        <a:xfrm>
          <a:off x="19802475" y="17545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Adj salvage act to bud variance in C/R Dec.</a:t>
          </a:r>
        </a:p>
      </xdr:txBody>
    </xdr:sp>
    <xdr:clientData/>
  </xdr:twoCellAnchor>
  <xdr:twoCellAnchor>
    <xdr:from>
      <xdr:col>78</xdr:col>
      <xdr:colOff>0</xdr:colOff>
      <xdr:row>90</xdr:row>
      <xdr:rowOff>0</xdr:rowOff>
    </xdr:from>
    <xdr:to>
      <xdr:col>78</xdr:col>
      <xdr:colOff>0</xdr:colOff>
      <xdr:row>90</xdr:row>
      <xdr:rowOff>0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FF63842B-BE0D-40DC-AFD7-B4451407C363}"/>
            </a:ext>
          </a:extLst>
        </xdr:cNvPr>
        <xdr:cNvSpPr>
          <a:spLocks noChangeArrowheads="1"/>
        </xdr:cNvSpPr>
      </xdr:nvSpPr>
      <xdr:spPr bwMode="auto">
        <a:xfrm>
          <a:off x="19802475" y="147923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Adj salvage act to bud variance in C/R Dec.</a:t>
          </a:r>
        </a:p>
      </xdr:txBody>
    </xdr:sp>
    <xdr:clientData/>
  </xdr:twoCellAnchor>
  <xdr:twoCellAnchor>
    <xdr:from>
      <xdr:col>78</xdr:col>
      <xdr:colOff>0</xdr:colOff>
      <xdr:row>107</xdr:row>
      <xdr:rowOff>0</xdr:rowOff>
    </xdr:from>
    <xdr:to>
      <xdr:col>78</xdr:col>
      <xdr:colOff>0</xdr:colOff>
      <xdr:row>107</xdr:row>
      <xdr:rowOff>0</xdr:rowOff>
    </xdr:to>
    <xdr:sp macro="" textlink="">
      <xdr:nvSpPr>
        <xdr:cNvPr id="33" name="Rectangle 32">
          <a:extLst>
            <a:ext uri="{FF2B5EF4-FFF2-40B4-BE49-F238E27FC236}">
              <a16:creationId xmlns:a16="http://schemas.microsoft.com/office/drawing/2014/main" id="{298E8CFD-F98C-4783-8C27-7322D654A869}"/>
            </a:ext>
          </a:extLst>
        </xdr:cNvPr>
        <xdr:cNvSpPr>
          <a:spLocks noChangeArrowheads="1"/>
        </xdr:cNvSpPr>
      </xdr:nvSpPr>
      <xdr:spPr bwMode="auto">
        <a:xfrm>
          <a:off x="19802475" y="17545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Adj salvage act to bud variance in C/R Dec.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</xdr:row>
      <xdr:rowOff>97875</xdr:rowOff>
    </xdr:from>
    <xdr:to>
      <xdr:col>16</xdr:col>
      <xdr:colOff>66675</xdr:colOff>
      <xdr:row>25</xdr:row>
      <xdr:rowOff>620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8E5B983-25D2-4812-8071-D619BC60E4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145875"/>
          <a:ext cx="11553825" cy="10457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C170D-55CA-45D2-924E-74D1E51B40E1}">
  <sheetPr codeName="Sheet75">
    <tabColor rgb="FF0000FF"/>
  </sheetPr>
  <dimension ref="A1:U580"/>
  <sheetViews>
    <sheetView tabSelected="1" view="pageBreakPreview" zoomScaleNormal="100" zoomScaleSheetLayoutView="100" workbookViewId="0">
      <selection activeCell="E14" sqref="E14"/>
    </sheetView>
  </sheetViews>
  <sheetFormatPr defaultColWidth="9.109375" defaultRowHeight="13.2" x14ac:dyDescent="0.25"/>
  <cols>
    <col min="1" max="1" width="4.6640625" style="246" customWidth="1"/>
    <col min="2" max="2" width="2.109375" style="246" customWidth="1"/>
    <col min="3" max="3" width="10.5546875" style="246" customWidth="1"/>
    <col min="4" max="4" width="33.33203125" style="246" customWidth="1"/>
    <col min="5" max="5" width="2" style="246" customWidth="1"/>
    <col min="6" max="19" width="11.6640625" style="246" customWidth="1"/>
    <col min="20" max="20" width="9.109375" style="294"/>
    <col min="21" max="21" width="9.109375" style="295"/>
    <col min="22" max="16384" width="9.109375" style="294"/>
  </cols>
  <sheetData>
    <row r="1" spans="1:21" ht="13.8" thickBot="1" x14ac:dyDescent="0.3">
      <c r="A1" s="292" t="s">
        <v>0</v>
      </c>
      <c r="B1" s="245"/>
      <c r="C1" s="245"/>
      <c r="D1" s="245"/>
      <c r="E1" s="245"/>
      <c r="F1" s="245"/>
      <c r="G1" s="245" t="s">
        <v>1</v>
      </c>
      <c r="H1" s="245"/>
      <c r="I1" s="245"/>
      <c r="J1" s="245"/>
      <c r="K1" s="245"/>
      <c r="L1" s="245"/>
      <c r="M1" s="245"/>
      <c r="N1" s="245"/>
      <c r="O1" s="245"/>
      <c r="P1" s="267"/>
      <c r="Q1" s="293">
        <v>30</v>
      </c>
      <c r="R1" s="245"/>
      <c r="S1" s="245" t="str">
        <f>"Page 11 of " &amp; Q$1</f>
        <v>Page 11 of 30</v>
      </c>
    </row>
    <row r="2" spans="1:21" x14ac:dyDescent="0.25">
      <c r="A2" s="246" t="s">
        <v>2</v>
      </c>
      <c r="E2" s="248"/>
      <c r="F2" s="250" t="s">
        <v>3</v>
      </c>
      <c r="G2" s="246" t="s">
        <v>4</v>
      </c>
      <c r="K2" s="269"/>
      <c r="L2" s="269"/>
      <c r="N2" s="269"/>
      <c r="O2" s="269"/>
      <c r="P2" s="270"/>
      <c r="Q2" s="269" t="s">
        <v>5</v>
      </c>
      <c r="S2" s="247"/>
    </row>
    <row r="3" spans="1:21" x14ac:dyDescent="0.25">
      <c r="G3" s="246" t="s">
        <v>6</v>
      </c>
      <c r="K3" s="248"/>
      <c r="L3" s="247"/>
      <c r="O3" s="248"/>
      <c r="P3" s="248"/>
      <c r="Q3" s="296" t="s">
        <v>7</v>
      </c>
      <c r="S3" s="248"/>
    </row>
    <row r="4" spans="1:21" x14ac:dyDescent="0.25">
      <c r="A4" s="246" t="s">
        <v>8</v>
      </c>
      <c r="G4" s="246" t="s">
        <v>9</v>
      </c>
      <c r="K4" s="248"/>
      <c r="L4" s="247"/>
      <c r="M4" s="248"/>
      <c r="P4" s="248" t="s">
        <v>10</v>
      </c>
      <c r="Q4" s="296" t="s">
        <v>11</v>
      </c>
      <c r="S4" s="248"/>
    </row>
    <row r="5" spans="1:21" x14ac:dyDescent="0.25">
      <c r="K5" s="248"/>
      <c r="L5" s="247"/>
      <c r="M5" s="248"/>
      <c r="P5" s="248"/>
      <c r="Q5" s="296" t="s">
        <v>12</v>
      </c>
      <c r="S5" s="248"/>
    </row>
    <row r="6" spans="1:21" x14ac:dyDescent="0.25">
      <c r="K6" s="248"/>
      <c r="L6" s="247"/>
      <c r="M6" s="248"/>
      <c r="P6" s="248"/>
      <c r="Q6" s="296" t="s">
        <v>782</v>
      </c>
      <c r="S6" s="248"/>
    </row>
    <row r="7" spans="1:21" x14ac:dyDescent="0.25">
      <c r="K7" s="248"/>
      <c r="L7" s="247"/>
      <c r="M7" s="248"/>
      <c r="P7" s="248"/>
      <c r="Q7" s="296" t="s">
        <v>784</v>
      </c>
      <c r="S7" s="248"/>
    </row>
    <row r="8" spans="1:21" ht="13.8" thickBot="1" x14ac:dyDescent="0.3">
      <c r="A8" s="292" t="s">
        <v>781</v>
      </c>
      <c r="B8" s="245"/>
      <c r="C8" s="245"/>
      <c r="D8" s="245"/>
      <c r="E8" s="245"/>
      <c r="F8" s="245"/>
      <c r="G8" s="245"/>
      <c r="H8" s="253" t="s">
        <v>15</v>
      </c>
      <c r="I8" s="253"/>
      <c r="J8" s="245"/>
      <c r="K8" s="245"/>
      <c r="L8" s="245"/>
      <c r="M8" s="245"/>
      <c r="N8" s="245"/>
      <c r="O8" s="245"/>
      <c r="P8" s="267"/>
      <c r="Q8" s="245" t="s">
        <v>783</v>
      </c>
      <c r="R8" s="245"/>
      <c r="S8" s="245"/>
    </row>
    <row r="9" spans="1:21" x14ac:dyDescent="0.25">
      <c r="C9" s="249"/>
      <c r="D9" s="249"/>
      <c r="E9" s="249"/>
      <c r="F9" s="249"/>
      <c r="G9" s="249"/>
      <c r="H9" s="249"/>
      <c r="I9" s="249"/>
      <c r="J9" s="249"/>
      <c r="K9" s="249"/>
      <c r="L9" s="249"/>
      <c r="M9" s="249"/>
      <c r="N9" s="249"/>
      <c r="O9" s="249"/>
      <c r="P9" s="250"/>
      <c r="Q9" s="249"/>
      <c r="R9" s="249"/>
      <c r="S9" s="249"/>
    </row>
    <row r="10" spans="1:21" x14ac:dyDescent="0.25">
      <c r="C10" s="249"/>
      <c r="D10" s="249"/>
      <c r="E10" s="249"/>
      <c r="F10" s="249"/>
      <c r="G10" s="249"/>
      <c r="H10" s="249"/>
      <c r="I10" s="249"/>
      <c r="J10" s="249"/>
      <c r="K10" s="251"/>
      <c r="L10" s="251"/>
      <c r="M10" s="249"/>
      <c r="N10" s="249"/>
      <c r="O10" s="249"/>
      <c r="P10" s="250"/>
      <c r="Q10" s="249"/>
      <c r="R10" s="249"/>
      <c r="S10" s="249"/>
    </row>
    <row r="11" spans="1:21" x14ac:dyDescent="0.25">
      <c r="C11" s="251" t="s">
        <v>17</v>
      </c>
      <c r="D11" s="251" t="s">
        <v>17</v>
      </c>
      <c r="F11" s="251" t="s">
        <v>18</v>
      </c>
      <c r="G11" s="251" t="s">
        <v>19</v>
      </c>
      <c r="H11" s="249" t="s">
        <v>20</v>
      </c>
      <c r="I11" s="249" t="s">
        <v>21</v>
      </c>
      <c r="J11" s="251" t="s">
        <v>22</v>
      </c>
      <c r="K11" s="249" t="s">
        <v>23</v>
      </c>
      <c r="L11" s="251" t="s">
        <v>24</v>
      </c>
      <c r="M11" s="251" t="s">
        <v>25</v>
      </c>
      <c r="N11" s="251" t="s">
        <v>26</v>
      </c>
      <c r="O11" s="251" t="s">
        <v>27</v>
      </c>
      <c r="P11" s="251" t="s">
        <v>28</v>
      </c>
      <c r="Q11" s="251" t="s">
        <v>29</v>
      </c>
      <c r="R11" s="251" t="s">
        <v>30</v>
      </c>
      <c r="S11" s="251" t="s">
        <v>31</v>
      </c>
    </row>
    <row r="12" spans="1:21" x14ac:dyDescent="0.25">
      <c r="A12" s="251" t="s">
        <v>32</v>
      </c>
      <c r="B12" s="251"/>
      <c r="C12" s="251" t="s">
        <v>33</v>
      </c>
      <c r="D12" s="251" t="s">
        <v>33</v>
      </c>
      <c r="E12" s="249"/>
      <c r="F12" s="251"/>
      <c r="G12" s="251"/>
      <c r="H12" s="251"/>
      <c r="I12" s="251"/>
      <c r="J12" s="251"/>
      <c r="K12" s="251"/>
      <c r="L12" s="249"/>
      <c r="M12" s="251"/>
      <c r="N12" s="251"/>
      <c r="O12" s="251"/>
      <c r="P12" s="249"/>
      <c r="Q12" s="249"/>
      <c r="R12" s="249"/>
      <c r="S12" s="251" t="s">
        <v>34</v>
      </c>
      <c r="U12" s="252" t="s">
        <v>35</v>
      </c>
    </row>
    <row r="13" spans="1:21" ht="13.8" thickBot="1" x14ac:dyDescent="0.3">
      <c r="A13" s="253" t="s">
        <v>36</v>
      </c>
      <c r="B13" s="253"/>
      <c r="C13" s="253" t="s">
        <v>37</v>
      </c>
      <c r="D13" s="253" t="s">
        <v>38</v>
      </c>
      <c r="E13" s="253"/>
      <c r="F13" s="297" t="s">
        <v>39</v>
      </c>
      <c r="G13" s="297" t="s">
        <v>40</v>
      </c>
      <c r="H13" s="297" t="s">
        <v>41</v>
      </c>
      <c r="I13" s="297" t="s">
        <v>42</v>
      </c>
      <c r="J13" s="297" t="s">
        <v>43</v>
      </c>
      <c r="K13" s="297" t="s">
        <v>44</v>
      </c>
      <c r="L13" s="297" t="s">
        <v>45</v>
      </c>
      <c r="M13" s="297" t="s">
        <v>46</v>
      </c>
      <c r="N13" s="297" t="s">
        <v>47</v>
      </c>
      <c r="O13" s="297" t="s">
        <v>48</v>
      </c>
      <c r="P13" s="297" t="s">
        <v>49</v>
      </c>
      <c r="Q13" s="297" t="s">
        <v>50</v>
      </c>
      <c r="R13" s="297" t="s">
        <v>51</v>
      </c>
      <c r="S13" s="254" t="s">
        <v>52</v>
      </c>
      <c r="U13" s="255" t="s">
        <v>53</v>
      </c>
    </row>
    <row r="14" spans="1:21" x14ac:dyDescent="0.25">
      <c r="A14" s="251">
        <v>1</v>
      </c>
      <c r="B14" s="256"/>
      <c r="O14" s="257">
        <v>6</v>
      </c>
      <c r="P14" s="248"/>
    </row>
    <row r="15" spans="1:21" x14ac:dyDescent="0.25">
      <c r="A15" s="251">
        <f>A14+1</f>
        <v>2</v>
      </c>
      <c r="B15" s="256"/>
      <c r="D15" s="246" t="s">
        <v>54</v>
      </c>
      <c r="F15" s="257">
        <v>24</v>
      </c>
      <c r="G15" s="258"/>
      <c r="H15" s="257">
        <v>3</v>
      </c>
      <c r="I15" s="257"/>
      <c r="J15" s="258"/>
      <c r="K15" s="257">
        <v>4</v>
      </c>
      <c r="L15" s="258"/>
      <c r="M15" s="257">
        <v>5</v>
      </c>
      <c r="N15" s="258"/>
      <c r="O15" s="257">
        <v>7</v>
      </c>
      <c r="P15" s="259"/>
      <c r="Q15" s="257">
        <v>8</v>
      </c>
      <c r="R15" s="258"/>
      <c r="S15" s="257">
        <v>9</v>
      </c>
    </row>
    <row r="16" spans="1:21" x14ac:dyDescent="0.25">
      <c r="A16" s="251">
        <f t="shared" ref="A16:A57" si="0">A15+1</f>
        <v>3</v>
      </c>
      <c r="B16" s="256"/>
      <c r="D16" s="246" t="s">
        <v>55</v>
      </c>
      <c r="P16" s="248"/>
    </row>
    <row r="17" spans="1:21" x14ac:dyDescent="0.25">
      <c r="A17" s="251">
        <f t="shared" si="0"/>
        <v>4</v>
      </c>
      <c r="B17" s="256"/>
      <c r="D17" s="246" t="s">
        <v>56</v>
      </c>
      <c r="H17" s="19"/>
      <c r="I17" s="19"/>
      <c r="J17" s="19"/>
      <c r="K17" s="18"/>
      <c r="L17" s="18"/>
      <c r="M17" s="18"/>
      <c r="N17" s="18"/>
      <c r="O17" s="18"/>
      <c r="P17" s="26"/>
      <c r="Q17" s="20"/>
      <c r="R17" s="20"/>
      <c r="S17" s="18"/>
    </row>
    <row r="18" spans="1:21" x14ac:dyDescent="0.25">
      <c r="A18" s="251">
        <f t="shared" si="0"/>
        <v>5</v>
      </c>
      <c r="B18" s="256"/>
      <c r="C18" s="251">
        <v>31140</v>
      </c>
      <c r="D18" s="246" t="s">
        <v>57</v>
      </c>
      <c r="F18" s="260">
        <f>SUMIF('ASSET BALANCES'!$A:$A,$C18,'ASSET BALANCES'!O:O)/1000</f>
        <v>280889.85793000006</v>
      </c>
      <c r="G18" s="260">
        <f>SUMIF('ASSET BALANCES'!$A:$A,$C18,'ASSET BALANCES'!P:P)/1000</f>
        <v>280912.46908000007</v>
      </c>
      <c r="H18" s="260">
        <f>SUMIF('ASSET BALANCES'!$A:$A,$C18,'ASSET BALANCES'!Q:Q)/1000</f>
        <v>280963.52530000004</v>
      </c>
      <c r="I18" s="260">
        <f>SUMIF('ASSET BALANCES'!$A:$A,$C18,'ASSET BALANCES'!R:R)/1000</f>
        <v>280963.52530000004</v>
      </c>
      <c r="J18" s="260">
        <f>SUMIF('ASSET BALANCES'!$A:$A,$C18,'ASSET BALANCES'!S:S)/1000</f>
        <v>280963.52530000004</v>
      </c>
      <c r="K18" s="260">
        <f>SUMIF('ASSET BALANCES'!$A:$A,$C18,'ASSET BALANCES'!T:T)/1000</f>
        <v>280963.52530000004</v>
      </c>
      <c r="L18" s="260">
        <f>SUMIF('ASSET BALANCES'!$A:$A,$C18,'ASSET BALANCES'!U:U)/1000</f>
        <v>280963.52530000004</v>
      </c>
      <c r="M18" s="260">
        <f>SUMIF('ASSET BALANCES'!$A:$A,$C18,'ASSET BALANCES'!V:V)/1000</f>
        <v>280963.52530000004</v>
      </c>
      <c r="N18" s="260">
        <f>SUMIF('ASSET BALANCES'!$A:$A,$C18,'ASSET BALANCES'!W:W)/1000</f>
        <v>280963.52530000004</v>
      </c>
      <c r="O18" s="260">
        <f>SUMIF('ASSET BALANCES'!$A:$A,$C18,'ASSET BALANCES'!X:X)/1000</f>
        <v>280963.52530000004</v>
      </c>
      <c r="P18" s="260">
        <f>SUMIF('ASSET BALANCES'!$A:$A,$C18,'ASSET BALANCES'!Y:Y)/1000</f>
        <v>280963.52530000004</v>
      </c>
      <c r="Q18" s="260">
        <f>SUMIF('ASSET BALANCES'!$A:$A,$C18,'ASSET BALANCES'!Z:Z)/1000</f>
        <v>280963.52530000004</v>
      </c>
      <c r="R18" s="260">
        <f>SUMIF('ASSET BALANCES'!$A:$A,$C18,'ASSET BALANCES'!AA:AA)/1000</f>
        <v>280963.52530000004</v>
      </c>
      <c r="S18" s="22">
        <f>SUM(F18:R18)/(13)</f>
        <v>280953.93117769231</v>
      </c>
      <c r="U18" s="261">
        <f>S18-('B-07 2024B'!R17/1)</f>
        <v>-2.3077009245753288E-6</v>
      </c>
    </row>
    <row r="19" spans="1:21" x14ac:dyDescent="0.25">
      <c r="A19" s="251">
        <f t="shared" si="0"/>
        <v>6</v>
      </c>
      <c r="B19" s="256"/>
      <c r="C19" s="251">
        <v>31240</v>
      </c>
      <c r="D19" s="246" t="s">
        <v>58</v>
      </c>
      <c r="F19" s="260">
        <f>SUMIF('ASSET BALANCES'!$A:$A,$C19,'ASSET BALANCES'!O:O)/1000</f>
        <v>189629.30547999989</v>
      </c>
      <c r="G19" s="260">
        <f>SUMIF('ASSET BALANCES'!$A:$A,$C19,'ASSET BALANCES'!P:P)/1000</f>
        <v>191130.93028499989</v>
      </c>
      <c r="H19" s="260">
        <f>SUMIF('ASSET BALANCES'!$A:$A,$C19,'ASSET BALANCES'!Q:Q)/1000</f>
        <v>191720.28550499992</v>
      </c>
      <c r="I19" s="260">
        <f>SUMIF('ASSET BALANCES'!$A:$A,$C19,'ASSET BALANCES'!R:R)/1000</f>
        <v>192362.87509499991</v>
      </c>
      <c r="J19" s="260">
        <f>SUMIF('ASSET BALANCES'!$A:$A,$C19,'ASSET BALANCES'!S:S)/1000</f>
        <v>193083.78008999993</v>
      </c>
      <c r="K19" s="260">
        <f>SUMIF('ASSET BALANCES'!$A:$A,$C19,'ASSET BALANCES'!T:T)/1000</f>
        <v>193771.83710999993</v>
      </c>
      <c r="L19" s="260">
        <f>SUMIF('ASSET BALANCES'!$A:$A,$C19,'ASSET BALANCES'!U:U)/1000</f>
        <v>194983.13588499994</v>
      </c>
      <c r="M19" s="260">
        <f>SUMIF('ASSET BALANCES'!$A:$A,$C19,'ASSET BALANCES'!V:V)/1000</f>
        <v>195090.76054999995</v>
      </c>
      <c r="N19" s="260">
        <f>SUMIF('ASSET BALANCES'!$A:$A,$C19,'ASSET BALANCES'!W:W)/1000</f>
        <v>196058.44615499995</v>
      </c>
      <c r="O19" s="260">
        <f>SUMIF('ASSET BALANCES'!$A:$A,$C19,'ASSET BALANCES'!X:X)/1000</f>
        <v>196203.59281999996</v>
      </c>
      <c r="P19" s="260">
        <f>SUMIF('ASSET BALANCES'!$A:$A,$C19,'ASSET BALANCES'!Y:Y)/1000</f>
        <v>196833.98675999997</v>
      </c>
      <c r="Q19" s="260">
        <f>SUMIF('ASSET BALANCES'!$A:$A,$C19,'ASSET BALANCES'!Z:Z)/1000</f>
        <v>197080.16831999997</v>
      </c>
      <c r="R19" s="260">
        <f>SUMIF('ASSET BALANCES'!$A:$A,$C19,'ASSET BALANCES'!AA:AA)/1000</f>
        <v>197728.66846999998</v>
      </c>
      <c r="S19" s="22">
        <f>SUM(F19:R19)/(13)</f>
        <v>194282.90557884611</v>
      </c>
      <c r="U19" s="261">
        <f>S19-('B-07 2024B'!R18/1)</f>
        <v>-1.1539086699485779E-6</v>
      </c>
    </row>
    <row r="20" spans="1:21" x14ac:dyDescent="0.25">
      <c r="A20" s="251">
        <f t="shared" si="0"/>
        <v>7</v>
      </c>
      <c r="B20" s="256"/>
      <c r="C20" s="251">
        <v>31440</v>
      </c>
      <c r="D20" s="246" t="s">
        <v>59</v>
      </c>
      <c r="F20" s="260">
        <f>SUMIF('ASSET BALANCES'!$A:$A,$C20,'ASSET BALANCES'!O:O)/1000</f>
        <v>20686.43304</v>
      </c>
      <c r="G20" s="260">
        <f>SUMIF('ASSET BALANCES'!$A:$A,$C20,'ASSET BALANCES'!P:P)/1000</f>
        <v>22188.057844999999</v>
      </c>
      <c r="H20" s="260">
        <f>SUMIF('ASSET BALANCES'!$A:$A,$C20,'ASSET BALANCES'!Q:Q)/1000</f>
        <v>22777.413064999997</v>
      </c>
      <c r="I20" s="260">
        <f>SUMIF('ASSET BALANCES'!$A:$A,$C20,'ASSET BALANCES'!R:R)/1000</f>
        <v>23420.002654999997</v>
      </c>
      <c r="J20" s="260">
        <f>SUMIF('ASSET BALANCES'!$A:$A,$C20,'ASSET BALANCES'!S:S)/1000</f>
        <v>24140.907649999997</v>
      </c>
      <c r="K20" s="260">
        <f>SUMIF('ASSET BALANCES'!$A:$A,$C20,'ASSET BALANCES'!T:T)/1000</f>
        <v>24828.964669999998</v>
      </c>
      <c r="L20" s="260">
        <f>SUMIF('ASSET BALANCES'!$A:$A,$C20,'ASSET BALANCES'!U:U)/1000</f>
        <v>26040.263445000001</v>
      </c>
      <c r="M20" s="260">
        <f>SUMIF('ASSET BALANCES'!$A:$A,$C20,'ASSET BALANCES'!V:V)/1000</f>
        <v>26147.88811</v>
      </c>
      <c r="N20" s="260">
        <f>SUMIF('ASSET BALANCES'!$A:$A,$C20,'ASSET BALANCES'!W:W)/1000</f>
        <v>27115.573714999999</v>
      </c>
      <c r="O20" s="260">
        <f>SUMIF('ASSET BALANCES'!$A:$A,$C20,'ASSET BALANCES'!X:X)/1000</f>
        <v>27260.720379999999</v>
      </c>
      <c r="P20" s="260">
        <f>SUMIF('ASSET BALANCES'!$A:$A,$C20,'ASSET BALANCES'!Y:Y)/1000</f>
        <v>27891.114319999997</v>
      </c>
      <c r="Q20" s="260">
        <f>SUMIF('ASSET BALANCES'!$A:$A,$C20,'ASSET BALANCES'!Z:Z)/1000</f>
        <v>28137.295879999994</v>
      </c>
      <c r="R20" s="260">
        <f>SUMIF('ASSET BALANCES'!$A:$A,$C20,'ASSET BALANCES'!AA:AA)/1000</f>
        <v>28785.796029999998</v>
      </c>
      <c r="S20" s="22">
        <f>SUM(F20:R20)/(13)</f>
        <v>25340.033138846156</v>
      </c>
      <c r="U20" s="261">
        <f>S20-('B-07 2024B'!R19/1)</f>
        <v>-1.1538431863300502E-6</v>
      </c>
    </row>
    <row r="21" spans="1:21" x14ac:dyDescent="0.25">
      <c r="A21" s="251">
        <f t="shared" si="0"/>
        <v>8</v>
      </c>
      <c r="B21" s="256"/>
      <c r="C21" s="251">
        <v>31540</v>
      </c>
      <c r="D21" s="246" t="s">
        <v>60</v>
      </c>
      <c r="F21" s="260">
        <f>SUMIF('ASSET BALANCES'!$A:$A,$C21,'ASSET BALANCES'!O:O)/1000</f>
        <v>43980.094720000001</v>
      </c>
      <c r="G21" s="260">
        <f>SUMIF('ASSET BALANCES'!$A:$A,$C21,'ASSET BALANCES'!P:P)/1000</f>
        <v>43980.094720000001</v>
      </c>
      <c r="H21" s="260">
        <f>SUMIF('ASSET BALANCES'!$A:$A,$C21,'ASSET BALANCES'!Q:Q)/1000</f>
        <v>43980.094720000001</v>
      </c>
      <c r="I21" s="260">
        <f>SUMIF('ASSET BALANCES'!$A:$A,$C21,'ASSET BALANCES'!R:R)/1000</f>
        <v>43980.094720000001</v>
      </c>
      <c r="J21" s="260">
        <f>SUMIF('ASSET BALANCES'!$A:$A,$C21,'ASSET BALANCES'!S:S)/1000</f>
        <v>43980.094720000001</v>
      </c>
      <c r="K21" s="260">
        <f>SUMIF('ASSET BALANCES'!$A:$A,$C21,'ASSET BALANCES'!T:T)/1000</f>
        <v>43980.094720000001</v>
      </c>
      <c r="L21" s="260">
        <f>SUMIF('ASSET BALANCES'!$A:$A,$C21,'ASSET BALANCES'!U:U)/1000</f>
        <v>43980.094720000001</v>
      </c>
      <c r="M21" s="260">
        <f>SUMIF('ASSET BALANCES'!$A:$A,$C21,'ASSET BALANCES'!V:V)/1000</f>
        <v>43980.094720000001</v>
      </c>
      <c r="N21" s="260">
        <f>SUMIF('ASSET BALANCES'!$A:$A,$C21,'ASSET BALANCES'!W:W)/1000</f>
        <v>43980.094720000001</v>
      </c>
      <c r="O21" s="260">
        <f>SUMIF('ASSET BALANCES'!$A:$A,$C21,'ASSET BALANCES'!X:X)/1000</f>
        <v>43980.094720000001</v>
      </c>
      <c r="P21" s="260">
        <f>SUMIF('ASSET BALANCES'!$A:$A,$C21,'ASSET BALANCES'!Y:Y)/1000</f>
        <v>43980.094720000001</v>
      </c>
      <c r="Q21" s="260">
        <f>SUMIF('ASSET BALANCES'!$A:$A,$C21,'ASSET BALANCES'!Z:Z)/1000</f>
        <v>43980.094720000001</v>
      </c>
      <c r="R21" s="260">
        <f>SUMIF('ASSET BALANCES'!$A:$A,$C21,'ASSET BALANCES'!AA:AA)/1000</f>
        <v>43980.094720000001</v>
      </c>
      <c r="S21" s="22">
        <f>SUM(F21:R21)/(13)</f>
        <v>43980.094720000008</v>
      </c>
      <c r="U21" s="261">
        <f>S21-('B-07 2024B'!R20/1)</f>
        <v>0</v>
      </c>
    </row>
    <row r="22" spans="1:21" x14ac:dyDescent="0.25">
      <c r="A22" s="251">
        <f t="shared" si="0"/>
        <v>9</v>
      </c>
      <c r="B22" s="256"/>
      <c r="C22" s="251">
        <v>31640</v>
      </c>
      <c r="D22" s="246" t="s">
        <v>61</v>
      </c>
      <c r="F22" s="260">
        <f>SUMIF('ASSET BALANCES'!$A:$A,$C22,'ASSET BALANCES'!O:O)/1000</f>
        <v>26448.498799999998</v>
      </c>
      <c r="G22" s="260">
        <f>SUMIF('ASSET BALANCES'!$A:$A,$C22,'ASSET BALANCES'!P:P)/1000</f>
        <v>26448.498799999998</v>
      </c>
      <c r="H22" s="260">
        <f>SUMIF('ASSET BALANCES'!$A:$A,$C22,'ASSET BALANCES'!Q:Q)/1000</f>
        <v>26448.498799999998</v>
      </c>
      <c r="I22" s="260">
        <f>SUMIF('ASSET BALANCES'!$A:$A,$C22,'ASSET BALANCES'!R:R)/1000</f>
        <v>26448.498799999998</v>
      </c>
      <c r="J22" s="260">
        <f>SUMIF('ASSET BALANCES'!$A:$A,$C22,'ASSET BALANCES'!S:S)/1000</f>
        <v>26448.498799999998</v>
      </c>
      <c r="K22" s="260">
        <f>SUMIF('ASSET BALANCES'!$A:$A,$C22,'ASSET BALANCES'!T:T)/1000</f>
        <v>26448.498799999998</v>
      </c>
      <c r="L22" s="260">
        <f>SUMIF('ASSET BALANCES'!$A:$A,$C22,'ASSET BALANCES'!U:U)/1000</f>
        <v>26448.498799999998</v>
      </c>
      <c r="M22" s="260">
        <f>SUMIF('ASSET BALANCES'!$A:$A,$C22,'ASSET BALANCES'!V:V)/1000</f>
        <v>26448.498799999998</v>
      </c>
      <c r="N22" s="260">
        <f>SUMIF('ASSET BALANCES'!$A:$A,$C22,'ASSET BALANCES'!W:W)/1000</f>
        <v>26448.498799999998</v>
      </c>
      <c r="O22" s="260">
        <f>SUMIF('ASSET BALANCES'!$A:$A,$C22,'ASSET BALANCES'!X:X)/1000</f>
        <v>26448.498799999998</v>
      </c>
      <c r="P22" s="260">
        <f>SUMIF('ASSET BALANCES'!$A:$A,$C22,'ASSET BALANCES'!Y:Y)/1000</f>
        <v>26448.498799999998</v>
      </c>
      <c r="Q22" s="260">
        <f>SUMIF('ASSET BALANCES'!$A:$A,$C22,'ASSET BALANCES'!Z:Z)/1000</f>
        <v>26448.498799999998</v>
      </c>
      <c r="R22" s="260">
        <f>SUMIF('ASSET BALANCES'!$A:$A,$C22,'ASSET BALANCES'!AA:AA)/1000</f>
        <v>26448.498799999998</v>
      </c>
      <c r="S22" s="22">
        <f>SUM(F22:R22)/(13)</f>
        <v>26448.498799999998</v>
      </c>
      <c r="U22" s="261">
        <f>S22-('B-07 2024B'!R21/1)</f>
        <v>0</v>
      </c>
    </row>
    <row r="23" spans="1:21" x14ac:dyDescent="0.25">
      <c r="A23" s="251">
        <f t="shared" si="0"/>
        <v>10</v>
      </c>
      <c r="B23" s="256"/>
      <c r="C23" s="251"/>
      <c r="D23" s="246" t="s">
        <v>62</v>
      </c>
      <c r="F23" s="25">
        <f t="shared" ref="F23:R23" si="1">SUM(F18:F22)</f>
        <v>561634.18996999983</v>
      </c>
      <c r="G23" s="25">
        <f t="shared" si="1"/>
        <v>564660.0507299999</v>
      </c>
      <c r="H23" s="25">
        <f t="shared" si="1"/>
        <v>565889.81738999987</v>
      </c>
      <c r="I23" s="25">
        <f t="shared" si="1"/>
        <v>567174.99656999996</v>
      </c>
      <c r="J23" s="25">
        <f t="shared" si="1"/>
        <v>568616.80655999994</v>
      </c>
      <c r="K23" s="25">
        <f t="shared" si="1"/>
        <v>569992.92059999995</v>
      </c>
      <c r="L23" s="25">
        <f t="shared" si="1"/>
        <v>572415.5181499999</v>
      </c>
      <c r="M23" s="25">
        <f t="shared" si="1"/>
        <v>572630.76747999992</v>
      </c>
      <c r="N23" s="25">
        <f t="shared" si="1"/>
        <v>574566.13868999993</v>
      </c>
      <c r="O23" s="25">
        <f t="shared" si="1"/>
        <v>574856.43201999995</v>
      </c>
      <c r="P23" s="25">
        <f t="shared" si="1"/>
        <v>576117.21989999991</v>
      </c>
      <c r="Q23" s="25">
        <f t="shared" si="1"/>
        <v>576609.58302000002</v>
      </c>
      <c r="R23" s="25">
        <f t="shared" si="1"/>
        <v>577906.58331999998</v>
      </c>
      <c r="S23" s="25">
        <f>SUM(S18:S22)</f>
        <v>571005.46341538453</v>
      </c>
      <c r="U23" s="261">
        <f>S23-('B-07 2024B'!R22/1)</f>
        <v>-4.6156346797943115E-6</v>
      </c>
    </row>
    <row r="24" spans="1:21" x14ac:dyDescent="0.25">
      <c r="A24" s="251">
        <f t="shared" si="0"/>
        <v>11</v>
      </c>
      <c r="B24" s="256"/>
      <c r="C24" s="251"/>
      <c r="S24" s="27"/>
      <c r="U24" s="298"/>
    </row>
    <row r="25" spans="1:21" x14ac:dyDescent="0.25">
      <c r="A25" s="251">
        <f t="shared" si="0"/>
        <v>12</v>
      </c>
      <c r="B25" s="256"/>
      <c r="C25" s="251"/>
      <c r="D25" s="246" t="s">
        <v>63</v>
      </c>
      <c r="S25" s="29"/>
      <c r="U25" s="298"/>
    </row>
    <row r="26" spans="1:21" x14ac:dyDescent="0.25">
      <c r="A26" s="251">
        <f t="shared" si="0"/>
        <v>13</v>
      </c>
      <c r="B26" s="256"/>
      <c r="C26" s="251">
        <v>31141</v>
      </c>
      <c r="D26" s="246" t="s">
        <v>57</v>
      </c>
      <c r="F26" s="260">
        <f>SUMIF('ASSET BALANCES'!$A:$A,$C26,'ASSET BALANCES'!O:O)/1000</f>
        <v>0</v>
      </c>
      <c r="G26" s="260">
        <f>SUMIF('ASSET BALANCES'!$A:$A,$C26,'ASSET BALANCES'!P:P)/1000</f>
        <v>0</v>
      </c>
      <c r="H26" s="260">
        <f>SUMIF('ASSET BALANCES'!$A:$A,$C26,'ASSET BALANCES'!Q:Q)/1000</f>
        <v>0</v>
      </c>
      <c r="I26" s="260">
        <f>SUMIF('ASSET BALANCES'!$A:$A,$C26,'ASSET BALANCES'!R:R)/1000</f>
        <v>0</v>
      </c>
      <c r="J26" s="260">
        <f>SUMIF('ASSET BALANCES'!$A:$A,$C26,'ASSET BALANCES'!S:S)/1000</f>
        <v>0</v>
      </c>
      <c r="K26" s="260">
        <f>SUMIF('ASSET BALANCES'!$A:$A,$C26,'ASSET BALANCES'!T:T)/1000</f>
        <v>0</v>
      </c>
      <c r="L26" s="260">
        <f>SUMIF('ASSET BALANCES'!$A:$A,$C26,'ASSET BALANCES'!U:U)/1000</f>
        <v>0</v>
      </c>
      <c r="M26" s="260">
        <f>SUMIF('ASSET BALANCES'!$A:$A,$C26,'ASSET BALANCES'!V:V)/1000</f>
        <v>0</v>
      </c>
      <c r="N26" s="260">
        <f>SUMIF('ASSET BALANCES'!$A:$A,$C26,'ASSET BALANCES'!W:W)/1000</f>
        <v>0</v>
      </c>
      <c r="O26" s="260">
        <f>SUMIF('ASSET BALANCES'!$A:$A,$C26,'ASSET BALANCES'!X:X)/1000</f>
        <v>0</v>
      </c>
      <c r="P26" s="260">
        <f>SUMIF('ASSET BALANCES'!$A:$A,$C26,'ASSET BALANCES'!Y:Y)/1000</f>
        <v>0</v>
      </c>
      <c r="Q26" s="260">
        <f>SUMIF('ASSET BALANCES'!$A:$A,$C26,'ASSET BALANCES'!Z:Z)/1000</f>
        <v>0</v>
      </c>
      <c r="R26" s="260">
        <f>SUMIF('ASSET BALANCES'!$A:$A,$C26,'ASSET BALANCES'!AA:AA)/1000</f>
        <v>0</v>
      </c>
      <c r="S26" s="22">
        <f>SUM(F26:R26)/(13)</f>
        <v>0</v>
      </c>
      <c r="U26" s="261">
        <f>S26-('B-07 2024B'!R25/1)</f>
        <v>0</v>
      </c>
    </row>
    <row r="27" spans="1:21" x14ac:dyDescent="0.25">
      <c r="A27" s="251">
        <f t="shared" si="0"/>
        <v>14</v>
      </c>
      <c r="B27" s="256"/>
      <c r="C27" s="251">
        <v>31241</v>
      </c>
      <c r="D27" s="246" t="s">
        <v>58</v>
      </c>
      <c r="F27" s="260">
        <f>SUMIF('ASSET BALANCES'!$A:$A,$C27,'ASSET BALANCES'!O:O)/1000</f>
        <v>0</v>
      </c>
      <c r="G27" s="260">
        <f>SUMIF('ASSET BALANCES'!$A:$A,$C27,'ASSET BALANCES'!P:P)/1000</f>
        <v>0</v>
      </c>
      <c r="H27" s="260">
        <f>SUMIF('ASSET BALANCES'!$A:$A,$C27,'ASSET BALANCES'!Q:Q)/1000</f>
        <v>0</v>
      </c>
      <c r="I27" s="260">
        <f>SUMIF('ASSET BALANCES'!$A:$A,$C27,'ASSET BALANCES'!R:R)/1000</f>
        <v>0</v>
      </c>
      <c r="J27" s="260">
        <f>SUMIF('ASSET BALANCES'!$A:$A,$C27,'ASSET BALANCES'!S:S)/1000</f>
        <v>0</v>
      </c>
      <c r="K27" s="260">
        <f>SUMIF('ASSET BALANCES'!$A:$A,$C27,'ASSET BALANCES'!T:T)/1000</f>
        <v>0</v>
      </c>
      <c r="L27" s="260">
        <f>SUMIF('ASSET BALANCES'!$A:$A,$C27,'ASSET BALANCES'!U:U)/1000</f>
        <v>0</v>
      </c>
      <c r="M27" s="260">
        <f>SUMIF('ASSET BALANCES'!$A:$A,$C27,'ASSET BALANCES'!V:V)/1000</f>
        <v>0</v>
      </c>
      <c r="N27" s="260">
        <f>SUMIF('ASSET BALANCES'!$A:$A,$C27,'ASSET BALANCES'!W:W)/1000</f>
        <v>0</v>
      </c>
      <c r="O27" s="260">
        <f>SUMIF('ASSET BALANCES'!$A:$A,$C27,'ASSET BALANCES'!X:X)/1000</f>
        <v>0</v>
      </c>
      <c r="P27" s="260">
        <f>SUMIF('ASSET BALANCES'!$A:$A,$C27,'ASSET BALANCES'!Y:Y)/1000</f>
        <v>0</v>
      </c>
      <c r="Q27" s="260">
        <f>SUMIF('ASSET BALANCES'!$A:$A,$C27,'ASSET BALANCES'!Z:Z)/1000</f>
        <v>0</v>
      </c>
      <c r="R27" s="260">
        <f>SUMIF('ASSET BALANCES'!$A:$A,$C27,'ASSET BALANCES'!AA:AA)/1000</f>
        <v>0</v>
      </c>
      <c r="S27" s="22">
        <f>SUM(F27:R27)/(13)</f>
        <v>0</v>
      </c>
      <c r="U27" s="261">
        <f>S27-('B-07 2024B'!R26/1)</f>
        <v>0</v>
      </c>
    </row>
    <row r="28" spans="1:21" x14ac:dyDescent="0.25">
      <c r="A28" s="251">
        <f t="shared" si="0"/>
        <v>15</v>
      </c>
      <c r="B28" s="256"/>
      <c r="C28" s="251">
        <v>31441</v>
      </c>
      <c r="D28" s="246" t="s">
        <v>59</v>
      </c>
      <c r="F28" s="260">
        <f>SUMIF('ASSET BALANCES'!$A:$A,$C28,'ASSET BALANCES'!O:O)/1000</f>
        <v>0</v>
      </c>
      <c r="G28" s="260">
        <f>SUMIF('ASSET BALANCES'!$A:$A,$C28,'ASSET BALANCES'!P:P)/1000</f>
        <v>0</v>
      </c>
      <c r="H28" s="260">
        <f>SUMIF('ASSET BALANCES'!$A:$A,$C28,'ASSET BALANCES'!Q:Q)/1000</f>
        <v>0</v>
      </c>
      <c r="I28" s="260">
        <f>SUMIF('ASSET BALANCES'!$A:$A,$C28,'ASSET BALANCES'!R:R)/1000</f>
        <v>0</v>
      </c>
      <c r="J28" s="260">
        <f>SUMIF('ASSET BALANCES'!$A:$A,$C28,'ASSET BALANCES'!S:S)/1000</f>
        <v>0</v>
      </c>
      <c r="K28" s="260">
        <f>SUMIF('ASSET BALANCES'!$A:$A,$C28,'ASSET BALANCES'!T:T)/1000</f>
        <v>0</v>
      </c>
      <c r="L28" s="260">
        <f>SUMIF('ASSET BALANCES'!$A:$A,$C28,'ASSET BALANCES'!U:U)/1000</f>
        <v>0</v>
      </c>
      <c r="M28" s="260">
        <f>SUMIF('ASSET BALANCES'!$A:$A,$C28,'ASSET BALANCES'!V:V)/1000</f>
        <v>0</v>
      </c>
      <c r="N28" s="260">
        <f>SUMIF('ASSET BALANCES'!$A:$A,$C28,'ASSET BALANCES'!W:W)/1000</f>
        <v>0</v>
      </c>
      <c r="O28" s="260">
        <f>SUMIF('ASSET BALANCES'!$A:$A,$C28,'ASSET BALANCES'!X:X)/1000</f>
        <v>0</v>
      </c>
      <c r="P28" s="260">
        <f>SUMIF('ASSET BALANCES'!$A:$A,$C28,'ASSET BALANCES'!Y:Y)/1000</f>
        <v>0</v>
      </c>
      <c r="Q28" s="260">
        <f>SUMIF('ASSET BALANCES'!$A:$A,$C28,'ASSET BALANCES'!Z:Z)/1000</f>
        <v>0</v>
      </c>
      <c r="R28" s="260">
        <f>SUMIF('ASSET BALANCES'!$A:$A,$C28,'ASSET BALANCES'!AA:AA)/1000</f>
        <v>0</v>
      </c>
      <c r="S28" s="22">
        <f>SUM(F28:R28)/(13)</f>
        <v>0</v>
      </c>
      <c r="U28" s="261">
        <f>S28-('B-07 2024B'!R27/1)</f>
        <v>0</v>
      </c>
    </row>
    <row r="29" spans="1:21" x14ac:dyDescent="0.25">
      <c r="A29" s="251">
        <f t="shared" si="0"/>
        <v>16</v>
      </c>
      <c r="B29" s="256"/>
      <c r="C29" s="251">
        <v>31541</v>
      </c>
      <c r="D29" s="246" t="s">
        <v>60</v>
      </c>
      <c r="F29" s="260">
        <f>SUMIF('ASSET BALANCES'!$A:$A,$C29,'ASSET BALANCES'!O:O)/1000</f>
        <v>0</v>
      </c>
      <c r="G29" s="260">
        <f>SUMIF('ASSET BALANCES'!$A:$A,$C29,'ASSET BALANCES'!P:P)/1000</f>
        <v>0</v>
      </c>
      <c r="H29" s="260">
        <f>SUMIF('ASSET BALANCES'!$A:$A,$C29,'ASSET BALANCES'!Q:Q)/1000</f>
        <v>0</v>
      </c>
      <c r="I29" s="260">
        <f>SUMIF('ASSET BALANCES'!$A:$A,$C29,'ASSET BALANCES'!R:R)/1000</f>
        <v>0</v>
      </c>
      <c r="J29" s="260">
        <f>SUMIF('ASSET BALANCES'!$A:$A,$C29,'ASSET BALANCES'!S:S)/1000</f>
        <v>0</v>
      </c>
      <c r="K29" s="260">
        <f>SUMIF('ASSET BALANCES'!$A:$A,$C29,'ASSET BALANCES'!T:T)/1000</f>
        <v>0</v>
      </c>
      <c r="L29" s="260">
        <f>SUMIF('ASSET BALANCES'!$A:$A,$C29,'ASSET BALANCES'!U:U)/1000</f>
        <v>0</v>
      </c>
      <c r="M29" s="260">
        <f>SUMIF('ASSET BALANCES'!$A:$A,$C29,'ASSET BALANCES'!V:V)/1000</f>
        <v>0</v>
      </c>
      <c r="N29" s="260">
        <f>SUMIF('ASSET BALANCES'!$A:$A,$C29,'ASSET BALANCES'!W:W)/1000</f>
        <v>0</v>
      </c>
      <c r="O29" s="260">
        <f>SUMIF('ASSET BALANCES'!$A:$A,$C29,'ASSET BALANCES'!X:X)/1000</f>
        <v>0</v>
      </c>
      <c r="P29" s="260">
        <f>SUMIF('ASSET BALANCES'!$A:$A,$C29,'ASSET BALANCES'!Y:Y)/1000</f>
        <v>0</v>
      </c>
      <c r="Q29" s="260">
        <f>SUMIF('ASSET BALANCES'!$A:$A,$C29,'ASSET BALANCES'!Z:Z)/1000</f>
        <v>0</v>
      </c>
      <c r="R29" s="260">
        <f>SUMIF('ASSET BALANCES'!$A:$A,$C29,'ASSET BALANCES'!AA:AA)/1000</f>
        <v>0</v>
      </c>
      <c r="S29" s="22">
        <f>SUM(F29:R29)/(13)</f>
        <v>0</v>
      </c>
      <c r="U29" s="261">
        <f>S29-('B-07 2024B'!R28/1)</f>
        <v>0</v>
      </c>
    </row>
    <row r="30" spans="1:21" x14ac:dyDescent="0.25">
      <c r="A30" s="251">
        <f t="shared" si="0"/>
        <v>17</v>
      </c>
      <c r="B30" s="256"/>
      <c r="C30" s="251">
        <v>31641</v>
      </c>
      <c r="D30" s="246" t="s">
        <v>61</v>
      </c>
      <c r="F30" s="260">
        <f>SUMIF('ASSET BALANCES'!$A:$A,$C30,'ASSET BALANCES'!O:O)/1000</f>
        <v>0</v>
      </c>
      <c r="G30" s="260">
        <f>SUMIF('ASSET BALANCES'!$A:$A,$C30,'ASSET BALANCES'!P:P)/1000</f>
        <v>0</v>
      </c>
      <c r="H30" s="260">
        <f>SUMIF('ASSET BALANCES'!$A:$A,$C30,'ASSET BALANCES'!Q:Q)/1000</f>
        <v>0</v>
      </c>
      <c r="I30" s="260">
        <f>SUMIF('ASSET BALANCES'!$A:$A,$C30,'ASSET BALANCES'!R:R)/1000</f>
        <v>0</v>
      </c>
      <c r="J30" s="260">
        <f>SUMIF('ASSET BALANCES'!$A:$A,$C30,'ASSET BALANCES'!S:S)/1000</f>
        <v>0</v>
      </c>
      <c r="K30" s="260">
        <f>SUMIF('ASSET BALANCES'!$A:$A,$C30,'ASSET BALANCES'!T:T)/1000</f>
        <v>0</v>
      </c>
      <c r="L30" s="260">
        <f>SUMIF('ASSET BALANCES'!$A:$A,$C30,'ASSET BALANCES'!U:U)/1000</f>
        <v>0</v>
      </c>
      <c r="M30" s="260">
        <f>SUMIF('ASSET BALANCES'!$A:$A,$C30,'ASSET BALANCES'!V:V)/1000</f>
        <v>0</v>
      </c>
      <c r="N30" s="260">
        <f>SUMIF('ASSET BALANCES'!$A:$A,$C30,'ASSET BALANCES'!W:W)/1000</f>
        <v>0</v>
      </c>
      <c r="O30" s="260">
        <f>SUMIF('ASSET BALANCES'!$A:$A,$C30,'ASSET BALANCES'!X:X)/1000</f>
        <v>0</v>
      </c>
      <c r="P30" s="260">
        <f>SUMIF('ASSET BALANCES'!$A:$A,$C30,'ASSET BALANCES'!Y:Y)/1000</f>
        <v>0</v>
      </c>
      <c r="Q30" s="260">
        <f>SUMIF('ASSET BALANCES'!$A:$A,$C30,'ASSET BALANCES'!Z:Z)/1000</f>
        <v>0</v>
      </c>
      <c r="R30" s="260">
        <f>SUMIF('ASSET BALANCES'!$A:$A,$C30,'ASSET BALANCES'!AA:AA)/1000</f>
        <v>0</v>
      </c>
      <c r="S30" s="22">
        <f>SUM(F30:R30)/(13)</f>
        <v>0</v>
      </c>
      <c r="U30" s="261">
        <f>S30-('B-07 2024B'!R29/1)</f>
        <v>0</v>
      </c>
    </row>
    <row r="31" spans="1:21" x14ac:dyDescent="0.25">
      <c r="A31" s="251">
        <f t="shared" si="0"/>
        <v>18</v>
      </c>
      <c r="B31" s="256"/>
      <c r="C31" s="251"/>
      <c r="D31" s="246" t="s">
        <v>64</v>
      </c>
      <c r="F31" s="25">
        <f t="shared" ref="F31" si="2">SUM(F26:F30)</f>
        <v>0</v>
      </c>
      <c r="G31" s="25">
        <f t="shared" ref="G31:R31" si="3">SUM(G26:G30)</f>
        <v>0</v>
      </c>
      <c r="H31" s="25">
        <f t="shared" si="3"/>
        <v>0</v>
      </c>
      <c r="I31" s="25">
        <f t="shared" si="3"/>
        <v>0</v>
      </c>
      <c r="J31" s="25">
        <f t="shared" si="3"/>
        <v>0</v>
      </c>
      <c r="K31" s="25">
        <f t="shared" si="3"/>
        <v>0</v>
      </c>
      <c r="L31" s="25">
        <f t="shared" si="3"/>
        <v>0</v>
      </c>
      <c r="M31" s="25">
        <f t="shared" si="3"/>
        <v>0</v>
      </c>
      <c r="N31" s="25">
        <f t="shared" si="3"/>
        <v>0</v>
      </c>
      <c r="O31" s="25">
        <f t="shared" si="3"/>
        <v>0</v>
      </c>
      <c r="P31" s="25">
        <f t="shared" si="3"/>
        <v>0</v>
      </c>
      <c r="Q31" s="25">
        <f t="shared" si="3"/>
        <v>0</v>
      </c>
      <c r="R31" s="25">
        <f t="shared" si="3"/>
        <v>0</v>
      </c>
      <c r="S31" s="25">
        <f>SUM(S26:S30)</f>
        <v>0</v>
      </c>
      <c r="U31" s="261">
        <f>S31-('B-07 2024B'!R30/1)</f>
        <v>0</v>
      </c>
    </row>
    <row r="32" spans="1:21" x14ac:dyDescent="0.25">
      <c r="A32" s="251">
        <f t="shared" si="0"/>
        <v>19</v>
      </c>
      <c r="B32" s="256"/>
      <c r="U32" s="298"/>
    </row>
    <row r="33" spans="1:21" x14ac:dyDescent="0.25">
      <c r="A33" s="251">
        <f t="shared" si="0"/>
        <v>20</v>
      </c>
      <c r="B33" s="256"/>
      <c r="C33" s="251"/>
      <c r="D33" s="262" t="s">
        <v>65</v>
      </c>
      <c r="E33" s="262"/>
      <c r="F33" s="263"/>
      <c r="G33" s="263"/>
      <c r="H33" s="263"/>
      <c r="I33" s="263"/>
      <c r="J33" s="263"/>
      <c r="K33" s="263"/>
      <c r="L33" s="263"/>
      <c r="M33" s="263"/>
      <c r="N33" s="263"/>
      <c r="O33" s="263"/>
      <c r="P33" s="263"/>
      <c r="Q33" s="263"/>
      <c r="R33" s="263"/>
      <c r="S33" s="27"/>
      <c r="U33" s="298"/>
    </row>
    <row r="34" spans="1:21" x14ac:dyDescent="0.25">
      <c r="A34" s="251">
        <f t="shared" si="0"/>
        <v>21</v>
      </c>
      <c r="B34" s="256"/>
      <c r="C34" s="251">
        <v>31142</v>
      </c>
      <c r="D34" s="246" t="s">
        <v>57</v>
      </c>
      <c r="F34" s="260">
        <f>SUMIF('ASSET BALANCES'!$A:$A,$C34,'ASSET BALANCES'!O:O)/1000</f>
        <v>0</v>
      </c>
      <c r="G34" s="260">
        <f>SUMIF('ASSET BALANCES'!$A:$A,$C34,'ASSET BALANCES'!P:P)/1000</f>
        <v>0</v>
      </c>
      <c r="H34" s="260">
        <f>SUMIF('ASSET BALANCES'!$A:$A,$C34,'ASSET BALANCES'!Q:Q)/1000</f>
        <v>0</v>
      </c>
      <c r="I34" s="260">
        <f>SUMIF('ASSET BALANCES'!$A:$A,$C34,'ASSET BALANCES'!R:R)/1000</f>
        <v>0</v>
      </c>
      <c r="J34" s="260">
        <f>SUMIF('ASSET BALANCES'!$A:$A,$C34,'ASSET BALANCES'!S:S)/1000</f>
        <v>0</v>
      </c>
      <c r="K34" s="260">
        <f>SUMIF('ASSET BALANCES'!$A:$A,$C34,'ASSET BALANCES'!T:T)/1000</f>
        <v>0</v>
      </c>
      <c r="L34" s="260">
        <f>SUMIF('ASSET BALANCES'!$A:$A,$C34,'ASSET BALANCES'!U:U)/1000</f>
        <v>0</v>
      </c>
      <c r="M34" s="260">
        <f>SUMIF('ASSET BALANCES'!$A:$A,$C34,'ASSET BALANCES'!V:V)/1000</f>
        <v>0</v>
      </c>
      <c r="N34" s="260">
        <f>SUMIF('ASSET BALANCES'!$A:$A,$C34,'ASSET BALANCES'!W:W)/1000</f>
        <v>0</v>
      </c>
      <c r="O34" s="260">
        <f>SUMIF('ASSET BALANCES'!$A:$A,$C34,'ASSET BALANCES'!X:X)/1000</f>
        <v>0</v>
      </c>
      <c r="P34" s="260">
        <f>SUMIF('ASSET BALANCES'!$A:$A,$C34,'ASSET BALANCES'!Y:Y)/1000</f>
        <v>0</v>
      </c>
      <c r="Q34" s="260">
        <f>SUMIF('ASSET BALANCES'!$A:$A,$C34,'ASSET BALANCES'!Z:Z)/1000</f>
        <v>0</v>
      </c>
      <c r="R34" s="260">
        <f>SUMIF('ASSET BALANCES'!$A:$A,$C34,'ASSET BALANCES'!AA:AA)/1000</f>
        <v>0</v>
      </c>
      <c r="S34" s="22">
        <f>SUM(F34:R34)/(13)</f>
        <v>0</v>
      </c>
      <c r="U34" s="261">
        <f>S34-('B-07 2024B'!R33/1)</f>
        <v>0</v>
      </c>
    </row>
    <row r="35" spans="1:21" x14ac:dyDescent="0.25">
      <c r="A35" s="251">
        <f t="shared" si="0"/>
        <v>22</v>
      </c>
      <c r="B35" s="256"/>
      <c r="C35" s="251">
        <v>31242</v>
      </c>
      <c r="D35" s="246" t="s">
        <v>58</v>
      </c>
      <c r="F35" s="260">
        <f>SUMIF('ASSET BALANCES'!$A:$A,$C35,'ASSET BALANCES'!O:O)/1000</f>
        <v>0</v>
      </c>
      <c r="G35" s="260">
        <f>SUMIF('ASSET BALANCES'!$A:$A,$C35,'ASSET BALANCES'!P:P)/1000</f>
        <v>0</v>
      </c>
      <c r="H35" s="260">
        <f>SUMIF('ASSET BALANCES'!$A:$A,$C35,'ASSET BALANCES'!Q:Q)/1000</f>
        <v>0</v>
      </c>
      <c r="I35" s="260">
        <f>SUMIF('ASSET BALANCES'!$A:$A,$C35,'ASSET BALANCES'!R:R)/1000</f>
        <v>0</v>
      </c>
      <c r="J35" s="260">
        <f>SUMIF('ASSET BALANCES'!$A:$A,$C35,'ASSET BALANCES'!S:S)/1000</f>
        <v>0</v>
      </c>
      <c r="K35" s="260">
        <f>SUMIF('ASSET BALANCES'!$A:$A,$C35,'ASSET BALANCES'!T:T)/1000</f>
        <v>0</v>
      </c>
      <c r="L35" s="260">
        <f>SUMIF('ASSET BALANCES'!$A:$A,$C35,'ASSET BALANCES'!U:U)/1000</f>
        <v>0</v>
      </c>
      <c r="M35" s="260">
        <f>SUMIF('ASSET BALANCES'!$A:$A,$C35,'ASSET BALANCES'!V:V)/1000</f>
        <v>0</v>
      </c>
      <c r="N35" s="260">
        <f>SUMIF('ASSET BALANCES'!$A:$A,$C35,'ASSET BALANCES'!W:W)/1000</f>
        <v>0</v>
      </c>
      <c r="O35" s="260">
        <f>SUMIF('ASSET BALANCES'!$A:$A,$C35,'ASSET BALANCES'!X:X)/1000</f>
        <v>0</v>
      </c>
      <c r="P35" s="260">
        <f>SUMIF('ASSET BALANCES'!$A:$A,$C35,'ASSET BALANCES'!Y:Y)/1000</f>
        <v>0</v>
      </c>
      <c r="Q35" s="260">
        <f>SUMIF('ASSET BALANCES'!$A:$A,$C35,'ASSET BALANCES'!Z:Z)/1000</f>
        <v>0</v>
      </c>
      <c r="R35" s="260">
        <f>SUMIF('ASSET BALANCES'!$A:$A,$C35,'ASSET BALANCES'!AA:AA)/1000</f>
        <v>0</v>
      </c>
      <c r="S35" s="22">
        <f>SUM(F35:R35)/(13)</f>
        <v>0</v>
      </c>
      <c r="U35" s="261">
        <f>S35-('B-07 2024B'!R34/1)</f>
        <v>0</v>
      </c>
    </row>
    <row r="36" spans="1:21" x14ac:dyDescent="0.25">
      <c r="A36" s="251">
        <f t="shared" si="0"/>
        <v>23</v>
      </c>
      <c r="B36" s="256"/>
      <c r="C36" s="251">
        <v>31442</v>
      </c>
      <c r="D36" s="246" t="s">
        <v>59</v>
      </c>
      <c r="F36" s="260">
        <f>SUMIF('ASSET BALANCES'!$A:$A,$C36,'ASSET BALANCES'!O:O)/1000</f>
        <v>0</v>
      </c>
      <c r="G36" s="260">
        <f>SUMIF('ASSET BALANCES'!$A:$A,$C36,'ASSET BALANCES'!P:P)/1000</f>
        <v>0</v>
      </c>
      <c r="H36" s="260">
        <f>SUMIF('ASSET BALANCES'!$A:$A,$C36,'ASSET BALANCES'!Q:Q)/1000</f>
        <v>0</v>
      </c>
      <c r="I36" s="260">
        <f>SUMIF('ASSET BALANCES'!$A:$A,$C36,'ASSET BALANCES'!R:R)/1000</f>
        <v>0</v>
      </c>
      <c r="J36" s="260">
        <f>SUMIF('ASSET BALANCES'!$A:$A,$C36,'ASSET BALANCES'!S:S)/1000</f>
        <v>0</v>
      </c>
      <c r="K36" s="260">
        <f>SUMIF('ASSET BALANCES'!$A:$A,$C36,'ASSET BALANCES'!T:T)/1000</f>
        <v>0</v>
      </c>
      <c r="L36" s="260">
        <f>SUMIF('ASSET BALANCES'!$A:$A,$C36,'ASSET BALANCES'!U:U)/1000</f>
        <v>0</v>
      </c>
      <c r="M36" s="260">
        <f>SUMIF('ASSET BALANCES'!$A:$A,$C36,'ASSET BALANCES'!V:V)/1000</f>
        <v>0</v>
      </c>
      <c r="N36" s="260">
        <f>SUMIF('ASSET BALANCES'!$A:$A,$C36,'ASSET BALANCES'!W:W)/1000</f>
        <v>0</v>
      </c>
      <c r="O36" s="260">
        <f>SUMIF('ASSET BALANCES'!$A:$A,$C36,'ASSET BALANCES'!X:X)/1000</f>
        <v>0</v>
      </c>
      <c r="P36" s="260">
        <f>SUMIF('ASSET BALANCES'!$A:$A,$C36,'ASSET BALANCES'!Y:Y)/1000</f>
        <v>0</v>
      </c>
      <c r="Q36" s="260">
        <f>SUMIF('ASSET BALANCES'!$A:$A,$C36,'ASSET BALANCES'!Z:Z)/1000</f>
        <v>0</v>
      </c>
      <c r="R36" s="260">
        <f>SUMIF('ASSET BALANCES'!$A:$A,$C36,'ASSET BALANCES'!AA:AA)/1000</f>
        <v>0</v>
      </c>
      <c r="S36" s="22">
        <f>SUM(F36:R36)/(13)</f>
        <v>0</v>
      </c>
      <c r="U36" s="261">
        <f>S36-('B-07 2024B'!R35/1)</f>
        <v>0</v>
      </c>
    </row>
    <row r="37" spans="1:21" x14ac:dyDescent="0.25">
      <c r="A37" s="251">
        <f t="shared" si="0"/>
        <v>24</v>
      </c>
      <c r="B37" s="256"/>
      <c r="C37" s="251">
        <v>31542</v>
      </c>
      <c r="D37" s="246" t="s">
        <v>60</v>
      </c>
      <c r="F37" s="260">
        <f>SUMIF('ASSET BALANCES'!$A:$A,$C37,'ASSET BALANCES'!O:O)/1000</f>
        <v>0</v>
      </c>
      <c r="G37" s="260">
        <f>SUMIF('ASSET BALANCES'!$A:$A,$C37,'ASSET BALANCES'!P:P)/1000</f>
        <v>0</v>
      </c>
      <c r="H37" s="260">
        <f>SUMIF('ASSET BALANCES'!$A:$A,$C37,'ASSET BALANCES'!Q:Q)/1000</f>
        <v>0</v>
      </c>
      <c r="I37" s="260">
        <f>SUMIF('ASSET BALANCES'!$A:$A,$C37,'ASSET BALANCES'!R:R)/1000</f>
        <v>0</v>
      </c>
      <c r="J37" s="260">
        <f>SUMIF('ASSET BALANCES'!$A:$A,$C37,'ASSET BALANCES'!S:S)/1000</f>
        <v>0</v>
      </c>
      <c r="K37" s="260">
        <f>SUMIF('ASSET BALANCES'!$A:$A,$C37,'ASSET BALANCES'!T:T)/1000</f>
        <v>0</v>
      </c>
      <c r="L37" s="260">
        <f>SUMIF('ASSET BALANCES'!$A:$A,$C37,'ASSET BALANCES'!U:U)/1000</f>
        <v>0</v>
      </c>
      <c r="M37" s="260">
        <f>SUMIF('ASSET BALANCES'!$A:$A,$C37,'ASSET BALANCES'!V:V)/1000</f>
        <v>0</v>
      </c>
      <c r="N37" s="260">
        <f>SUMIF('ASSET BALANCES'!$A:$A,$C37,'ASSET BALANCES'!W:W)/1000</f>
        <v>0</v>
      </c>
      <c r="O37" s="260">
        <f>SUMIF('ASSET BALANCES'!$A:$A,$C37,'ASSET BALANCES'!X:X)/1000</f>
        <v>0</v>
      </c>
      <c r="P37" s="260">
        <f>SUMIF('ASSET BALANCES'!$A:$A,$C37,'ASSET BALANCES'!Y:Y)/1000</f>
        <v>0</v>
      </c>
      <c r="Q37" s="260">
        <f>SUMIF('ASSET BALANCES'!$A:$A,$C37,'ASSET BALANCES'!Z:Z)/1000</f>
        <v>0</v>
      </c>
      <c r="R37" s="260">
        <f>SUMIF('ASSET BALANCES'!$A:$A,$C37,'ASSET BALANCES'!AA:AA)/1000</f>
        <v>0</v>
      </c>
      <c r="S37" s="22">
        <f>SUM(F37:R37)/(13)</f>
        <v>0</v>
      </c>
      <c r="U37" s="261">
        <f>S37-('B-07 2024B'!R36/1)</f>
        <v>0</v>
      </c>
    </row>
    <row r="38" spans="1:21" x14ac:dyDescent="0.25">
      <c r="A38" s="251">
        <f t="shared" si="0"/>
        <v>25</v>
      </c>
      <c r="B38" s="256"/>
      <c r="C38" s="251">
        <v>31642</v>
      </c>
      <c r="D38" s="246" t="s">
        <v>61</v>
      </c>
      <c r="F38" s="260">
        <f>SUMIF('ASSET BALANCES'!$A:$A,$C38,'ASSET BALANCES'!O:O)/1000</f>
        <v>0</v>
      </c>
      <c r="G38" s="260">
        <f>SUMIF('ASSET BALANCES'!$A:$A,$C38,'ASSET BALANCES'!P:P)/1000</f>
        <v>0</v>
      </c>
      <c r="H38" s="260">
        <f>SUMIF('ASSET BALANCES'!$A:$A,$C38,'ASSET BALANCES'!Q:Q)/1000</f>
        <v>0</v>
      </c>
      <c r="I38" s="260">
        <f>SUMIF('ASSET BALANCES'!$A:$A,$C38,'ASSET BALANCES'!R:R)/1000</f>
        <v>0</v>
      </c>
      <c r="J38" s="260">
        <f>SUMIF('ASSET BALANCES'!$A:$A,$C38,'ASSET BALANCES'!S:S)/1000</f>
        <v>0</v>
      </c>
      <c r="K38" s="260">
        <f>SUMIF('ASSET BALANCES'!$A:$A,$C38,'ASSET BALANCES'!T:T)/1000</f>
        <v>0</v>
      </c>
      <c r="L38" s="260">
        <f>SUMIF('ASSET BALANCES'!$A:$A,$C38,'ASSET BALANCES'!U:U)/1000</f>
        <v>0</v>
      </c>
      <c r="M38" s="260">
        <f>SUMIF('ASSET BALANCES'!$A:$A,$C38,'ASSET BALANCES'!V:V)/1000</f>
        <v>0</v>
      </c>
      <c r="N38" s="260">
        <f>SUMIF('ASSET BALANCES'!$A:$A,$C38,'ASSET BALANCES'!W:W)/1000</f>
        <v>0</v>
      </c>
      <c r="O38" s="260">
        <f>SUMIF('ASSET BALANCES'!$A:$A,$C38,'ASSET BALANCES'!X:X)/1000</f>
        <v>0</v>
      </c>
      <c r="P38" s="260">
        <f>SUMIF('ASSET BALANCES'!$A:$A,$C38,'ASSET BALANCES'!Y:Y)/1000</f>
        <v>0</v>
      </c>
      <c r="Q38" s="260">
        <f>SUMIF('ASSET BALANCES'!$A:$A,$C38,'ASSET BALANCES'!Z:Z)/1000</f>
        <v>0</v>
      </c>
      <c r="R38" s="260">
        <f>SUMIF('ASSET BALANCES'!$A:$A,$C38,'ASSET BALANCES'!AA:AA)/1000</f>
        <v>0</v>
      </c>
      <c r="S38" s="22">
        <f>SUM(F38:R38)/(13)</f>
        <v>0</v>
      </c>
      <c r="U38" s="261">
        <f>S38-('B-07 2024B'!R37/1)</f>
        <v>0</v>
      </c>
    </row>
    <row r="39" spans="1:21" x14ac:dyDescent="0.25">
      <c r="A39" s="251">
        <f t="shared" si="0"/>
        <v>26</v>
      </c>
      <c r="B39" s="256"/>
      <c r="C39" s="251"/>
      <c r="D39" s="264" t="s">
        <v>66</v>
      </c>
      <c r="E39" s="264"/>
      <c r="F39" s="25">
        <f t="shared" ref="F39" si="4">SUM(F34:F38)</f>
        <v>0</v>
      </c>
      <c r="G39" s="25">
        <f t="shared" ref="G39:R39" si="5">SUM(G34:G38)</f>
        <v>0</v>
      </c>
      <c r="H39" s="25">
        <f t="shared" si="5"/>
        <v>0</v>
      </c>
      <c r="I39" s="25">
        <f t="shared" si="5"/>
        <v>0</v>
      </c>
      <c r="J39" s="25">
        <f t="shared" si="5"/>
        <v>0</v>
      </c>
      <c r="K39" s="25">
        <f t="shared" si="5"/>
        <v>0</v>
      </c>
      <c r="L39" s="25">
        <f t="shared" si="5"/>
        <v>0</v>
      </c>
      <c r="M39" s="25">
        <f t="shared" si="5"/>
        <v>0</v>
      </c>
      <c r="N39" s="25">
        <f t="shared" si="5"/>
        <v>0</v>
      </c>
      <c r="O39" s="25">
        <f t="shared" si="5"/>
        <v>0</v>
      </c>
      <c r="P39" s="25">
        <f t="shared" si="5"/>
        <v>0</v>
      </c>
      <c r="Q39" s="25">
        <f t="shared" si="5"/>
        <v>0</v>
      </c>
      <c r="R39" s="25">
        <f t="shared" si="5"/>
        <v>0</v>
      </c>
      <c r="S39" s="25">
        <f>SUM(S34:S38)</f>
        <v>0</v>
      </c>
      <c r="U39" s="261">
        <f>S39-('B-07 2024B'!R38/1)</f>
        <v>0</v>
      </c>
    </row>
    <row r="40" spans="1:21" x14ac:dyDescent="0.25">
      <c r="A40" s="251">
        <f t="shared" si="0"/>
        <v>27</v>
      </c>
      <c r="B40" s="256"/>
      <c r="C40" s="251"/>
      <c r="D40" s="264"/>
      <c r="E40" s="264"/>
      <c r="F40" s="263"/>
      <c r="G40" s="263"/>
      <c r="H40" s="263"/>
      <c r="I40" s="263"/>
      <c r="J40" s="263"/>
      <c r="K40" s="263"/>
      <c r="L40" s="263"/>
      <c r="M40" s="263"/>
      <c r="N40" s="263"/>
      <c r="O40" s="263"/>
      <c r="P40" s="263"/>
      <c r="Q40" s="263"/>
      <c r="R40" s="263"/>
      <c r="S40" s="28"/>
      <c r="U40" s="298"/>
    </row>
    <row r="41" spans="1:21" x14ac:dyDescent="0.25">
      <c r="A41" s="251">
        <f t="shared" si="0"/>
        <v>28</v>
      </c>
      <c r="B41" s="256"/>
      <c r="C41" s="251"/>
      <c r="D41" s="264" t="s">
        <v>67</v>
      </c>
      <c r="E41" s="264"/>
      <c r="F41" s="263"/>
      <c r="G41" s="263"/>
      <c r="H41" s="263"/>
      <c r="I41" s="263"/>
      <c r="J41" s="263"/>
      <c r="K41" s="263"/>
      <c r="L41" s="263"/>
      <c r="M41" s="263"/>
      <c r="N41" s="263"/>
      <c r="O41" s="263"/>
      <c r="P41" s="263"/>
      <c r="Q41" s="263"/>
      <c r="R41" s="263"/>
      <c r="S41" s="28"/>
      <c r="U41" s="298"/>
    </row>
    <row r="42" spans="1:21" x14ac:dyDescent="0.25">
      <c r="A42" s="251">
        <f t="shared" si="0"/>
        <v>29</v>
      </c>
      <c r="B42" s="256"/>
      <c r="C42" s="251">
        <v>31143</v>
      </c>
      <c r="D42" s="246" t="s">
        <v>57</v>
      </c>
      <c r="F42" s="260">
        <f>SUMIF('ASSET BALANCES'!$A:$A,$C42,'ASSET BALANCES'!O:O)/1000</f>
        <v>0</v>
      </c>
      <c r="G42" s="260">
        <f>SUMIF('ASSET BALANCES'!$A:$A,$C42,'ASSET BALANCES'!P:P)/1000</f>
        <v>0</v>
      </c>
      <c r="H42" s="260">
        <f>SUMIF('ASSET BALANCES'!$A:$A,$C42,'ASSET BALANCES'!Q:Q)/1000</f>
        <v>0</v>
      </c>
      <c r="I42" s="260">
        <f>SUMIF('ASSET BALANCES'!$A:$A,$C42,'ASSET BALANCES'!R:R)/1000</f>
        <v>0</v>
      </c>
      <c r="J42" s="260">
        <f>SUMIF('ASSET BALANCES'!$A:$A,$C42,'ASSET BALANCES'!S:S)/1000</f>
        <v>0</v>
      </c>
      <c r="K42" s="260">
        <f>SUMIF('ASSET BALANCES'!$A:$A,$C42,'ASSET BALANCES'!T:T)/1000</f>
        <v>0</v>
      </c>
      <c r="L42" s="260">
        <f>SUMIF('ASSET BALANCES'!$A:$A,$C42,'ASSET BALANCES'!U:U)/1000</f>
        <v>0</v>
      </c>
      <c r="M42" s="260">
        <f>SUMIF('ASSET BALANCES'!$A:$A,$C42,'ASSET BALANCES'!V:V)/1000</f>
        <v>0</v>
      </c>
      <c r="N42" s="260">
        <f>SUMIF('ASSET BALANCES'!$A:$A,$C42,'ASSET BALANCES'!W:W)/1000</f>
        <v>0</v>
      </c>
      <c r="O42" s="260">
        <f>SUMIF('ASSET BALANCES'!$A:$A,$C42,'ASSET BALANCES'!X:X)/1000</f>
        <v>0</v>
      </c>
      <c r="P42" s="260">
        <f>SUMIF('ASSET BALANCES'!$A:$A,$C42,'ASSET BALANCES'!Y:Y)/1000</f>
        <v>0</v>
      </c>
      <c r="Q42" s="260">
        <f>SUMIF('ASSET BALANCES'!$A:$A,$C42,'ASSET BALANCES'!Z:Z)/1000</f>
        <v>0</v>
      </c>
      <c r="R42" s="260">
        <f>SUMIF('ASSET BALANCES'!$A:$A,$C42,'ASSET BALANCES'!AA:AA)/1000</f>
        <v>0</v>
      </c>
      <c r="S42" s="22">
        <f>SUM(F42:R42)/(13)</f>
        <v>0</v>
      </c>
      <c r="U42" s="261">
        <f>S42-('B-07 2024B'!R41/1)</f>
        <v>0</v>
      </c>
    </row>
    <row r="43" spans="1:21" x14ac:dyDescent="0.25">
      <c r="A43" s="251">
        <f t="shared" si="0"/>
        <v>30</v>
      </c>
      <c r="B43" s="256"/>
      <c r="C43" s="251">
        <v>31243</v>
      </c>
      <c r="D43" s="246" t="s">
        <v>58</v>
      </c>
      <c r="F43" s="260">
        <f>SUMIF('ASSET BALANCES'!$A:$A,$C43,'ASSET BALANCES'!O:O)/1000</f>
        <v>0</v>
      </c>
      <c r="G43" s="260">
        <f>SUMIF('ASSET BALANCES'!$A:$A,$C43,'ASSET BALANCES'!P:P)/1000</f>
        <v>0</v>
      </c>
      <c r="H43" s="260">
        <f>SUMIF('ASSET BALANCES'!$A:$A,$C43,'ASSET BALANCES'!Q:Q)/1000</f>
        <v>0</v>
      </c>
      <c r="I43" s="260">
        <f>SUMIF('ASSET BALANCES'!$A:$A,$C43,'ASSET BALANCES'!R:R)/1000</f>
        <v>0</v>
      </c>
      <c r="J43" s="260">
        <f>SUMIF('ASSET BALANCES'!$A:$A,$C43,'ASSET BALANCES'!S:S)/1000</f>
        <v>0</v>
      </c>
      <c r="K43" s="260">
        <f>SUMIF('ASSET BALANCES'!$A:$A,$C43,'ASSET BALANCES'!T:T)/1000</f>
        <v>0</v>
      </c>
      <c r="L43" s="260">
        <f>SUMIF('ASSET BALANCES'!$A:$A,$C43,'ASSET BALANCES'!U:U)/1000</f>
        <v>0</v>
      </c>
      <c r="M43" s="260">
        <f>SUMIF('ASSET BALANCES'!$A:$A,$C43,'ASSET BALANCES'!V:V)/1000</f>
        <v>0</v>
      </c>
      <c r="N43" s="260">
        <f>SUMIF('ASSET BALANCES'!$A:$A,$C43,'ASSET BALANCES'!W:W)/1000</f>
        <v>0</v>
      </c>
      <c r="O43" s="260">
        <f>SUMIF('ASSET BALANCES'!$A:$A,$C43,'ASSET BALANCES'!X:X)/1000</f>
        <v>0</v>
      </c>
      <c r="P43" s="260">
        <f>SUMIF('ASSET BALANCES'!$A:$A,$C43,'ASSET BALANCES'!Y:Y)/1000</f>
        <v>0</v>
      </c>
      <c r="Q43" s="260">
        <f>SUMIF('ASSET BALANCES'!$A:$A,$C43,'ASSET BALANCES'!Z:Z)/1000</f>
        <v>0</v>
      </c>
      <c r="R43" s="260">
        <f>SUMIF('ASSET BALANCES'!$A:$A,$C43,'ASSET BALANCES'!AA:AA)/1000</f>
        <v>0</v>
      </c>
      <c r="S43" s="22">
        <f>SUM(F43:R43)/(13)</f>
        <v>0</v>
      </c>
      <c r="U43" s="261">
        <f>S43-('B-07 2024B'!R42/1)</f>
        <v>0</v>
      </c>
    </row>
    <row r="44" spans="1:21" x14ac:dyDescent="0.25">
      <c r="A44" s="251">
        <f t="shared" si="0"/>
        <v>31</v>
      </c>
      <c r="B44" s="256"/>
      <c r="C44" s="251">
        <v>31443</v>
      </c>
      <c r="D44" s="246" t="s">
        <v>59</v>
      </c>
      <c r="F44" s="260">
        <f>SUMIF('ASSET BALANCES'!$A:$A,$C44,'ASSET BALANCES'!O:O)/1000</f>
        <v>0</v>
      </c>
      <c r="G44" s="260">
        <f>SUMIF('ASSET BALANCES'!$A:$A,$C44,'ASSET BALANCES'!P:P)/1000</f>
        <v>0</v>
      </c>
      <c r="H44" s="260">
        <f>SUMIF('ASSET BALANCES'!$A:$A,$C44,'ASSET BALANCES'!Q:Q)/1000</f>
        <v>0</v>
      </c>
      <c r="I44" s="260">
        <f>SUMIF('ASSET BALANCES'!$A:$A,$C44,'ASSET BALANCES'!R:R)/1000</f>
        <v>0</v>
      </c>
      <c r="J44" s="260">
        <f>SUMIF('ASSET BALANCES'!$A:$A,$C44,'ASSET BALANCES'!S:S)/1000</f>
        <v>0</v>
      </c>
      <c r="K44" s="260">
        <f>SUMIF('ASSET BALANCES'!$A:$A,$C44,'ASSET BALANCES'!T:T)/1000</f>
        <v>0</v>
      </c>
      <c r="L44" s="260">
        <f>SUMIF('ASSET BALANCES'!$A:$A,$C44,'ASSET BALANCES'!U:U)/1000</f>
        <v>0</v>
      </c>
      <c r="M44" s="260">
        <f>SUMIF('ASSET BALANCES'!$A:$A,$C44,'ASSET BALANCES'!V:V)/1000</f>
        <v>0</v>
      </c>
      <c r="N44" s="260">
        <f>SUMIF('ASSET BALANCES'!$A:$A,$C44,'ASSET BALANCES'!W:W)/1000</f>
        <v>0</v>
      </c>
      <c r="O44" s="260">
        <f>SUMIF('ASSET BALANCES'!$A:$A,$C44,'ASSET BALANCES'!X:X)/1000</f>
        <v>0</v>
      </c>
      <c r="P44" s="260">
        <f>SUMIF('ASSET BALANCES'!$A:$A,$C44,'ASSET BALANCES'!Y:Y)/1000</f>
        <v>0</v>
      </c>
      <c r="Q44" s="260">
        <f>SUMIF('ASSET BALANCES'!$A:$A,$C44,'ASSET BALANCES'!Z:Z)/1000</f>
        <v>0</v>
      </c>
      <c r="R44" s="260">
        <f>SUMIF('ASSET BALANCES'!$A:$A,$C44,'ASSET BALANCES'!AA:AA)/1000</f>
        <v>0</v>
      </c>
      <c r="S44" s="22">
        <f>SUM(F44:R44)/(13)</f>
        <v>0</v>
      </c>
      <c r="U44" s="261">
        <f>S44-('B-07 2024B'!R43/1)</f>
        <v>0</v>
      </c>
    </row>
    <row r="45" spans="1:21" x14ac:dyDescent="0.25">
      <c r="A45" s="251">
        <f t="shared" si="0"/>
        <v>32</v>
      </c>
      <c r="B45" s="256"/>
      <c r="C45" s="251">
        <v>31543</v>
      </c>
      <c r="D45" s="246" t="s">
        <v>60</v>
      </c>
      <c r="F45" s="260">
        <f>SUMIF('ASSET BALANCES'!$A:$A,$C45,'ASSET BALANCES'!O:O)/1000</f>
        <v>0</v>
      </c>
      <c r="G45" s="260">
        <f>SUMIF('ASSET BALANCES'!$A:$A,$C45,'ASSET BALANCES'!P:P)/1000</f>
        <v>0</v>
      </c>
      <c r="H45" s="260">
        <f>SUMIF('ASSET BALANCES'!$A:$A,$C45,'ASSET BALANCES'!Q:Q)/1000</f>
        <v>0</v>
      </c>
      <c r="I45" s="260">
        <f>SUMIF('ASSET BALANCES'!$A:$A,$C45,'ASSET BALANCES'!R:R)/1000</f>
        <v>0</v>
      </c>
      <c r="J45" s="260">
        <f>SUMIF('ASSET BALANCES'!$A:$A,$C45,'ASSET BALANCES'!S:S)/1000</f>
        <v>0</v>
      </c>
      <c r="K45" s="260">
        <f>SUMIF('ASSET BALANCES'!$A:$A,$C45,'ASSET BALANCES'!T:T)/1000</f>
        <v>0</v>
      </c>
      <c r="L45" s="260">
        <f>SUMIF('ASSET BALANCES'!$A:$A,$C45,'ASSET BALANCES'!U:U)/1000</f>
        <v>0</v>
      </c>
      <c r="M45" s="260">
        <f>SUMIF('ASSET BALANCES'!$A:$A,$C45,'ASSET BALANCES'!V:V)/1000</f>
        <v>0</v>
      </c>
      <c r="N45" s="260">
        <f>SUMIF('ASSET BALANCES'!$A:$A,$C45,'ASSET BALANCES'!W:W)/1000</f>
        <v>0</v>
      </c>
      <c r="O45" s="260">
        <f>SUMIF('ASSET BALANCES'!$A:$A,$C45,'ASSET BALANCES'!X:X)/1000</f>
        <v>0</v>
      </c>
      <c r="P45" s="260">
        <f>SUMIF('ASSET BALANCES'!$A:$A,$C45,'ASSET BALANCES'!Y:Y)/1000</f>
        <v>0</v>
      </c>
      <c r="Q45" s="260">
        <f>SUMIF('ASSET BALANCES'!$A:$A,$C45,'ASSET BALANCES'!Z:Z)/1000</f>
        <v>0</v>
      </c>
      <c r="R45" s="260">
        <f>SUMIF('ASSET BALANCES'!$A:$A,$C45,'ASSET BALANCES'!AA:AA)/1000</f>
        <v>0</v>
      </c>
      <c r="S45" s="22">
        <f>SUM(F45:R45)/(13)</f>
        <v>0</v>
      </c>
      <c r="U45" s="261">
        <f>S45-('B-07 2024B'!R44/1)</f>
        <v>0</v>
      </c>
    </row>
    <row r="46" spans="1:21" x14ac:dyDescent="0.25">
      <c r="A46" s="251">
        <f t="shared" si="0"/>
        <v>33</v>
      </c>
      <c r="B46" s="256"/>
      <c r="C46" s="251">
        <v>31643</v>
      </c>
      <c r="D46" s="246" t="s">
        <v>61</v>
      </c>
      <c r="F46" s="260">
        <f>SUMIF('ASSET BALANCES'!$A:$A,$C46,'ASSET BALANCES'!O:O)/1000</f>
        <v>0</v>
      </c>
      <c r="G46" s="260">
        <f>SUMIF('ASSET BALANCES'!$A:$A,$C46,'ASSET BALANCES'!P:P)/1000</f>
        <v>0</v>
      </c>
      <c r="H46" s="260">
        <f>SUMIF('ASSET BALANCES'!$A:$A,$C46,'ASSET BALANCES'!Q:Q)/1000</f>
        <v>0</v>
      </c>
      <c r="I46" s="260">
        <f>SUMIF('ASSET BALANCES'!$A:$A,$C46,'ASSET BALANCES'!R:R)/1000</f>
        <v>0</v>
      </c>
      <c r="J46" s="260">
        <f>SUMIF('ASSET BALANCES'!$A:$A,$C46,'ASSET BALANCES'!S:S)/1000</f>
        <v>0</v>
      </c>
      <c r="K46" s="260">
        <f>SUMIF('ASSET BALANCES'!$A:$A,$C46,'ASSET BALANCES'!T:T)/1000</f>
        <v>0</v>
      </c>
      <c r="L46" s="260">
        <f>SUMIF('ASSET BALANCES'!$A:$A,$C46,'ASSET BALANCES'!U:U)/1000</f>
        <v>0</v>
      </c>
      <c r="M46" s="260">
        <f>SUMIF('ASSET BALANCES'!$A:$A,$C46,'ASSET BALANCES'!V:V)/1000</f>
        <v>0</v>
      </c>
      <c r="N46" s="260">
        <f>SUMIF('ASSET BALANCES'!$A:$A,$C46,'ASSET BALANCES'!W:W)/1000</f>
        <v>0</v>
      </c>
      <c r="O46" s="260">
        <f>SUMIF('ASSET BALANCES'!$A:$A,$C46,'ASSET BALANCES'!X:X)/1000</f>
        <v>0</v>
      </c>
      <c r="P46" s="260">
        <f>SUMIF('ASSET BALANCES'!$A:$A,$C46,'ASSET BALANCES'!Y:Y)/1000</f>
        <v>0</v>
      </c>
      <c r="Q46" s="260">
        <f>SUMIF('ASSET BALANCES'!$A:$A,$C46,'ASSET BALANCES'!Z:Z)/1000</f>
        <v>0</v>
      </c>
      <c r="R46" s="260">
        <f>SUMIF('ASSET BALANCES'!$A:$A,$C46,'ASSET BALANCES'!AA:AA)/1000</f>
        <v>0</v>
      </c>
      <c r="S46" s="22">
        <f>SUM(F46:R46)/(13)</f>
        <v>0</v>
      </c>
      <c r="U46" s="261">
        <f>S46-('B-07 2024B'!R45/1)</f>
        <v>0</v>
      </c>
    </row>
    <row r="47" spans="1:21" x14ac:dyDescent="0.25">
      <c r="A47" s="251">
        <f t="shared" si="0"/>
        <v>34</v>
      </c>
      <c r="B47" s="256"/>
      <c r="C47" s="251"/>
      <c r="D47" s="264" t="s">
        <v>68</v>
      </c>
      <c r="E47" s="264"/>
      <c r="F47" s="25">
        <f t="shared" ref="F47" si="6">SUM(F42:F46)</f>
        <v>0</v>
      </c>
      <c r="G47" s="25">
        <f t="shared" ref="G47:R47" si="7">SUM(G42:G46)</f>
        <v>0</v>
      </c>
      <c r="H47" s="25">
        <f t="shared" si="7"/>
        <v>0</v>
      </c>
      <c r="I47" s="25">
        <f t="shared" si="7"/>
        <v>0</v>
      </c>
      <c r="J47" s="25">
        <f t="shared" si="7"/>
        <v>0</v>
      </c>
      <c r="K47" s="25">
        <f t="shared" si="7"/>
        <v>0</v>
      </c>
      <c r="L47" s="25">
        <f t="shared" si="7"/>
        <v>0</v>
      </c>
      <c r="M47" s="25">
        <f t="shared" si="7"/>
        <v>0</v>
      </c>
      <c r="N47" s="25">
        <f t="shared" si="7"/>
        <v>0</v>
      </c>
      <c r="O47" s="25">
        <f t="shared" si="7"/>
        <v>0</v>
      </c>
      <c r="P47" s="25">
        <f t="shared" si="7"/>
        <v>0</v>
      </c>
      <c r="Q47" s="25">
        <f t="shared" si="7"/>
        <v>0</v>
      </c>
      <c r="R47" s="25">
        <f t="shared" si="7"/>
        <v>0</v>
      </c>
      <c r="S47" s="25">
        <f>SUM(S42:S46)</f>
        <v>0</v>
      </c>
      <c r="U47" s="261">
        <f>S47-('B-07 2024B'!R46/1)</f>
        <v>0</v>
      </c>
    </row>
    <row r="48" spans="1:21" x14ac:dyDescent="0.25">
      <c r="A48" s="251">
        <f t="shared" si="0"/>
        <v>35</v>
      </c>
      <c r="B48" s="256"/>
      <c r="U48" s="298"/>
    </row>
    <row r="49" spans="1:21" x14ac:dyDescent="0.25">
      <c r="A49" s="251">
        <f t="shared" si="0"/>
        <v>36</v>
      </c>
      <c r="B49" s="256"/>
      <c r="C49" s="265"/>
      <c r="D49" s="264" t="s">
        <v>69</v>
      </c>
      <c r="E49" s="264"/>
      <c r="F49" s="263"/>
      <c r="G49" s="263"/>
      <c r="H49" s="263"/>
      <c r="I49" s="263"/>
      <c r="J49" s="263"/>
      <c r="K49" s="263"/>
      <c r="L49" s="263"/>
      <c r="M49" s="263"/>
      <c r="N49" s="263"/>
      <c r="O49" s="263"/>
      <c r="P49" s="263"/>
      <c r="Q49" s="263"/>
      <c r="R49" s="263"/>
      <c r="S49" s="28"/>
      <c r="U49" s="298"/>
    </row>
    <row r="50" spans="1:21" x14ac:dyDescent="0.25">
      <c r="A50" s="251">
        <f t="shared" si="0"/>
        <v>37</v>
      </c>
      <c r="B50" s="266"/>
      <c r="C50" s="251">
        <v>31144</v>
      </c>
      <c r="D50" s="246" t="s">
        <v>57</v>
      </c>
      <c r="F50" s="260">
        <f>SUMIF('ASSET BALANCES'!$A:$A,$C50,'ASSET BALANCES'!O:O)/1000</f>
        <v>55902.236310000008</v>
      </c>
      <c r="G50" s="260">
        <f>SUMIF('ASSET BALANCES'!$A:$A,$C50,'ASSET BALANCES'!P:P)/1000</f>
        <v>55902.236310000008</v>
      </c>
      <c r="H50" s="260">
        <f>SUMIF('ASSET BALANCES'!$A:$A,$C50,'ASSET BALANCES'!Q:Q)/1000</f>
        <v>55902.236310000008</v>
      </c>
      <c r="I50" s="260">
        <f>SUMIF('ASSET BALANCES'!$A:$A,$C50,'ASSET BALANCES'!R:R)/1000</f>
        <v>55902.236310000008</v>
      </c>
      <c r="J50" s="260">
        <f>SUMIF('ASSET BALANCES'!$A:$A,$C50,'ASSET BALANCES'!S:S)/1000</f>
        <v>55902.236310000008</v>
      </c>
      <c r="K50" s="260">
        <f>SUMIF('ASSET BALANCES'!$A:$A,$C50,'ASSET BALANCES'!T:T)/1000</f>
        <v>55902.236310000008</v>
      </c>
      <c r="L50" s="260">
        <f>SUMIF('ASSET BALANCES'!$A:$A,$C50,'ASSET BALANCES'!U:U)/1000</f>
        <v>55902.236310000008</v>
      </c>
      <c r="M50" s="260">
        <f>SUMIF('ASSET BALANCES'!$A:$A,$C50,'ASSET BALANCES'!V:V)/1000</f>
        <v>55902.236310000008</v>
      </c>
      <c r="N50" s="260">
        <f>SUMIF('ASSET BALANCES'!$A:$A,$C50,'ASSET BALANCES'!W:W)/1000</f>
        <v>55902.236310000008</v>
      </c>
      <c r="O50" s="260">
        <f>SUMIF('ASSET BALANCES'!$A:$A,$C50,'ASSET BALANCES'!X:X)/1000</f>
        <v>55902.236310000008</v>
      </c>
      <c r="P50" s="260">
        <f>SUMIF('ASSET BALANCES'!$A:$A,$C50,'ASSET BALANCES'!Y:Y)/1000</f>
        <v>55902.236310000008</v>
      </c>
      <c r="Q50" s="260">
        <f>SUMIF('ASSET BALANCES'!$A:$A,$C50,'ASSET BALANCES'!Z:Z)/1000</f>
        <v>55902.236310000008</v>
      </c>
      <c r="R50" s="260">
        <f>SUMIF('ASSET BALANCES'!$A:$A,$C50,'ASSET BALANCES'!AA:AA)/1000</f>
        <v>55902.236310000008</v>
      </c>
      <c r="S50" s="22">
        <f>SUM(F50:R50)/(13)</f>
        <v>55902.236310000015</v>
      </c>
      <c r="U50" s="261">
        <f>S50-('B-07 2024B'!R49/1)</f>
        <v>0</v>
      </c>
    </row>
    <row r="51" spans="1:21" x14ac:dyDescent="0.25">
      <c r="A51" s="251">
        <f t="shared" si="0"/>
        <v>38</v>
      </c>
      <c r="B51" s="266"/>
      <c r="C51" s="251">
        <v>31244</v>
      </c>
      <c r="D51" s="246" t="s">
        <v>58</v>
      </c>
      <c r="F51" s="260">
        <f>SUMIF('ASSET BALANCES'!$A:$A,$C51,'ASSET BALANCES'!O:O)/1000</f>
        <v>309059.93295999971</v>
      </c>
      <c r="G51" s="260">
        <f>SUMIF('ASSET BALANCES'!$A:$A,$C51,'ASSET BALANCES'!P:P)/1000</f>
        <v>313743.53607499978</v>
      </c>
      <c r="H51" s="260">
        <f>SUMIF('ASSET BALANCES'!$A:$A,$C51,'ASSET BALANCES'!Q:Q)/1000</f>
        <v>314204.82697499974</v>
      </c>
      <c r="I51" s="260">
        <f>SUMIF('ASSET BALANCES'!$A:$A,$C51,'ASSET BALANCES'!R:R)/1000</f>
        <v>314438.7531399997</v>
      </c>
      <c r="J51" s="260">
        <f>SUMIF('ASSET BALANCES'!$A:$A,$C51,'ASSET BALANCES'!S:S)/1000</f>
        <v>314629.57784499967</v>
      </c>
      <c r="K51" s="260">
        <f>SUMIF('ASSET BALANCES'!$A:$A,$C51,'ASSET BALANCES'!T:T)/1000</f>
        <v>315111.35319499968</v>
      </c>
      <c r="L51" s="260">
        <f>SUMIF('ASSET BALANCES'!$A:$A,$C51,'ASSET BALANCES'!U:U)/1000</f>
        <v>315190.20057499973</v>
      </c>
      <c r="M51" s="260">
        <f>SUMIF('ASSET BALANCES'!$A:$A,$C51,'ASSET BALANCES'!V:V)/1000</f>
        <v>315245.49391499977</v>
      </c>
      <c r="N51" s="260">
        <f>SUMIF('ASSET BALANCES'!$A:$A,$C51,'ASSET BALANCES'!W:W)/1000</f>
        <v>315300.7872549998</v>
      </c>
      <c r="O51" s="260">
        <f>SUMIF('ASSET BALANCES'!$A:$A,$C51,'ASSET BALANCES'!X:X)/1000</f>
        <v>315389.50075499981</v>
      </c>
      <c r="P51" s="260">
        <f>SUMIF('ASSET BALANCES'!$A:$A,$C51,'ASSET BALANCES'!Y:Y)/1000</f>
        <v>315450.91409499984</v>
      </c>
      <c r="Q51" s="260">
        <f>SUMIF('ASSET BALANCES'!$A:$A,$C51,'ASSET BALANCES'!Z:Z)/1000</f>
        <v>315549.0474349999</v>
      </c>
      <c r="R51" s="260">
        <f>SUMIF('ASSET BALANCES'!$A:$A,$C51,'ASSET BALANCES'!AA:AA)/1000</f>
        <v>315953.30990499986</v>
      </c>
      <c r="S51" s="22">
        <f>SUM(F51:R51)/(13)</f>
        <v>314559.01800961525</v>
      </c>
      <c r="U51" s="261">
        <f>S51-('B-07 2024B'!R50/1)</f>
        <v>-3.8475263863801956E-7</v>
      </c>
    </row>
    <row r="52" spans="1:21" x14ac:dyDescent="0.25">
      <c r="A52" s="251">
        <f t="shared" si="0"/>
        <v>39</v>
      </c>
      <c r="B52" s="266"/>
      <c r="C52" s="251">
        <v>31444</v>
      </c>
      <c r="D52" s="246" t="s">
        <v>59</v>
      </c>
      <c r="F52" s="260">
        <f>SUMIF('ASSET BALANCES'!$A:$A,$C52,'ASSET BALANCES'!O:O)/1000</f>
        <v>113387.62348000005</v>
      </c>
      <c r="G52" s="260">
        <f>SUMIF('ASSET BALANCES'!$A:$A,$C52,'ASSET BALANCES'!P:P)/1000</f>
        <v>118071.22659500004</v>
      </c>
      <c r="H52" s="260">
        <f>SUMIF('ASSET BALANCES'!$A:$A,$C52,'ASSET BALANCES'!Q:Q)/1000</f>
        <v>118532.51749500005</v>
      </c>
      <c r="I52" s="260">
        <f>SUMIF('ASSET BALANCES'!$A:$A,$C52,'ASSET BALANCES'!R:R)/1000</f>
        <v>118766.44366000005</v>
      </c>
      <c r="J52" s="260">
        <f>SUMIF('ASSET BALANCES'!$A:$A,$C52,'ASSET BALANCES'!S:S)/1000</f>
        <v>118957.26836500004</v>
      </c>
      <c r="K52" s="260">
        <f>SUMIF('ASSET BALANCES'!$A:$A,$C52,'ASSET BALANCES'!T:T)/1000</f>
        <v>119439.04371500004</v>
      </c>
      <c r="L52" s="260">
        <f>SUMIF('ASSET BALANCES'!$A:$A,$C52,'ASSET BALANCES'!U:U)/1000</f>
        <v>119517.89109500003</v>
      </c>
      <c r="M52" s="260">
        <f>SUMIF('ASSET BALANCES'!$A:$A,$C52,'ASSET BALANCES'!V:V)/1000</f>
        <v>119573.18443500003</v>
      </c>
      <c r="N52" s="260">
        <f>SUMIF('ASSET BALANCES'!$A:$A,$C52,'ASSET BALANCES'!W:W)/1000</f>
        <v>119628.47777500004</v>
      </c>
      <c r="O52" s="260">
        <f>SUMIF('ASSET BALANCES'!$A:$A,$C52,'ASSET BALANCES'!X:X)/1000</f>
        <v>119717.19127500003</v>
      </c>
      <c r="P52" s="260">
        <f>SUMIF('ASSET BALANCES'!$A:$A,$C52,'ASSET BALANCES'!Y:Y)/1000</f>
        <v>119778.60461500003</v>
      </c>
      <c r="Q52" s="260">
        <f>SUMIF('ASSET BALANCES'!$A:$A,$C52,'ASSET BALANCES'!Z:Z)/1000</f>
        <v>119876.73795500005</v>
      </c>
      <c r="R52" s="260">
        <f>SUMIF('ASSET BALANCES'!$A:$A,$C52,'ASSET BALANCES'!AA:AA)/1000</f>
        <v>120281.00042500003</v>
      </c>
      <c r="S52" s="22">
        <f>SUM(F52:R52)/(13)</f>
        <v>118886.70852961541</v>
      </c>
      <c r="U52" s="261">
        <f>S52-('B-07 2024B'!R51/1)</f>
        <v>-3.8459256757050753E-7</v>
      </c>
    </row>
    <row r="53" spans="1:21" x14ac:dyDescent="0.25">
      <c r="A53" s="251">
        <f t="shared" si="0"/>
        <v>40</v>
      </c>
      <c r="B53" s="266"/>
      <c r="C53" s="251">
        <v>31544</v>
      </c>
      <c r="D53" s="246" t="s">
        <v>60</v>
      </c>
      <c r="F53" s="260">
        <f>SUMIF('ASSET BALANCES'!$A:$A,$C53,'ASSET BALANCES'!O:O)/1000</f>
        <v>52859.494079999997</v>
      </c>
      <c r="G53" s="260">
        <f>SUMIF('ASSET BALANCES'!$A:$A,$C53,'ASSET BALANCES'!P:P)/1000</f>
        <v>52859.494079999997</v>
      </c>
      <c r="H53" s="260">
        <f>SUMIF('ASSET BALANCES'!$A:$A,$C53,'ASSET BALANCES'!Q:Q)/1000</f>
        <v>52859.494079999997</v>
      </c>
      <c r="I53" s="260">
        <f>SUMIF('ASSET BALANCES'!$A:$A,$C53,'ASSET BALANCES'!R:R)/1000</f>
        <v>52859.494079999997</v>
      </c>
      <c r="J53" s="260">
        <f>SUMIF('ASSET BALANCES'!$A:$A,$C53,'ASSET BALANCES'!S:S)/1000</f>
        <v>52859.494079999997</v>
      </c>
      <c r="K53" s="260">
        <f>SUMIF('ASSET BALANCES'!$A:$A,$C53,'ASSET BALANCES'!T:T)/1000</f>
        <v>52859.494079999997</v>
      </c>
      <c r="L53" s="260">
        <f>SUMIF('ASSET BALANCES'!$A:$A,$C53,'ASSET BALANCES'!U:U)/1000</f>
        <v>52859.494079999997</v>
      </c>
      <c r="M53" s="260">
        <f>SUMIF('ASSET BALANCES'!$A:$A,$C53,'ASSET BALANCES'!V:V)/1000</f>
        <v>52859.494079999997</v>
      </c>
      <c r="N53" s="260">
        <f>SUMIF('ASSET BALANCES'!$A:$A,$C53,'ASSET BALANCES'!W:W)/1000</f>
        <v>52859.494079999997</v>
      </c>
      <c r="O53" s="260">
        <f>SUMIF('ASSET BALANCES'!$A:$A,$C53,'ASSET BALANCES'!X:X)/1000</f>
        <v>52859.494079999997</v>
      </c>
      <c r="P53" s="260">
        <f>SUMIF('ASSET BALANCES'!$A:$A,$C53,'ASSET BALANCES'!Y:Y)/1000</f>
        <v>52859.494079999997</v>
      </c>
      <c r="Q53" s="260">
        <f>SUMIF('ASSET BALANCES'!$A:$A,$C53,'ASSET BALANCES'!Z:Z)/1000</f>
        <v>52859.494079999997</v>
      </c>
      <c r="R53" s="260">
        <f>SUMIF('ASSET BALANCES'!$A:$A,$C53,'ASSET BALANCES'!AA:AA)/1000</f>
        <v>52859.494079999997</v>
      </c>
      <c r="S53" s="22">
        <f>SUM(F53:R53)/(13)</f>
        <v>52859.494079999982</v>
      </c>
      <c r="U53" s="261">
        <f>S53-('B-07 2024B'!R52/1)</f>
        <v>0</v>
      </c>
    </row>
    <row r="54" spans="1:21" x14ac:dyDescent="0.25">
      <c r="A54" s="251">
        <f t="shared" si="0"/>
        <v>41</v>
      </c>
      <c r="B54" s="266"/>
      <c r="C54" s="251">
        <v>31644</v>
      </c>
      <c r="D54" s="246" t="s">
        <v>61</v>
      </c>
      <c r="F54" s="260">
        <f>SUMIF('ASSET BALANCES'!$A:$A,$C54,'ASSET BALANCES'!O:O)/1000</f>
        <v>5865.8117899999997</v>
      </c>
      <c r="G54" s="260">
        <f>SUMIF('ASSET BALANCES'!$A:$A,$C54,'ASSET BALANCES'!P:P)/1000</f>
        <v>5865.8117899999997</v>
      </c>
      <c r="H54" s="260">
        <f>SUMIF('ASSET BALANCES'!$A:$A,$C54,'ASSET BALANCES'!Q:Q)/1000</f>
        <v>5865.8117899999997</v>
      </c>
      <c r="I54" s="260">
        <f>SUMIF('ASSET BALANCES'!$A:$A,$C54,'ASSET BALANCES'!R:R)/1000</f>
        <v>5865.8117899999997</v>
      </c>
      <c r="J54" s="260">
        <f>SUMIF('ASSET BALANCES'!$A:$A,$C54,'ASSET BALANCES'!S:S)/1000</f>
        <v>5865.8117899999997</v>
      </c>
      <c r="K54" s="260">
        <f>SUMIF('ASSET BALANCES'!$A:$A,$C54,'ASSET BALANCES'!T:T)/1000</f>
        <v>5865.8117899999997</v>
      </c>
      <c r="L54" s="260">
        <f>SUMIF('ASSET BALANCES'!$A:$A,$C54,'ASSET BALANCES'!U:U)/1000</f>
        <v>5865.8117899999997</v>
      </c>
      <c r="M54" s="260">
        <f>SUMIF('ASSET BALANCES'!$A:$A,$C54,'ASSET BALANCES'!V:V)/1000</f>
        <v>5865.8117899999997</v>
      </c>
      <c r="N54" s="260">
        <f>SUMIF('ASSET BALANCES'!$A:$A,$C54,'ASSET BALANCES'!W:W)/1000</f>
        <v>5865.8117899999997</v>
      </c>
      <c r="O54" s="260">
        <f>SUMIF('ASSET BALANCES'!$A:$A,$C54,'ASSET BALANCES'!X:X)/1000</f>
        <v>5865.8117899999997</v>
      </c>
      <c r="P54" s="260">
        <f>SUMIF('ASSET BALANCES'!$A:$A,$C54,'ASSET BALANCES'!Y:Y)/1000</f>
        <v>5865.8117899999997</v>
      </c>
      <c r="Q54" s="260">
        <f>SUMIF('ASSET BALANCES'!$A:$A,$C54,'ASSET BALANCES'!Z:Z)/1000</f>
        <v>5865.8117899999997</v>
      </c>
      <c r="R54" s="260">
        <f>SUMIF('ASSET BALANCES'!$A:$A,$C54,'ASSET BALANCES'!AA:AA)/1000</f>
        <v>5865.8117899999997</v>
      </c>
      <c r="S54" s="22">
        <f>SUM(F54:R54)/(13)</f>
        <v>5865.8117900000007</v>
      </c>
      <c r="U54" s="261">
        <f>S54-('B-07 2024B'!R53/1)</f>
        <v>0</v>
      </c>
    </row>
    <row r="55" spans="1:21" x14ac:dyDescent="0.25">
      <c r="A55" s="251">
        <f t="shared" si="0"/>
        <v>42</v>
      </c>
      <c r="B55" s="266"/>
      <c r="D55" s="264" t="s">
        <v>70</v>
      </c>
      <c r="E55" s="264"/>
      <c r="F55" s="25">
        <f t="shared" ref="F55" si="8">SUM(F50:F54)</f>
        <v>537075.09861999971</v>
      </c>
      <c r="G55" s="25">
        <f t="shared" ref="G55:R55" si="9">SUM(G50:G54)</f>
        <v>546442.30484999972</v>
      </c>
      <c r="H55" s="25">
        <f t="shared" si="9"/>
        <v>547364.88664999977</v>
      </c>
      <c r="I55" s="25">
        <f t="shared" si="9"/>
        <v>547832.73897999967</v>
      </c>
      <c r="J55" s="25">
        <f t="shared" si="9"/>
        <v>548214.38838999963</v>
      </c>
      <c r="K55" s="25">
        <f t="shared" si="9"/>
        <v>549177.93908999965</v>
      </c>
      <c r="L55" s="25">
        <f t="shared" si="9"/>
        <v>549335.63384999975</v>
      </c>
      <c r="M55" s="25">
        <f t="shared" si="9"/>
        <v>549446.2205299997</v>
      </c>
      <c r="N55" s="25">
        <f t="shared" si="9"/>
        <v>549556.80720999977</v>
      </c>
      <c r="O55" s="25">
        <f t="shared" si="9"/>
        <v>549734.23420999979</v>
      </c>
      <c r="P55" s="25">
        <f t="shared" si="9"/>
        <v>549857.06088999985</v>
      </c>
      <c r="Q55" s="25">
        <f t="shared" si="9"/>
        <v>550053.32756999985</v>
      </c>
      <c r="R55" s="25">
        <f t="shared" si="9"/>
        <v>550861.85250999988</v>
      </c>
      <c r="S55" s="25">
        <f>SUM(S50:S54)</f>
        <v>548073.26871923066</v>
      </c>
      <c r="U55" s="261">
        <f>S55-('B-07 2024B'!R54/1)</f>
        <v>-7.6927244663238525E-7</v>
      </c>
    </row>
    <row r="56" spans="1:21" x14ac:dyDescent="0.25">
      <c r="A56" s="251">
        <f t="shared" si="0"/>
        <v>43</v>
      </c>
      <c r="B56" s="266"/>
      <c r="P56" s="248"/>
      <c r="U56" s="298"/>
    </row>
    <row r="57" spans="1:21" ht="13.8" thickBot="1" x14ac:dyDescent="0.3">
      <c r="A57" s="253">
        <f t="shared" si="0"/>
        <v>44</v>
      </c>
      <c r="B57" s="39" t="s">
        <v>71</v>
      </c>
      <c r="C57" s="245"/>
      <c r="D57" s="245"/>
      <c r="E57" s="245"/>
      <c r="F57" s="245"/>
      <c r="G57" s="245"/>
      <c r="H57" s="245"/>
      <c r="I57" s="245"/>
      <c r="J57" s="245"/>
      <c r="K57" s="245"/>
      <c r="L57" s="245"/>
      <c r="M57" s="245"/>
      <c r="N57" s="245"/>
      <c r="O57" s="245"/>
      <c r="P57" s="267"/>
      <c r="Q57" s="245"/>
      <c r="R57" s="245"/>
      <c r="S57" s="245"/>
      <c r="U57" s="298"/>
    </row>
    <row r="58" spans="1:21" x14ac:dyDescent="0.25">
      <c r="A58" s="247" t="s">
        <v>72</v>
      </c>
      <c r="P58" s="248"/>
      <c r="Q58" s="246" t="s">
        <v>73</v>
      </c>
      <c r="U58" s="298"/>
    </row>
    <row r="59" spans="1:21" ht="13.8" thickBot="1" x14ac:dyDescent="0.3">
      <c r="A59" s="245" t="str">
        <f>$A$1</f>
        <v>SCHEDULE B-08</v>
      </c>
      <c r="B59" s="245"/>
      <c r="C59" s="245"/>
      <c r="D59" s="245"/>
      <c r="E59" s="245"/>
      <c r="F59" s="245"/>
      <c r="G59" s="245" t="str">
        <f>$G$1</f>
        <v>MONTHLY PLANT BALANCES TEST YEAR - 13 MONTHS</v>
      </c>
      <c r="H59" s="245"/>
      <c r="I59" s="245"/>
      <c r="J59" s="245"/>
      <c r="K59" s="245"/>
      <c r="L59" s="245"/>
      <c r="M59" s="245"/>
      <c r="N59" s="245"/>
      <c r="O59" s="245"/>
      <c r="P59" s="267"/>
      <c r="Q59" s="245"/>
      <c r="R59" s="245"/>
      <c r="S59" s="245" t="str">
        <f>"Page 12 of " &amp; $Q$1</f>
        <v>Page 12 of 30</v>
      </c>
      <c r="U59" s="298"/>
    </row>
    <row r="60" spans="1:21" x14ac:dyDescent="0.25">
      <c r="A60" s="246" t="str">
        <f>$A$2</f>
        <v>FLORIDA PUBLIC SERVICE COMMISSION</v>
      </c>
      <c r="B60" s="268"/>
      <c r="E60" s="248"/>
      <c r="F60" s="248" t="str">
        <f>$F$2</f>
        <v xml:space="preserve">                  EXPLANATION:</v>
      </c>
      <c r="G60" s="246" t="str">
        <f>IF($G$2="","",$G$2)</f>
        <v>Provide the monthly plant balances for each account or sub-account to which an individual depreciation rate is</v>
      </c>
      <c r="K60" s="269"/>
      <c r="L60" s="269"/>
      <c r="N60" s="269"/>
      <c r="O60" s="269"/>
      <c r="P60" s="270"/>
      <c r="Q60" s="246" t="str">
        <f>$Q$2</f>
        <v>Type of data shown:</v>
      </c>
      <c r="S60" s="247"/>
      <c r="U60" s="298"/>
    </row>
    <row r="61" spans="1:21" x14ac:dyDescent="0.25">
      <c r="B61" s="268"/>
      <c r="G61" s="246" t="str">
        <f>IF($G$3="","",$G$3)</f>
        <v>applied.  These balances should be the ones used to compute the monthly depreciation expenses excluding</v>
      </c>
      <c r="K61" s="248"/>
      <c r="L61" s="247"/>
      <c r="O61" s="248"/>
      <c r="P61" s="248" t="str">
        <f>IF($P$3=0,"",$P$3)</f>
        <v/>
      </c>
      <c r="Q61" s="247" t="str">
        <f>$Q$3</f>
        <v>Projected Test Year Ended 12/31/2025</v>
      </c>
      <c r="S61" s="248"/>
      <c r="U61" s="298"/>
    </row>
    <row r="62" spans="1:21" x14ac:dyDescent="0.25">
      <c r="A62" s="246" t="str">
        <f>$A$4</f>
        <v>COMPANY: TAMPA ELECTRIC COMPANY</v>
      </c>
      <c r="B62" s="268"/>
      <c r="G62" s="246" t="str">
        <f>IF($G$4="","",$G$4)</f>
        <v>any amortization/recovery schedules.</v>
      </c>
      <c r="K62" s="248"/>
      <c r="L62" s="247"/>
      <c r="M62" s="248"/>
      <c r="P62" s="248" t="str">
        <f>IF($P$4=0,"",$P$4)</f>
        <v>XX</v>
      </c>
      <c r="Q62" s="247" t="str">
        <f>$Q$4</f>
        <v>Projected Prior Year Ended 12/31/2024</v>
      </c>
      <c r="S62" s="248"/>
      <c r="U62" s="298"/>
    </row>
    <row r="63" spans="1:21" x14ac:dyDescent="0.25">
      <c r="B63" s="268"/>
      <c r="K63" s="248"/>
      <c r="L63" s="247"/>
      <c r="M63" s="248"/>
      <c r="P63" s="248" t="str">
        <f>IF($P$5=0,"",$P$5)</f>
        <v/>
      </c>
      <c r="Q63" s="247" t="str">
        <f>$Q$5</f>
        <v>Historical Prior Year Ended 12/31/2023</v>
      </c>
      <c r="S63" s="248"/>
      <c r="U63" s="298"/>
    </row>
    <row r="64" spans="1:21" x14ac:dyDescent="0.25">
      <c r="B64" s="268"/>
      <c r="K64" s="248"/>
      <c r="L64" s="247"/>
      <c r="M64" s="248"/>
      <c r="P64" s="248"/>
      <c r="Q64" s="296" t="s">
        <v>782</v>
      </c>
      <c r="S64" s="248"/>
      <c r="U64" s="298"/>
    </row>
    <row r="65" spans="1:21" x14ac:dyDescent="0.25">
      <c r="B65" s="268"/>
      <c r="K65" s="248"/>
      <c r="L65" s="247"/>
      <c r="M65" s="248"/>
      <c r="P65" s="248"/>
      <c r="Q65" s="296" t="s">
        <v>784</v>
      </c>
      <c r="S65" s="248"/>
      <c r="U65" s="298"/>
    </row>
    <row r="66" spans="1:21" ht="13.8" thickBot="1" x14ac:dyDescent="0.3">
      <c r="A66" s="245" t="str">
        <f>A$8</f>
        <v>DOCKET No. 20240026-EI</v>
      </c>
      <c r="B66" s="271"/>
      <c r="C66" s="245"/>
      <c r="D66" s="245"/>
      <c r="E66" s="245"/>
      <c r="F66" s="245" t="str">
        <f>IF(+$F$8="","",$F$8)</f>
        <v/>
      </c>
      <c r="G66" s="245"/>
      <c r="H66" s="253" t="str">
        <f>IF($H$8="","",$H$8)</f>
        <v>(Dollars in 000's)</v>
      </c>
      <c r="I66" s="253"/>
      <c r="J66" s="245"/>
      <c r="K66" s="245"/>
      <c r="L66" s="245"/>
      <c r="M66" s="245"/>
      <c r="N66" s="245"/>
      <c r="O66" s="245"/>
      <c r="P66" s="267"/>
      <c r="Q66" s="245" t="s">
        <v>783</v>
      </c>
      <c r="R66" s="245"/>
      <c r="S66" s="245"/>
      <c r="U66" s="298"/>
    </row>
    <row r="67" spans="1:21" x14ac:dyDescent="0.25">
      <c r="C67" s="249"/>
      <c r="D67" s="249"/>
      <c r="E67" s="249"/>
      <c r="F67" s="249"/>
      <c r="G67" s="249"/>
      <c r="H67" s="249"/>
      <c r="I67" s="249"/>
      <c r="J67" s="249"/>
      <c r="K67" s="249"/>
      <c r="L67" s="249"/>
      <c r="M67" s="249"/>
      <c r="N67" s="249"/>
      <c r="O67" s="249"/>
      <c r="P67" s="250"/>
      <c r="Q67" s="249"/>
      <c r="R67" s="249"/>
      <c r="S67" s="249"/>
      <c r="U67" s="298"/>
    </row>
    <row r="68" spans="1:21" x14ac:dyDescent="0.25">
      <c r="C68" s="249"/>
      <c r="D68" s="249"/>
      <c r="E68" s="249"/>
      <c r="F68" s="249"/>
      <c r="G68" s="249"/>
      <c r="H68" s="249"/>
      <c r="I68" s="249"/>
      <c r="J68" s="249"/>
      <c r="K68" s="251"/>
      <c r="L68" s="251"/>
      <c r="M68" s="249"/>
      <c r="N68" s="249"/>
      <c r="O68" s="249"/>
      <c r="P68" s="250"/>
      <c r="Q68" s="249"/>
      <c r="R68" s="249"/>
      <c r="S68" s="249"/>
      <c r="U68" s="298"/>
    </row>
    <row r="69" spans="1:21" x14ac:dyDescent="0.25">
      <c r="C69" s="251" t="s">
        <v>17</v>
      </c>
      <c r="D69" s="251" t="s">
        <v>17</v>
      </c>
      <c r="F69" s="251" t="s">
        <v>18</v>
      </c>
      <c r="G69" s="251" t="s">
        <v>19</v>
      </c>
      <c r="H69" s="249" t="s">
        <v>20</v>
      </c>
      <c r="I69" s="249" t="s">
        <v>21</v>
      </c>
      <c r="J69" s="251" t="s">
        <v>22</v>
      </c>
      <c r="K69" s="249" t="s">
        <v>23</v>
      </c>
      <c r="L69" s="251" t="s">
        <v>24</v>
      </c>
      <c r="M69" s="251" t="s">
        <v>25</v>
      </c>
      <c r="N69" s="251" t="s">
        <v>26</v>
      </c>
      <c r="O69" s="251" t="s">
        <v>27</v>
      </c>
      <c r="P69" s="251" t="s">
        <v>28</v>
      </c>
      <c r="Q69" s="251" t="s">
        <v>29</v>
      </c>
      <c r="R69" s="251" t="s">
        <v>30</v>
      </c>
      <c r="S69" s="251" t="s">
        <v>31</v>
      </c>
      <c r="U69" s="298"/>
    </row>
    <row r="70" spans="1:21" x14ac:dyDescent="0.25">
      <c r="A70" s="251" t="s">
        <v>32</v>
      </c>
      <c r="B70" s="251"/>
      <c r="C70" s="251" t="s">
        <v>33</v>
      </c>
      <c r="D70" s="251" t="s">
        <v>33</v>
      </c>
      <c r="E70" s="249"/>
      <c r="F70" s="251"/>
      <c r="G70" s="251"/>
      <c r="H70" s="251"/>
      <c r="I70" s="251"/>
      <c r="J70" s="251"/>
      <c r="K70" s="251"/>
      <c r="L70" s="249"/>
      <c r="M70" s="251"/>
      <c r="N70" s="251"/>
      <c r="O70" s="251"/>
      <c r="P70" s="249"/>
      <c r="Q70" s="249"/>
      <c r="R70" s="249"/>
      <c r="S70" s="251" t="s">
        <v>34</v>
      </c>
      <c r="U70" s="298"/>
    </row>
    <row r="71" spans="1:21" ht="13.8" thickBot="1" x14ac:dyDescent="0.3">
      <c r="A71" s="253" t="s">
        <v>36</v>
      </c>
      <c r="B71" s="253"/>
      <c r="C71" s="253" t="s">
        <v>37</v>
      </c>
      <c r="D71" s="253" t="s">
        <v>38</v>
      </c>
      <c r="E71" s="253"/>
      <c r="F71" s="272" t="str">
        <f>F$13</f>
        <v>12/2023</v>
      </c>
      <c r="G71" s="272" t="str">
        <f t="shared" ref="G71:R71" si="10">G$13</f>
        <v>1/2024</v>
      </c>
      <c r="H71" s="272" t="str">
        <f t="shared" si="10"/>
        <v>2/2024</v>
      </c>
      <c r="I71" s="272" t="str">
        <f t="shared" si="10"/>
        <v>3/2024</v>
      </c>
      <c r="J71" s="272" t="str">
        <f t="shared" si="10"/>
        <v>4/2024</v>
      </c>
      <c r="K71" s="272" t="str">
        <f t="shared" si="10"/>
        <v>5/2024</v>
      </c>
      <c r="L71" s="272" t="str">
        <f t="shared" si="10"/>
        <v>6/2024</v>
      </c>
      <c r="M71" s="272" t="str">
        <f t="shared" si="10"/>
        <v>7/2024</v>
      </c>
      <c r="N71" s="272" t="str">
        <f t="shared" si="10"/>
        <v>8/2024</v>
      </c>
      <c r="O71" s="272" t="str">
        <f t="shared" si="10"/>
        <v>9/2024</v>
      </c>
      <c r="P71" s="272" t="str">
        <f t="shared" si="10"/>
        <v>10/2024</v>
      </c>
      <c r="Q71" s="272" t="str">
        <f t="shared" si="10"/>
        <v>11/2024</v>
      </c>
      <c r="R71" s="272" t="str">
        <f t="shared" si="10"/>
        <v>12/2024</v>
      </c>
      <c r="S71" s="254" t="s">
        <v>52</v>
      </c>
      <c r="U71" s="298"/>
    </row>
    <row r="72" spans="1:21" x14ac:dyDescent="0.25">
      <c r="A72" s="251">
        <v>1</v>
      </c>
      <c r="B72" s="251"/>
      <c r="P72" s="248"/>
      <c r="U72" s="298"/>
    </row>
    <row r="73" spans="1:21" x14ac:dyDescent="0.25">
      <c r="A73" s="251">
        <f>A72+1</f>
        <v>2</v>
      </c>
      <c r="B73" s="256"/>
      <c r="D73" s="273" t="s">
        <v>74</v>
      </c>
      <c r="E73" s="264"/>
      <c r="F73" s="264"/>
      <c r="G73" s="264"/>
      <c r="P73" s="248"/>
      <c r="U73" s="298"/>
    </row>
    <row r="74" spans="1:21" x14ac:dyDescent="0.25">
      <c r="A74" s="251">
        <f t="shared" ref="A74:A115" si="11">A73+1</f>
        <v>3</v>
      </c>
      <c r="B74" s="256"/>
      <c r="C74" s="251">
        <v>31145</v>
      </c>
      <c r="D74" s="246" t="s">
        <v>57</v>
      </c>
      <c r="F74" s="260">
        <f>SUMIF('ASSET BALANCES'!$A:$A,$C74,'ASSET BALANCES'!O:O)/1000</f>
        <v>31998.663150000008</v>
      </c>
      <c r="G74" s="260">
        <f>SUMIF('ASSET BALANCES'!$A:$A,$C74,'ASSET BALANCES'!P:P)/1000</f>
        <v>31998.663150000008</v>
      </c>
      <c r="H74" s="260">
        <f>SUMIF('ASSET BALANCES'!$A:$A,$C74,'ASSET BALANCES'!Q:Q)/1000</f>
        <v>31998.663150000008</v>
      </c>
      <c r="I74" s="260">
        <f>SUMIF('ASSET BALANCES'!$A:$A,$C74,'ASSET BALANCES'!R:R)/1000</f>
        <v>31998.663150000008</v>
      </c>
      <c r="J74" s="260">
        <f>SUMIF('ASSET BALANCES'!$A:$A,$C74,'ASSET BALANCES'!S:S)/1000</f>
        <v>31998.663150000008</v>
      </c>
      <c r="K74" s="260">
        <f>SUMIF('ASSET BALANCES'!$A:$A,$C74,'ASSET BALANCES'!T:T)/1000</f>
        <v>31998.663150000008</v>
      </c>
      <c r="L74" s="260">
        <f>SUMIF('ASSET BALANCES'!$A:$A,$C74,'ASSET BALANCES'!U:U)/1000</f>
        <v>31998.663150000008</v>
      </c>
      <c r="M74" s="260">
        <f>SUMIF('ASSET BALANCES'!$A:$A,$C74,'ASSET BALANCES'!V:V)/1000</f>
        <v>31998.663150000008</v>
      </c>
      <c r="N74" s="260">
        <f>SUMIF('ASSET BALANCES'!$A:$A,$C74,'ASSET BALANCES'!W:W)/1000</f>
        <v>31998.663150000008</v>
      </c>
      <c r="O74" s="260">
        <f>SUMIF('ASSET BALANCES'!$A:$A,$C74,'ASSET BALANCES'!X:X)/1000</f>
        <v>31998.663150000008</v>
      </c>
      <c r="P74" s="260">
        <f>SUMIF('ASSET BALANCES'!$A:$A,$C74,'ASSET BALANCES'!Y:Y)/1000</f>
        <v>31998.663150000008</v>
      </c>
      <c r="Q74" s="260">
        <f>SUMIF('ASSET BALANCES'!$A:$A,$C74,'ASSET BALANCES'!Z:Z)/1000</f>
        <v>31998.663150000008</v>
      </c>
      <c r="R74" s="260">
        <f>SUMIF('ASSET BALANCES'!$A:$A,$C74,'ASSET BALANCES'!AA:AA)/1000</f>
        <v>31998.663150000008</v>
      </c>
      <c r="S74" s="22">
        <f>SUM(F74:R74)/(13)</f>
        <v>31998.663150000019</v>
      </c>
      <c r="U74" s="261">
        <f>S74-('B-07 2024B'!R72/1)</f>
        <v>0</v>
      </c>
    </row>
    <row r="75" spans="1:21" x14ac:dyDescent="0.25">
      <c r="A75" s="251">
        <f t="shared" si="11"/>
        <v>4</v>
      </c>
      <c r="B75" s="256"/>
      <c r="C75" s="251">
        <v>31245</v>
      </c>
      <c r="D75" s="246" t="s">
        <v>58</v>
      </c>
      <c r="F75" s="260">
        <f>SUMIF('ASSET BALANCES'!$A:$A,$C75,'ASSET BALANCES'!O:O)/1000</f>
        <v>196281.6642599999</v>
      </c>
      <c r="G75" s="260">
        <f>SUMIF('ASSET BALANCES'!$A:$A,$C75,'ASSET BALANCES'!P:P)/1000</f>
        <v>196296.46933999989</v>
      </c>
      <c r="H75" s="260">
        <f>SUMIF('ASSET BALANCES'!$A:$A,$C75,'ASSET BALANCES'!Q:Q)/1000</f>
        <v>196528.72091999991</v>
      </c>
      <c r="I75" s="260">
        <f>SUMIF('ASSET BALANCES'!$A:$A,$C75,'ASSET BALANCES'!R:R)/1000</f>
        <v>196550.32091999991</v>
      </c>
      <c r="J75" s="260">
        <f>SUMIF('ASSET BALANCES'!$A:$A,$C75,'ASSET BALANCES'!S:S)/1000</f>
        <v>196571.92091999989</v>
      </c>
      <c r="K75" s="260">
        <f>SUMIF('ASSET BALANCES'!$A:$A,$C75,'ASSET BALANCES'!T:T)/1000</f>
        <v>196597.1209199999</v>
      </c>
      <c r="L75" s="260">
        <f>SUMIF('ASSET BALANCES'!$A:$A,$C75,'ASSET BALANCES'!U:U)/1000</f>
        <v>196899.9130399999</v>
      </c>
      <c r="M75" s="260">
        <f>SUMIF('ASSET BALANCES'!$A:$A,$C75,'ASSET BALANCES'!V:V)/1000</f>
        <v>196928.71303999992</v>
      </c>
      <c r="N75" s="260">
        <f>SUMIF('ASSET BALANCES'!$A:$A,$C75,'ASSET BALANCES'!W:W)/1000</f>
        <v>196957.5130399999</v>
      </c>
      <c r="O75" s="260">
        <f>SUMIF('ASSET BALANCES'!$A:$A,$C75,'ASSET BALANCES'!X:X)/1000</f>
        <v>196986.31303999989</v>
      </c>
      <c r="P75" s="260">
        <f>SUMIF('ASSET BALANCES'!$A:$A,$C75,'ASSET BALANCES'!Y:Y)/1000</f>
        <v>197018.71303999992</v>
      </c>
      <c r="Q75" s="260">
        <f>SUMIF('ASSET BALANCES'!$A:$A,$C75,'ASSET BALANCES'!Z:Z)/1000</f>
        <v>197072.71303999992</v>
      </c>
      <c r="R75" s="260">
        <f>SUMIF('ASSET BALANCES'!$A:$A,$C75,'ASSET BALANCES'!AA:AA)/1000</f>
        <v>197144.71303999992</v>
      </c>
      <c r="S75" s="22">
        <f>SUM(F75:R75)/(13)</f>
        <v>196756.52373538452</v>
      </c>
      <c r="U75" s="261">
        <f>S75-('B-07 2024B'!R73/1)</f>
        <v>-4.6154891606420279E-6</v>
      </c>
    </row>
    <row r="76" spans="1:21" x14ac:dyDescent="0.25">
      <c r="A76" s="251">
        <f t="shared" si="11"/>
        <v>5</v>
      </c>
      <c r="B76" s="256"/>
      <c r="C76" s="251">
        <v>31545</v>
      </c>
      <c r="D76" s="246" t="s">
        <v>60</v>
      </c>
      <c r="F76" s="260">
        <f>SUMIF('ASSET BALANCES'!$A:$A,$C76,'ASSET BALANCES'!O:O)/1000</f>
        <v>25986.695150000003</v>
      </c>
      <c r="G76" s="260">
        <f>SUMIF('ASSET BALANCES'!$A:$A,$C76,'ASSET BALANCES'!P:P)/1000</f>
        <v>26001.500230000005</v>
      </c>
      <c r="H76" s="260">
        <f>SUMIF('ASSET BALANCES'!$A:$A,$C76,'ASSET BALANCES'!Q:Q)/1000</f>
        <v>26233.751810000002</v>
      </c>
      <c r="I76" s="260">
        <f>SUMIF('ASSET BALANCES'!$A:$A,$C76,'ASSET BALANCES'!R:R)/1000</f>
        <v>26255.351810000004</v>
      </c>
      <c r="J76" s="260">
        <f>SUMIF('ASSET BALANCES'!$A:$A,$C76,'ASSET BALANCES'!S:S)/1000</f>
        <v>26276.951810000002</v>
      </c>
      <c r="K76" s="260">
        <f>SUMIF('ASSET BALANCES'!$A:$A,$C76,'ASSET BALANCES'!T:T)/1000</f>
        <v>26302.151810000003</v>
      </c>
      <c r="L76" s="260">
        <f>SUMIF('ASSET BALANCES'!$A:$A,$C76,'ASSET BALANCES'!U:U)/1000</f>
        <v>26604.943930000001</v>
      </c>
      <c r="M76" s="260">
        <f>SUMIF('ASSET BALANCES'!$A:$A,$C76,'ASSET BALANCES'!V:V)/1000</f>
        <v>26633.743930000001</v>
      </c>
      <c r="N76" s="260">
        <f>SUMIF('ASSET BALANCES'!$A:$A,$C76,'ASSET BALANCES'!W:W)/1000</f>
        <v>26662.54393</v>
      </c>
      <c r="O76" s="260">
        <f>SUMIF('ASSET BALANCES'!$A:$A,$C76,'ASSET BALANCES'!X:X)/1000</f>
        <v>26691.343929999999</v>
      </c>
      <c r="P76" s="260">
        <f>SUMIF('ASSET BALANCES'!$A:$A,$C76,'ASSET BALANCES'!Y:Y)/1000</f>
        <v>26723.743930000001</v>
      </c>
      <c r="Q76" s="260">
        <f>SUMIF('ASSET BALANCES'!$A:$A,$C76,'ASSET BALANCES'!Z:Z)/1000</f>
        <v>26777.743930000001</v>
      </c>
      <c r="R76" s="260">
        <f>SUMIF('ASSET BALANCES'!$A:$A,$C76,'ASSET BALANCES'!AA:AA)/1000</f>
        <v>26849.743930000001</v>
      </c>
      <c r="S76" s="22">
        <f>SUM(F76:R76)/(13)</f>
        <v>26461.554625384611</v>
      </c>
      <c r="U76" s="261">
        <f>S76-('B-07 2024B'!R74/1)</f>
        <v>-4.6153872972354293E-6</v>
      </c>
    </row>
    <row r="77" spans="1:21" x14ac:dyDescent="0.25">
      <c r="A77" s="251">
        <f t="shared" si="11"/>
        <v>6</v>
      </c>
      <c r="B77" s="256"/>
      <c r="C77" s="251">
        <v>31645</v>
      </c>
      <c r="D77" s="246" t="s">
        <v>61</v>
      </c>
      <c r="F77" s="260">
        <f>SUMIF('ASSET BALANCES'!$A:$A,$C77,'ASSET BALANCES'!O:O)/1000</f>
        <v>1694.8479500000001</v>
      </c>
      <c r="G77" s="260">
        <f>SUMIF('ASSET BALANCES'!$A:$A,$C77,'ASSET BALANCES'!P:P)/1000</f>
        <v>1694.8479500000001</v>
      </c>
      <c r="H77" s="260">
        <f>SUMIF('ASSET BALANCES'!$A:$A,$C77,'ASSET BALANCES'!Q:Q)/1000</f>
        <v>1694.8479500000001</v>
      </c>
      <c r="I77" s="260">
        <f>SUMIF('ASSET BALANCES'!$A:$A,$C77,'ASSET BALANCES'!R:R)/1000</f>
        <v>1694.8479500000001</v>
      </c>
      <c r="J77" s="260">
        <f>SUMIF('ASSET BALANCES'!$A:$A,$C77,'ASSET BALANCES'!S:S)/1000</f>
        <v>1694.8479500000001</v>
      </c>
      <c r="K77" s="260">
        <f>SUMIF('ASSET BALANCES'!$A:$A,$C77,'ASSET BALANCES'!T:T)/1000</f>
        <v>1694.8479500000001</v>
      </c>
      <c r="L77" s="260">
        <f>SUMIF('ASSET BALANCES'!$A:$A,$C77,'ASSET BALANCES'!U:U)/1000</f>
        <v>1694.8479500000001</v>
      </c>
      <c r="M77" s="260">
        <f>SUMIF('ASSET BALANCES'!$A:$A,$C77,'ASSET BALANCES'!V:V)/1000</f>
        <v>1694.8479500000001</v>
      </c>
      <c r="N77" s="260">
        <f>SUMIF('ASSET BALANCES'!$A:$A,$C77,'ASSET BALANCES'!W:W)/1000</f>
        <v>1694.8479500000001</v>
      </c>
      <c r="O77" s="260">
        <f>SUMIF('ASSET BALANCES'!$A:$A,$C77,'ASSET BALANCES'!X:X)/1000</f>
        <v>1694.8479500000001</v>
      </c>
      <c r="P77" s="260">
        <f>SUMIF('ASSET BALANCES'!$A:$A,$C77,'ASSET BALANCES'!Y:Y)/1000</f>
        <v>1694.8479500000001</v>
      </c>
      <c r="Q77" s="260">
        <f>SUMIF('ASSET BALANCES'!$A:$A,$C77,'ASSET BALANCES'!Z:Z)/1000</f>
        <v>1694.8479500000001</v>
      </c>
      <c r="R77" s="260">
        <f>SUMIF('ASSET BALANCES'!$A:$A,$C77,'ASSET BALANCES'!AA:AA)/1000</f>
        <v>1694.8479500000001</v>
      </c>
      <c r="S77" s="22">
        <f>SUM(F77:R77)/(13)</f>
        <v>1694.8479499999996</v>
      </c>
      <c r="U77" s="261">
        <f>S77-('B-07 2024B'!R75/1)</f>
        <v>0</v>
      </c>
    </row>
    <row r="78" spans="1:21" x14ac:dyDescent="0.25">
      <c r="A78" s="251">
        <f t="shared" si="11"/>
        <v>7</v>
      </c>
      <c r="B78" s="251"/>
      <c r="C78" s="251"/>
      <c r="D78" s="273" t="s">
        <v>75</v>
      </c>
      <c r="E78" s="264"/>
      <c r="F78" s="25">
        <f t="shared" ref="F78:R78" si="12">SUM(F74:F77)</f>
        <v>255961.87050999992</v>
      </c>
      <c r="G78" s="25">
        <f t="shared" si="12"/>
        <v>255991.4806699999</v>
      </c>
      <c r="H78" s="25">
        <f t="shared" si="12"/>
        <v>256455.9838299999</v>
      </c>
      <c r="I78" s="25">
        <f t="shared" si="12"/>
        <v>256499.18382999991</v>
      </c>
      <c r="J78" s="25">
        <f t="shared" si="12"/>
        <v>256542.38382999989</v>
      </c>
      <c r="K78" s="25">
        <f t="shared" si="12"/>
        <v>256592.78382999991</v>
      </c>
      <c r="L78" s="25">
        <f t="shared" si="12"/>
        <v>257198.36806999991</v>
      </c>
      <c r="M78" s="25">
        <f t="shared" si="12"/>
        <v>257255.96806999992</v>
      </c>
      <c r="N78" s="25">
        <f t="shared" si="12"/>
        <v>257313.56806999989</v>
      </c>
      <c r="O78" s="25">
        <f t="shared" si="12"/>
        <v>257371.1680699999</v>
      </c>
      <c r="P78" s="25">
        <f t="shared" si="12"/>
        <v>257435.96806999992</v>
      </c>
      <c r="Q78" s="25">
        <f t="shared" si="12"/>
        <v>257543.96806999992</v>
      </c>
      <c r="R78" s="25">
        <f t="shared" si="12"/>
        <v>257687.96806999992</v>
      </c>
      <c r="S78" s="25">
        <f>SUM(S74:S77)</f>
        <v>256911.58946076912</v>
      </c>
      <c r="U78" s="261">
        <f>S78-('B-07 2024B'!R76/1)</f>
        <v>-9.2308910097926855E-6</v>
      </c>
    </row>
    <row r="79" spans="1:21" x14ac:dyDescent="0.25">
      <c r="A79" s="251">
        <f t="shared" si="11"/>
        <v>8</v>
      </c>
      <c r="B79" s="251"/>
      <c r="U79" s="298"/>
    </row>
    <row r="80" spans="1:21" x14ac:dyDescent="0.25">
      <c r="A80" s="251">
        <f t="shared" si="11"/>
        <v>9</v>
      </c>
      <c r="B80" s="256"/>
      <c r="C80" s="251"/>
      <c r="D80" s="264" t="s">
        <v>76</v>
      </c>
      <c r="E80" s="264"/>
      <c r="F80" s="263"/>
      <c r="G80" s="263"/>
      <c r="H80" s="263"/>
      <c r="I80" s="263"/>
      <c r="J80" s="263"/>
      <c r="K80" s="263"/>
      <c r="L80" s="263"/>
      <c r="M80" s="263"/>
      <c r="N80" s="263"/>
      <c r="O80" s="263"/>
      <c r="P80" s="263"/>
      <c r="Q80" s="263"/>
      <c r="R80" s="263"/>
      <c r="S80" s="28"/>
      <c r="U80" s="298"/>
    </row>
    <row r="81" spans="1:21" x14ac:dyDescent="0.25">
      <c r="A81" s="251">
        <f t="shared" si="11"/>
        <v>10</v>
      </c>
      <c r="B81" s="256"/>
      <c r="C81" s="251">
        <v>31146</v>
      </c>
      <c r="D81" s="246" t="s">
        <v>57</v>
      </c>
      <c r="F81" s="260">
        <f>SUMIF('ASSET BALANCES'!$A:$A,$C81,'ASSET BALANCES'!O:O)/1000</f>
        <v>0</v>
      </c>
      <c r="G81" s="260">
        <f>SUMIF('ASSET BALANCES'!$A:$A,$C81,'ASSET BALANCES'!P:P)/1000</f>
        <v>0</v>
      </c>
      <c r="H81" s="260">
        <f>SUMIF('ASSET BALANCES'!$A:$A,$C81,'ASSET BALANCES'!Q:Q)/1000</f>
        <v>0</v>
      </c>
      <c r="I81" s="260">
        <f>SUMIF('ASSET BALANCES'!$A:$A,$C81,'ASSET BALANCES'!R:R)/1000</f>
        <v>0</v>
      </c>
      <c r="J81" s="260">
        <f>SUMIF('ASSET BALANCES'!$A:$A,$C81,'ASSET BALANCES'!S:S)/1000</f>
        <v>0</v>
      </c>
      <c r="K81" s="260">
        <f>SUMIF('ASSET BALANCES'!$A:$A,$C81,'ASSET BALANCES'!T:T)/1000</f>
        <v>0</v>
      </c>
      <c r="L81" s="260">
        <f>SUMIF('ASSET BALANCES'!$A:$A,$C81,'ASSET BALANCES'!U:U)/1000</f>
        <v>0</v>
      </c>
      <c r="M81" s="260">
        <f>SUMIF('ASSET BALANCES'!$A:$A,$C81,'ASSET BALANCES'!V:V)/1000</f>
        <v>0</v>
      </c>
      <c r="N81" s="260">
        <f>SUMIF('ASSET BALANCES'!$A:$A,$C81,'ASSET BALANCES'!W:W)/1000</f>
        <v>0</v>
      </c>
      <c r="O81" s="260">
        <f>SUMIF('ASSET BALANCES'!$A:$A,$C81,'ASSET BALANCES'!X:X)/1000</f>
        <v>0</v>
      </c>
      <c r="P81" s="260">
        <f>SUMIF('ASSET BALANCES'!$A:$A,$C81,'ASSET BALANCES'!Y:Y)/1000</f>
        <v>0</v>
      </c>
      <c r="Q81" s="260">
        <f>SUMIF('ASSET BALANCES'!$A:$A,$C81,'ASSET BALANCES'!Z:Z)/1000</f>
        <v>0</v>
      </c>
      <c r="R81" s="260">
        <f>SUMIF('ASSET BALANCES'!$A:$A,$C81,'ASSET BALANCES'!AA:AA)/1000</f>
        <v>0</v>
      </c>
      <c r="S81" s="22">
        <f>SUM(F81:R81)/(13)</f>
        <v>0</v>
      </c>
      <c r="U81" s="261">
        <f>S81-('B-07 2024B'!R79/1)</f>
        <v>0</v>
      </c>
    </row>
    <row r="82" spans="1:21" x14ac:dyDescent="0.25">
      <c r="A82" s="251">
        <f t="shared" si="11"/>
        <v>11</v>
      </c>
      <c r="B82" s="256"/>
      <c r="C82" s="251">
        <v>31246</v>
      </c>
      <c r="D82" s="246" t="s">
        <v>58</v>
      </c>
      <c r="F82" s="260">
        <f>SUMIF('ASSET BALANCES'!$A:$A,$C82,'ASSET BALANCES'!O:O)/1000</f>
        <v>0</v>
      </c>
      <c r="G82" s="260">
        <f>SUMIF('ASSET BALANCES'!$A:$A,$C82,'ASSET BALANCES'!P:P)/1000</f>
        <v>0</v>
      </c>
      <c r="H82" s="260">
        <f>SUMIF('ASSET BALANCES'!$A:$A,$C82,'ASSET BALANCES'!Q:Q)/1000</f>
        <v>0</v>
      </c>
      <c r="I82" s="260">
        <f>SUMIF('ASSET BALANCES'!$A:$A,$C82,'ASSET BALANCES'!R:R)/1000</f>
        <v>0</v>
      </c>
      <c r="J82" s="260">
        <f>SUMIF('ASSET BALANCES'!$A:$A,$C82,'ASSET BALANCES'!S:S)/1000</f>
        <v>0</v>
      </c>
      <c r="K82" s="260">
        <f>SUMIF('ASSET BALANCES'!$A:$A,$C82,'ASSET BALANCES'!T:T)/1000</f>
        <v>0</v>
      </c>
      <c r="L82" s="260">
        <f>SUMIF('ASSET BALANCES'!$A:$A,$C82,'ASSET BALANCES'!U:U)/1000</f>
        <v>0</v>
      </c>
      <c r="M82" s="260">
        <f>SUMIF('ASSET BALANCES'!$A:$A,$C82,'ASSET BALANCES'!V:V)/1000</f>
        <v>0</v>
      </c>
      <c r="N82" s="260">
        <f>SUMIF('ASSET BALANCES'!$A:$A,$C82,'ASSET BALANCES'!W:W)/1000</f>
        <v>0</v>
      </c>
      <c r="O82" s="260">
        <f>SUMIF('ASSET BALANCES'!$A:$A,$C82,'ASSET BALANCES'!X:X)/1000</f>
        <v>0</v>
      </c>
      <c r="P82" s="260">
        <f>SUMIF('ASSET BALANCES'!$A:$A,$C82,'ASSET BALANCES'!Y:Y)/1000</f>
        <v>0</v>
      </c>
      <c r="Q82" s="260">
        <f>SUMIF('ASSET BALANCES'!$A:$A,$C82,'ASSET BALANCES'!Z:Z)/1000</f>
        <v>0</v>
      </c>
      <c r="R82" s="260">
        <f>SUMIF('ASSET BALANCES'!$A:$A,$C82,'ASSET BALANCES'!AA:AA)/1000</f>
        <v>0</v>
      </c>
      <c r="S82" s="22">
        <f>SUM(F82:R82)/(13)</f>
        <v>0</v>
      </c>
      <c r="U82" s="261">
        <f>S82-('B-07 2024B'!R80/1)</f>
        <v>0</v>
      </c>
    </row>
    <row r="83" spans="1:21" x14ac:dyDescent="0.25">
      <c r="A83" s="251">
        <f t="shared" si="11"/>
        <v>12</v>
      </c>
      <c r="B83" s="256"/>
      <c r="C83" s="251">
        <v>31546</v>
      </c>
      <c r="D83" s="246" t="s">
        <v>60</v>
      </c>
      <c r="F83" s="260">
        <f>SUMIF('ASSET BALANCES'!$A:$A,$C83,'ASSET BALANCES'!O:O)/1000</f>
        <v>0</v>
      </c>
      <c r="G83" s="260">
        <f>SUMIF('ASSET BALANCES'!$A:$A,$C83,'ASSET BALANCES'!P:P)/1000</f>
        <v>0</v>
      </c>
      <c r="H83" s="260">
        <f>SUMIF('ASSET BALANCES'!$A:$A,$C83,'ASSET BALANCES'!Q:Q)/1000</f>
        <v>0</v>
      </c>
      <c r="I83" s="260">
        <f>SUMIF('ASSET BALANCES'!$A:$A,$C83,'ASSET BALANCES'!R:R)/1000</f>
        <v>0</v>
      </c>
      <c r="J83" s="260">
        <f>SUMIF('ASSET BALANCES'!$A:$A,$C83,'ASSET BALANCES'!S:S)/1000</f>
        <v>0</v>
      </c>
      <c r="K83" s="260">
        <f>SUMIF('ASSET BALANCES'!$A:$A,$C83,'ASSET BALANCES'!T:T)/1000</f>
        <v>0</v>
      </c>
      <c r="L83" s="260">
        <f>SUMIF('ASSET BALANCES'!$A:$A,$C83,'ASSET BALANCES'!U:U)/1000</f>
        <v>0</v>
      </c>
      <c r="M83" s="260">
        <f>SUMIF('ASSET BALANCES'!$A:$A,$C83,'ASSET BALANCES'!V:V)/1000</f>
        <v>0</v>
      </c>
      <c r="N83" s="260">
        <f>SUMIF('ASSET BALANCES'!$A:$A,$C83,'ASSET BALANCES'!W:W)/1000</f>
        <v>0</v>
      </c>
      <c r="O83" s="260">
        <f>SUMIF('ASSET BALANCES'!$A:$A,$C83,'ASSET BALANCES'!X:X)/1000</f>
        <v>0</v>
      </c>
      <c r="P83" s="260">
        <f>SUMIF('ASSET BALANCES'!$A:$A,$C83,'ASSET BALANCES'!Y:Y)/1000</f>
        <v>0</v>
      </c>
      <c r="Q83" s="260">
        <f>SUMIF('ASSET BALANCES'!$A:$A,$C83,'ASSET BALANCES'!Z:Z)/1000</f>
        <v>0</v>
      </c>
      <c r="R83" s="260">
        <f>SUMIF('ASSET BALANCES'!$A:$A,$C83,'ASSET BALANCES'!AA:AA)/1000</f>
        <v>0</v>
      </c>
      <c r="S83" s="22">
        <f>SUM(F83:R83)/(13)</f>
        <v>0</v>
      </c>
      <c r="U83" s="261">
        <f>S83-('B-07 2024B'!R81/1)</f>
        <v>0</v>
      </c>
    </row>
    <row r="84" spans="1:21" x14ac:dyDescent="0.25">
      <c r="A84" s="251">
        <f t="shared" si="11"/>
        <v>13</v>
      </c>
      <c r="B84" s="256"/>
      <c r="C84" s="251">
        <v>31646</v>
      </c>
      <c r="D84" s="246" t="s">
        <v>61</v>
      </c>
      <c r="F84" s="260">
        <f>SUMIF('ASSET BALANCES'!$A:$A,$C84,'ASSET BALANCES'!O:O)/1000</f>
        <v>0</v>
      </c>
      <c r="G84" s="260">
        <f>SUMIF('ASSET BALANCES'!$A:$A,$C84,'ASSET BALANCES'!P:P)/1000</f>
        <v>0</v>
      </c>
      <c r="H84" s="260">
        <f>SUMIF('ASSET BALANCES'!$A:$A,$C84,'ASSET BALANCES'!Q:Q)/1000</f>
        <v>0</v>
      </c>
      <c r="I84" s="260">
        <f>SUMIF('ASSET BALANCES'!$A:$A,$C84,'ASSET BALANCES'!R:R)/1000</f>
        <v>0</v>
      </c>
      <c r="J84" s="260">
        <f>SUMIF('ASSET BALANCES'!$A:$A,$C84,'ASSET BALANCES'!S:S)/1000</f>
        <v>0</v>
      </c>
      <c r="K84" s="260">
        <f>SUMIF('ASSET BALANCES'!$A:$A,$C84,'ASSET BALANCES'!T:T)/1000</f>
        <v>0</v>
      </c>
      <c r="L84" s="260">
        <f>SUMIF('ASSET BALANCES'!$A:$A,$C84,'ASSET BALANCES'!U:U)/1000</f>
        <v>0</v>
      </c>
      <c r="M84" s="260">
        <f>SUMIF('ASSET BALANCES'!$A:$A,$C84,'ASSET BALANCES'!V:V)/1000</f>
        <v>0</v>
      </c>
      <c r="N84" s="260">
        <f>SUMIF('ASSET BALANCES'!$A:$A,$C84,'ASSET BALANCES'!W:W)/1000</f>
        <v>0</v>
      </c>
      <c r="O84" s="260">
        <f>SUMIF('ASSET BALANCES'!$A:$A,$C84,'ASSET BALANCES'!X:X)/1000</f>
        <v>0</v>
      </c>
      <c r="P84" s="260">
        <f>SUMIF('ASSET BALANCES'!$A:$A,$C84,'ASSET BALANCES'!Y:Y)/1000</f>
        <v>0</v>
      </c>
      <c r="Q84" s="260">
        <f>SUMIF('ASSET BALANCES'!$A:$A,$C84,'ASSET BALANCES'!Z:Z)/1000</f>
        <v>0</v>
      </c>
      <c r="R84" s="260">
        <f>SUMIF('ASSET BALANCES'!$A:$A,$C84,'ASSET BALANCES'!AA:AA)/1000</f>
        <v>0</v>
      </c>
      <c r="S84" s="22">
        <f>SUM(F84:R84)/(13)</f>
        <v>0</v>
      </c>
      <c r="U84" s="261">
        <f>S84-('B-07 2024B'!R82/1)</f>
        <v>0</v>
      </c>
    </row>
    <row r="85" spans="1:21" x14ac:dyDescent="0.25">
      <c r="A85" s="251">
        <f t="shared" si="11"/>
        <v>14</v>
      </c>
      <c r="B85" s="256"/>
      <c r="C85" s="251"/>
      <c r="D85" s="264" t="s">
        <v>77</v>
      </c>
      <c r="E85" s="264"/>
      <c r="F85" s="25">
        <f t="shared" ref="F85:R85" si="13">SUM(F81:F84)</f>
        <v>0</v>
      </c>
      <c r="G85" s="25">
        <f t="shared" si="13"/>
        <v>0</v>
      </c>
      <c r="H85" s="25">
        <f t="shared" si="13"/>
        <v>0</v>
      </c>
      <c r="I85" s="25">
        <f t="shared" si="13"/>
        <v>0</v>
      </c>
      <c r="J85" s="25">
        <f t="shared" si="13"/>
        <v>0</v>
      </c>
      <c r="K85" s="25">
        <f t="shared" si="13"/>
        <v>0</v>
      </c>
      <c r="L85" s="25">
        <f t="shared" si="13"/>
        <v>0</v>
      </c>
      <c r="M85" s="25">
        <f t="shared" si="13"/>
        <v>0</v>
      </c>
      <c r="N85" s="25">
        <f t="shared" si="13"/>
        <v>0</v>
      </c>
      <c r="O85" s="25">
        <f t="shared" si="13"/>
        <v>0</v>
      </c>
      <c r="P85" s="25">
        <f t="shared" si="13"/>
        <v>0</v>
      </c>
      <c r="Q85" s="25">
        <f t="shared" si="13"/>
        <v>0</v>
      </c>
      <c r="R85" s="25">
        <f t="shared" si="13"/>
        <v>0</v>
      </c>
      <c r="S85" s="25">
        <f>SUM(S81:S84)</f>
        <v>0</v>
      </c>
      <c r="U85" s="261">
        <f>S85-('B-07 2024B'!R83/1)</f>
        <v>0</v>
      </c>
    </row>
    <row r="86" spans="1:21" x14ac:dyDescent="0.25">
      <c r="A86" s="251">
        <f t="shared" si="11"/>
        <v>15</v>
      </c>
      <c r="B86" s="256"/>
      <c r="U86" s="298"/>
    </row>
    <row r="87" spans="1:21" x14ac:dyDescent="0.25">
      <c r="A87" s="251">
        <f t="shared" si="11"/>
        <v>16</v>
      </c>
      <c r="B87" s="256"/>
      <c r="C87" s="250"/>
      <c r="D87" s="273" t="s">
        <v>78</v>
      </c>
      <c r="F87" s="263"/>
      <c r="G87" s="263"/>
      <c r="H87" s="263"/>
      <c r="I87" s="263"/>
      <c r="J87" s="263"/>
      <c r="K87" s="263"/>
      <c r="L87" s="263"/>
      <c r="M87" s="263"/>
      <c r="N87" s="263"/>
      <c r="O87" s="263"/>
      <c r="P87" s="263"/>
      <c r="Q87" s="263"/>
      <c r="R87" s="263"/>
      <c r="S87" s="45"/>
      <c r="U87" s="298"/>
    </row>
    <row r="88" spans="1:21" x14ac:dyDescent="0.25">
      <c r="A88" s="251">
        <f t="shared" si="11"/>
        <v>17</v>
      </c>
      <c r="B88" s="256"/>
      <c r="C88" s="251">
        <v>31151</v>
      </c>
      <c r="D88" s="246" t="s">
        <v>57</v>
      </c>
      <c r="F88" s="260">
        <f>SUMIF('ASSET BALANCES'!$A:$A,$C88,'ASSET BALANCES'!O:O)/1000</f>
        <v>0</v>
      </c>
      <c r="G88" s="260">
        <f>SUMIF('ASSET BALANCES'!$A:$A,$C88,'ASSET BALANCES'!P:P)/1000</f>
        <v>0</v>
      </c>
      <c r="H88" s="260">
        <f>SUMIF('ASSET BALANCES'!$A:$A,$C88,'ASSET BALANCES'!Q:Q)/1000</f>
        <v>0</v>
      </c>
      <c r="I88" s="260">
        <f>SUMIF('ASSET BALANCES'!$A:$A,$C88,'ASSET BALANCES'!R:R)/1000</f>
        <v>0</v>
      </c>
      <c r="J88" s="260">
        <f>SUMIF('ASSET BALANCES'!$A:$A,$C88,'ASSET BALANCES'!S:S)/1000</f>
        <v>0</v>
      </c>
      <c r="K88" s="260">
        <f>SUMIF('ASSET BALANCES'!$A:$A,$C88,'ASSET BALANCES'!T:T)/1000</f>
        <v>0</v>
      </c>
      <c r="L88" s="260">
        <f>SUMIF('ASSET BALANCES'!$A:$A,$C88,'ASSET BALANCES'!U:U)/1000</f>
        <v>0</v>
      </c>
      <c r="M88" s="260">
        <f>SUMIF('ASSET BALANCES'!$A:$A,$C88,'ASSET BALANCES'!V:V)/1000</f>
        <v>0</v>
      </c>
      <c r="N88" s="260">
        <f>SUMIF('ASSET BALANCES'!$A:$A,$C88,'ASSET BALANCES'!W:W)/1000</f>
        <v>0</v>
      </c>
      <c r="O88" s="260">
        <f>SUMIF('ASSET BALANCES'!$A:$A,$C88,'ASSET BALANCES'!X:X)/1000</f>
        <v>0</v>
      </c>
      <c r="P88" s="260">
        <f>SUMIF('ASSET BALANCES'!$A:$A,$C88,'ASSET BALANCES'!Y:Y)/1000</f>
        <v>0</v>
      </c>
      <c r="Q88" s="260">
        <f>SUMIF('ASSET BALANCES'!$A:$A,$C88,'ASSET BALANCES'!Z:Z)/1000</f>
        <v>0</v>
      </c>
      <c r="R88" s="260">
        <f>SUMIF('ASSET BALANCES'!$A:$A,$C88,'ASSET BALANCES'!AA:AA)/1000</f>
        <v>0</v>
      </c>
      <c r="S88" s="22">
        <f>SUM(F88:R88)/(13)</f>
        <v>0</v>
      </c>
      <c r="U88" s="261">
        <f>S88-('B-07 2024B'!R86/1)</f>
        <v>0</v>
      </c>
    </row>
    <row r="89" spans="1:21" x14ac:dyDescent="0.25">
      <c r="A89" s="251">
        <f t="shared" si="11"/>
        <v>18</v>
      </c>
      <c r="B89" s="256"/>
      <c r="C89" s="251">
        <v>31251</v>
      </c>
      <c r="D89" s="246" t="s">
        <v>58</v>
      </c>
      <c r="F89" s="260">
        <f>SUMIF('ASSET BALANCES'!$A:$A,$C89,'ASSET BALANCES'!O:O)/1000</f>
        <v>0</v>
      </c>
      <c r="G89" s="260">
        <f>SUMIF('ASSET BALANCES'!$A:$A,$C89,'ASSET BALANCES'!P:P)/1000</f>
        <v>0</v>
      </c>
      <c r="H89" s="260">
        <f>SUMIF('ASSET BALANCES'!$A:$A,$C89,'ASSET BALANCES'!Q:Q)/1000</f>
        <v>0</v>
      </c>
      <c r="I89" s="260">
        <f>SUMIF('ASSET BALANCES'!$A:$A,$C89,'ASSET BALANCES'!R:R)/1000</f>
        <v>0</v>
      </c>
      <c r="J89" s="260">
        <f>SUMIF('ASSET BALANCES'!$A:$A,$C89,'ASSET BALANCES'!S:S)/1000</f>
        <v>0</v>
      </c>
      <c r="K89" s="260">
        <f>SUMIF('ASSET BALANCES'!$A:$A,$C89,'ASSET BALANCES'!T:T)/1000</f>
        <v>0</v>
      </c>
      <c r="L89" s="260">
        <f>SUMIF('ASSET BALANCES'!$A:$A,$C89,'ASSET BALANCES'!U:U)/1000</f>
        <v>0</v>
      </c>
      <c r="M89" s="260">
        <f>SUMIF('ASSET BALANCES'!$A:$A,$C89,'ASSET BALANCES'!V:V)/1000</f>
        <v>0</v>
      </c>
      <c r="N89" s="260">
        <f>SUMIF('ASSET BALANCES'!$A:$A,$C89,'ASSET BALANCES'!W:W)/1000</f>
        <v>0</v>
      </c>
      <c r="O89" s="260">
        <f>SUMIF('ASSET BALANCES'!$A:$A,$C89,'ASSET BALANCES'!X:X)/1000</f>
        <v>0</v>
      </c>
      <c r="P89" s="260">
        <f>SUMIF('ASSET BALANCES'!$A:$A,$C89,'ASSET BALANCES'!Y:Y)/1000</f>
        <v>0</v>
      </c>
      <c r="Q89" s="260">
        <f>SUMIF('ASSET BALANCES'!$A:$A,$C89,'ASSET BALANCES'!Z:Z)/1000</f>
        <v>0</v>
      </c>
      <c r="R89" s="260">
        <f>SUMIF('ASSET BALANCES'!$A:$A,$C89,'ASSET BALANCES'!AA:AA)/1000</f>
        <v>0</v>
      </c>
      <c r="S89" s="22">
        <f>SUM(F89:R89)/(13)</f>
        <v>0</v>
      </c>
      <c r="U89" s="261">
        <f>S89-('B-07 2024B'!R87/1)</f>
        <v>0</v>
      </c>
    </row>
    <row r="90" spans="1:21" x14ac:dyDescent="0.25">
      <c r="A90" s="251">
        <f t="shared" si="11"/>
        <v>19</v>
      </c>
      <c r="B90" s="256"/>
      <c r="C90" s="251">
        <v>31551</v>
      </c>
      <c r="D90" s="246" t="s">
        <v>60</v>
      </c>
      <c r="F90" s="260">
        <f>SUMIF('ASSET BALANCES'!$A:$A,$C90,'ASSET BALANCES'!O:O)/1000</f>
        <v>0</v>
      </c>
      <c r="G90" s="260">
        <f>SUMIF('ASSET BALANCES'!$A:$A,$C90,'ASSET BALANCES'!P:P)/1000</f>
        <v>0</v>
      </c>
      <c r="H90" s="260">
        <f>SUMIF('ASSET BALANCES'!$A:$A,$C90,'ASSET BALANCES'!Q:Q)/1000</f>
        <v>0</v>
      </c>
      <c r="I90" s="260">
        <f>SUMIF('ASSET BALANCES'!$A:$A,$C90,'ASSET BALANCES'!R:R)/1000</f>
        <v>0</v>
      </c>
      <c r="J90" s="260">
        <f>SUMIF('ASSET BALANCES'!$A:$A,$C90,'ASSET BALANCES'!S:S)/1000</f>
        <v>0</v>
      </c>
      <c r="K90" s="260">
        <f>SUMIF('ASSET BALANCES'!$A:$A,$C90,'ASSET BALANCES'!T:T)/1000</f>
        <v>0</v>
      </c>
      <c r="L90" s="260">
        <f>SUMIF('ASSET BALANCES'!$A:$A,$C90,'ASSET BALANCES'!U:U)/1000</f>
        <v>0</v>
      </c>
      <c r="M90" s="260">
        <f>SUMIF('ASSET BALANCES'!$A:$A,$C90,'ASSET BALANCES'!V:V)/1000</f>
        <v>0</v>
      </c>
      <c r="N90" s="260">
        <f>SUMIF('ASSET BALANCES'!$A:$A,$C90,'ASSET BALANCES'!W:W)/1000</f>
        <v>0</v>
      </c>
      <c r="O90" s="260">
        <f>SUMIF('ASSET BALANCES'!$A:$A,$C90,'ASSET BALANCES'!X:X)/1000</f>
        <v>0</v>
      </c>
      <c r="P90" s="260">
        <f>SUMIF('ASSET BALANCES'!$A:$A,$C90,'ASSET BALANCES'!Y:Y)/1000</f>
        <v>0</v>
      </c>
      <c r="Q90" s="260">
        <f>SUMIF('ASSET BALANCES'!$A:$A,$C90,'ASSET BALANCES'!Z:Z)/1000</f>
        <v>0</v>
      </c>
      <c r="R90" s="260">
        <f>SUMIF('ASSET BALANCES'!$A:$A,$C90,'ASSET BALANCES'!AA:AA)/1000</f>
        <v>0</v>
      </c>
      <c r="S90" s="22">
        <f>SUM(F90:R90)/(13)</f>
        <v>0</v>
      </c>
      <c r="U90" s="261">
        <f>S90-('B-07 2024B'!R88/1)</f>
        <v>0</v>
      </c>
    </row>
    <row r="91" spans="1:21" x14ac:dyDescent="0.25">
      <c r="A91" s="251">
        <f t="shared" si="11"/>
        <v>20</v>
      </c>
      <c r="B91" s="256"/>
      <c r="C91" s="251">
        <v>31651</v>
      </c>
      <c r="D91" s="246" t="s">
        <v>79</v>
      </c>
      <c r="F91" s="260">
        <f>SUMIF('ASSET BALANCES'!$A:$A,$C91,'ASSET BALANCES'!O:O)/1000</f>
        <v>0</v>
      </c>
      <c r="G91" s="260">
        <f>SUMIF('ASSET BALANCES'!$A:$A,$C91,'ASSET BALANCES'!P:P)/1000</f>
        <v>0</v>
      </c>
      <c r="H91" s="260">
        <f>SUMIF('ASSET BALANCES'!$A:$A,$C91,'ASSET BALANCES'!Q:Q)/1000</f>
        <v>0</v>
      </c>
      <c r="I91" s="260">
        <f>SUMIF('ASSET BALANCES'!$A:$A,$C91,'ASSET BALANCES'!R:R)/1000</f>
        <v>0</v>
      </c>
      <c r="J91" s="260">
        <f>SUMIF('ASSET BALANCES'!$A:$A,$C91,'ASSET BALANCES'!S:S)/1000</f>
        <v>0</v>
      </c>
      <c r="K91" s="260">
        <f>SUMIF('ASSET BALANCES'!$A:$A,$C91,'ASSET BALANCES'!T:T)/1000</f>
        <v>0</v>
      </c>
      <c r="L91" s="260">
        <f>SUMIF('ASSET BALANCES'!$A:$A,$C91,'ASSET BALANCES'!U:U)/1000</f>
        <v>0</v>
      </c>
      <c r="M91" s="260">
        <f>SUMIF('ASSET BALANCES'!$A:$A,$C91,'ASSET BALANCES'!V:V)/1000</f>
        <v>0</v>
      </c>
      <c r="N91" s="260">
        <f>SUMIF('ASSET BALANCES'!$A:$A,$C91,'ASSET BALANCES'!W:W)/1000</f>
        <v>0</v>
      </c>
      <c r="O91" s="260">
        <f>SUMIF('ASSET BALANCES'!$A:$A,$C91,'ASSET BALANCES'!X:X)/1000</f>
        <v>0</v>
      </c>
      <c r="P91" s="260">
        <f>SUMIF('ASSET BALANCES'!$A:$A,$C91,'ASSET BALANCES'!Y:Y)/1000</f>
        <v>0</v>
      </c>
      <c r="Q91" s="260">
        <f>SUMIF('ASSET BALANCES'!$A:$A,$C91,'ASSET BALANCES'!Z:Z)/1000</f>
        <v>0</v>
      </c>
      <c r="R91" s="260">
        <f>SUMIF('ASSET BALANCES'!$A:$A,$C91,'ASSET BALANCES'!AA:AA)/1000</f>
        <v>0</v>
      </c>
      <c r="S91" s="22">
        <f>SUM(F91:R91)/(13)</f>
        <v>0</v>
      </c>
      <c r="U91" s="261">
        <f>S91-('B-07 2024B'!R89/1)</f>
        <v>0</v>
      </c>
    </row>
    <row r="92" spans="1:21" x14ac:dyDescent="0.25">
      <c r="A92" s="251">
        <f t="shared" si="11"/>
        <v>21</v>
      </c>
      <c r="B92" s="256"/>
      <c r="C92" s="251"/>
      <c r="D92" s="274" t="s">
        <v>80</v>
      </c>
      <c r="F92" s="25">
        <f t="shared" ref="F92:R92" si="14">SUM(F88:F91)</f>
        <v>0</v>
      </c>
      <c r="G92" s="25">
        <f t="shared" si="14"/>
        <v>0</v>
      </c>
      <c r="H92" s="25">
        <f t="shared" si="14"/>
        <v>0</v>
      </c>
      <c r="I92" s="25">
        <f t="shared" si="14"/>
        <v>0</v>
      </c>
      <c r="J92" s="25">
        <f t="shared" si="14"/>
        <v>0</v>
      </c>
      <c r="K92" s="25">
        <f t="shared" si="14"/>
        <v>0</v>
      </c>
      <c r="L92" s="25">
        <f t="shared" si="14"/>
        <v>0</v>
      </c>
      <c r="M92" s="25">
        <f t="shared" si="14"/>
        <v>0</v>
      </c>
      <c r="N92" s="25">
        <f t="shared" si="14"/>
        <v>0</v>
      </c>
      <c r="O92" s="25">
        <f t="shared" si="14"/>
        <v>0</v>
      </c>
      <c r="P92" s="25">
        <f t="shared" si="14"/>
        <v>0</v>
      </c>
      <c r="Q92" s="25">
        <f t="shared" si="14"/>
        <v>0</v>
      </c>
      <c r="R92" s="25">
        <f t="shared" si="14"/>
        <v>0</v>
      </c>
      <c r="S92" s="25">
        <f>SUM(S88:S91)</f>
        <v>0</v>
      </c>
      <c r="U92" s="261">
        <f>S92-('B-07 2024B'!R90/1)</f>
        <v>0</v>
      </c>
    </row>
    <row r="93" spans="1:21" x14ac:dyDescent="0.25">
      <c r="A93" s="251">
        <f t="shared" si="11"/>
        <v>22</v>
      </c>
      <c r="B93" s="256"/>
      <c r="U93" s="298"/>
    </row>
    <row r="94" spans="1:21" x14ac:dyDescent="0.25">
      <c r="A94" s="251">
        <f t="shared" si="11"/>
        <v>23</v>
      </c>
      <c r="B94" s="256"/>
      <c r="C94" s="250"/>
      <c r="D94" s="273" t="s">
        <v>81</v>
      </c>
      <c r="E94" s="264"/>
      <c r="F94" s="263"/>
      <c r="G94" s="263"/>
      <c r="H94" s="263"/>
      <c r="I94" s="263"/>
      <c r="J94" s="263"/>
      <c r="K94" s="263"/>
      <c r="L94" s="263"/>
      <c r="M94" s="263"/>
      <c r="N94" s="263"/>
      <c r="O94" s="263"/>
      <c r="P94" s="263"/>
      <c r="Q94" s="263"/>
      <c r="R94" s="263"/>
      <c r="S94" s="28"/>
      <c r="U94" s="298"/>
    </row>
    <row r="95" spans="1:21" x14ac:dyDescent="0.25">
      <c r="A95" s="251">
        <f t="shared" si="11"/>
        <v>24</v>
      </c>
      <c r="B95" s="256"/>
      <c r="C95" s="251">
        <v>31152</v>
      </c>
      <c r="D95" s="246" t="s">
        <v>57</v>
      </c>
      <c r="F95" s="260">
        <f>SUMIF('ASSET BALANCES'!$A:$A,$C95,'ASSET BALANCES'!O:O)/1000</f>
        <v>0</v>
      </c>
      <c r="G95" s="260">
        <f>SUMIF('ASSET BALANCES'!$A:$A,$C95,'ASSET BALANCES'!P:P)/1000</f>
        <v>0</v>
      </c>
      <c r="H95" s="260">
        <f>SUMIF('ASSET BALANCES'!$A:$A,$C95,'ASSET BALANCES'!Q:Q)/1000</f>
        <v>0</v>
      </c>
      <c r="I95" s="260">
        <f>SUMIF('ASSET BALANCES'!$A:$A,$C95,'ASSET BALANCES'!R:R)/1000</f>
        <v>0</v>
      </c>
      <c r="J95" s="260">
        <f>SUMIF('ASSET BALANCES'!$A:$A,$C95,'ASSET BALANCES'!S:S)/1000</f>
        <v>0</v>
      </c>
      <c r="K95" s="260">
        <f>SUMIF('ASSET BALANCES'!$A:$A,$C95,'ASSET BALANCES'!T:T)/1000</f>
        <v>0</v>
      </c>
      <c r="L95" s="260">
        <f>SUMIF('ASSET BALANCES'!$A:$A,$C95,'ASSET BALANCES'!U:U)/1000</f>
        <v>0</v>
      </c>
      <c r="M95" s="260">
        <f>SUMIF('ASSET BALANCES'!$A:$A,$C95,'ASSET BALANCES'!V:V)/1000</f>
        <v>0</v>
      </c>
      <c r="N95" s="260">
        <f>SUMIF('ASSET BALANCES'!$A:$A,$C95,'ASSET BALANCES'!W:W)/1000</f>
        <v>0</v>
      </c>
      <c r="O95" s="260">
        <f>SUMIF('ASSET BALANCES'!$A:$A,$C95,'ASSET BALANCES'!X:X)/1000</f>
        <v>0</v>
      </c>
      <c r="P95" s="260">
        <f>SUMIF('ASSET BALANCES'!$A:$A,$C95,'ASSET BALANCES'!Y:Y)/1000</f>
        <v>0</v>
      </c>
      <c r="Q95" s="260">
        <f>SUMIF('ASSET BALANCES'!$A:$A,$C95,'ASSET BALANCES'!Z:Z)/1000</f>
        <v>0</v>
      </c>
      <c r="R95" s="260">
        <f>SUMIF('ASSET BALANCES'!$A:$A,$C95,'ASSET BALANCES'!AA:AA)/1000</f>
        <v>0</v>
      </c>
      <c r="S95" s="22">
        <f>SUM(F95:R95)/(13)</f>
        <v>0</v>
      </c>
      <c r="U95" s="261">
        <f>S95-('B-07 2024B'!R93/1)</f>
        <v>0</v>
      </c>
    </row>
    <row r="96" spans="1:21" x14ac:dyDescent="0.25">
      <c r="A96" s="251">
        <f t="shared" si="11"/>
        <v>25</v>
      </c>
      <c r="B96" s="256"/>
      <c r="C96" s="251">
        <v>31252</v>
      </c>
      <c r="D96" s="246" t="s">
        <v>58</v>
      </c>
      <c r="F96" s="260">
        <f>SUMIF('ASSET BALANCES'!$A:$A,$C96,'ASSET BALANCES'!O:O)/1000</f>
        <v>0</v>
      </c>
      <c r="G96" s="260">
        <f>SUMIF('ASSET BALANCES'!$A:$A,$C96,'ASSET BALANCES'!P:P)/1000</f>
        <v>0</v>
      </c>
      <c r="H96" s="260">
        <f>SUMIF('ASSET BALANCES'!$A:$A,$C96,'ASSET BALANCES'!Q:Q)/1000</f>
        <v>0</v>
      </c>
      <c r="I96" s="260">
        <f>SUMIF('ASSET BALANCES'!$A:$A,$C96,'ASSET BALANCES'!R:R)/1000</f>
        <v>0</v>
      </c>
      <c r="J96" s="260">
        <f>SUMIF('ASSET BALANCES'!$A:$A,$C96,'ASSET BALANCES'!S:S)/1000</f>
        <v>0</v>
      </c>
      <c r="K96" s="260">
        <f>SUMIF('ASSET BALANCES'!$A:$A,$C96,'ASSET BALANCES'!T:T)/1000</f>
        <v>0</v>
      </c>
      <c r="L96" s="260">
        <f>SUMIF('ASSET BALANCES'!$A:$A,$C96,'ASSET BALANCES'!U:U)/1000</f>
        <v>0</v>
      </c>
      <c r="M96" s="260">
        <f>SUMIF('ASSET BALANCES'!$A:$A,$C96,'ASSET BALANCES'!V:V)/1000</f>
        <v>0</v>
      </c>
      <c r="N96" s="260">
        <f>SUMIF('ASSET BALANCES'!$A:$A,$C96,'ASSET BALANCES'!W:W)/1000</f>
        <v>0</v>
      </c>
      <c r="O96" s="260">
        <f>SUMIF('ASSET BALANCES'!$A:$A,$C96,'ASSET BALANCES'!X:X)/1000</f>
        <v>0</v>
      </c>
      <c r="P96" s="260">
        <f>SUMIF('ASSET BALANCES'!$A:$A,$C96,'ASSET BALANCES'!Y:Y)/1000</f>
        <v>0</v>
      </c>
      <c r="Q96" s="260">
        <f>SUMIF('ASSET BALANCES'!$A:$A,$C96,'ASSET BALANCES'!Z:Z)/1000</f>
        <v>0</v>
      </c>
      <c r="R96" s="260">
        <f>SUMIF('ASSET BALANCES'!$A:$A,$C96,'ASSET BALANCES'!AA:AA)/1000</f>
        <v>0</v>
      </c>
      <c r="S96" s="22">
        <f>SUM(F96:R96)/(13)</f>
        <v>0</v>
      </c>
      <c r="U96" s="261">
        <f>S96-('B-07 2024B'!R94/1)</f>
        <v>0</v>
      </c>
    </row>
    <row r="97" spans="1:21" x14ac:dyDescent="0.25">
      <c r="A97" s="251">
        <f t="shared" si="11"/>
        <v>26</v>
      </c>
      <c r="B97" s="256"/>
      <c r="C97" s="251">
        <v>31552</v>
      </c>
      <c r="D97" s="246" t="s">
        <v>60</v>
      </c>
      <c r="F97" s="260">
        <f>SUMIF('ASSET BALANCES'!$A:$A,$C97,'ASSET BALANCES'!O:O)/1000</f>
        <v>0</v>
      </c>
      <c r="G97" s="260">
        <f>SUMIF('ASSET BALANCES'!$A:$A,$C97,'ASSET BALANCES'!P:P)/1000</f>
        <v>0</v>
      </c>
      <c r="H97" s="260">
        <f>SUMIF('ASSET BALANCES'!$A:$A,$C97,'ASSET BALANCES'!Q:Q)/1000</f>
        <v>0</v>
      </c>
      <c r="I97" s="260">
        <f>SUMIF('ASSET BALANCES'!$A:$A,$C97,'ASSET BALANCES'!R:R)/1000</f>
        <v>0</v>
      </c>
      <c r="J97" s="260">
        <f>SUMIF('ASSET BALANCES'!$A:$A,$C97,'ASSET BALANCES'!S:S)/1000</f>
        <v>0</v>
      </c>
      <c r="K97" s="260">
        <f>SUMIF('ASSET BALANCES'!$A:$A,$C97,'ASSET BALANCES'!T:T)/1000</f>
        <v>0</v>
      </c>
      <c r="L97" s="260">
        <f>SUMIF('ASSET BALANCES'!$A:$A,$C97,'ASSET BALANCES'!U:U)/1000</f>
        <v>0</v>
      </c>
      <c r="M97" s="260">
        <f>SUMIF('ASSET BALANCES'!$A:$A,$C97,'ASSET BALANCES'!V:V)/1000</f>
        <v>0</v>
      </c>
      <c r="N97" s="260">
        <f>SUMIF('ASSET BALANCES'!$A:$A,$C97,'ASSET BALANCES'!W:W)/1000</f>
        <v>0</v>
      </c>
      <c r="O97" s="260">
        <f>SUMIF('ASSET BALANCES'!$A:$A,$C97,'ASSET BALANCES'!X:X)/1000</f>
        <v>0</v>
      </c>
      <c r="P97" s="260">
        <f>SUMIF('ASSET BALANCES'!$A:$A,$C97,'ASSET BALANCES'!Y:Y)/1000</f>
        <v>0</v>
      </c>
      <c r="Q97" s="260">
        <f>SUMIF('ASSET BALANCES'!$A:$A,$C97,'ASSET BALANCES'!Z:Z)/1000</f>
        <v>0</v>
      </c>
      <c r="R97" s="260">
        <f>SUMIF('ASSET BALANCES'!$A:$A,$C97,'ASSET BALANCES'!AA:AA)/1000</f>
        <v>0</v>
      </c>
      <c r="S97" s="22">
        <f>SUM(F97:R97)/(13)</f>
        <v>0</v>
      </c>
      <c r="U97" s="261">
        <f>S97-('B-07 2024B'!R95/1)</f>
        <v>0</v>
      </c>
    </row>
    <row r="98" spans="1:21" x14ac:dyDescent="0.25">
      <c r="A98" s="251">
        <f t="shared" si="11"/>
        <v>27</v>
      </c>
      <c r="B98" s="256"/>
      <c r="C98" s="251">
        <v>31652</v>
      </c>
      <c r="D98" s="246" t="s">
        <v>61</v>
      </c>
      <c r="F98" s="260">
        <f>SUMIF('ASSET BALANCES'!$A:$A,$C98,'ASSET BALANCES'!O:O)/1000</f>
        <v>0</v>
      </c>
      <c r="G98" s="260">
        <f>SUMIF('ASSET BALANCES'!$A:$A,$C98,'ASSET BALANCES'!P:P)/1000</f>
        <v>0</v>
      </c>
      <c r="H98" s="260">
        <f>SUMIF('ASSET BALANCES'!$A:$A,$C98,'ASSET BALANCES'!Q:Q)/1000</f>
        <v>0</v>
      </c>
      <c r="I98" s="260">
        <f>SUMIF('ASSET BALANCES'!$A:$A,$C98,'ASSET BALANCES'!R:R)/1000</f>
        <v>0</v>
      </c>
      <c r="J98" s="260">
        <f>SUMIF('ASSET BALANCES'!$A:$A,$C98,'ASSET BALANCES'!S:S)/1000</f>
        <v>0</v>
      </c>
      <c r="K98" s="260">
        <f>SUMIF('ASSET BALANCES'!$A:$A,$C98,'ASSET BALANCES'!T:T)/1000</f>
        <v>0</v>
      </c>
      <c r="L98" s="260">
        <f>SUMIF('ASSET BALANCES'!$A:$A,$C98,'ASSET BALANCES'!U:U)/1000</f>
        <v>0</v>
      </c>
      <c r="M98" s="260">
        <f>SUMIF('ASSET BALANCES'!$A:$A,$C98,'ASSET BALANCES'!V:V)/1000</f>
        <v>0</v>
      </c>
      <c r="N98" s="260">
        <f>SUMIF('ASSET BALANCES'!$A:$A,$C98,'ASSET BALANCES'!W:W)/1000</f>
        <v>0</v>
      </c>
      <c r="O98" s="260">
        <f>SUMIF('ASSET BALANCES'!$A:$A,$C98,'ASSET BALANCES'!X:X)/1000</f>
        <v>0</v>
      </c>
      <c r="P98" s="260">
        <f>SUMIF('ASSET BALANCES'!$A:$A,$C98,'ASSET BALANCES'!Y:Y)/1000</f>
        <v>0</v>
      </c>
      <c r="Q98" s="260">
        <f>SUMIF('ASSET BALANCES'!$A:$A,$C98,'ASSET BALANCES'!Z:Z)/1000</f>
        <v>0</v>
      </c>
      <c r="R98" s="260">
        <f>SUMIF('ASSET BALANCES'!$A:$A,$C98,'ASSET BALANCES'!AA:AA)/1000</f>
        <v>0</v>
      </c>
      <c r="S98" s="22">
        <f>SUM(F98:R98)/(13)</f>
        <v>0</v>
      </c>
      <c r="U98" s="261">
        <f>S98-('B-07 2024B'!R96/1)</f>
        <v>0</v>
      </c>
    </row>
    <row r="99" spans="1:21" x14ac:dyDescent="0.25">
      <c r="A99" s="251">
        <f t="shared" si="11"/>
        <v>28</v>
      </c>
      <c r="B99" s="256"/>
      <c r="D99" s="273" t="s">
        <v>82</v>
      </c>
      <c r="E99" s="264"/>
      <c r="F99" s="25">
        <f t="shared" ref="F99:R99" si="15">SUM(F95:F98)</f>
        <v>0</v>
      </c>
      <c r="G99" s="25">
        <f t="shared" si="15"/>
        <v>0</v>
      </c>
      <c r="H99" s="25">
        <f t="shared" si="15"/>
        <v>0</v>
      </c>
      <c r="I99" s="25">
        <f t="shared" si="15"/>
        <v>0</v>
      </c>
      <c r="J99" s="25">
        <f t="shared" si="15"/>
        <v>0</v>
      </c>
      <c r="K99" s="25">
        <f t="shared" si="15"/>
        <v>0</v>
      </c>
      <c r="L99" s="25">
        <f t="shared" si="15"/>
        <v>0</v>
      </c>
      <c r="M99" s="25">
        <f t="shared" si="15"/>
        <v>0</v>
      </c>
      <c r="N99" s="25">
        <f t="shared" si="15"/>
        <v>0</v>
      </c>
      <c r="O99" s="25">
        <f t="shared" si="15"/>
        <v>0</v>
      </c>
      <c r="P99" s="25">
        <f t="shared" si="15"/>
        <v>0</v>
      </c>
      <c r="Q99" s="25">
        <f t="shared" si="15"/>
        <v>0</v>
      </c>
      <c r="R99" s="25">
        <f t="shared" si="15"/>
        <v>0</v>
      </c>
      <c r="S99" s="25">
        <f>SUM(S95:S98)</f>
        <v>0</v>
      </c>
      <c r="U99" s="261">
        <f>S99-('B-07 2024B'!R97/1)</f>
        <v>0</v>
      </c>
    </row>
    <row r="100" spans="1:21" x14ac:dyDescent="0.25">
      <c r="A100" s="251">
        <f t="shared" si="11"/>
        <v>29</v>
      </c>
      <c r="B100" s="256"/>
      <c r="U100" s="298"/>
    </row>
    <row r="101" spans="1:21" x14ac:dyDescent="0.25">
      <c r="A101" s="251">
        <f t="shared" si="11"/>
        <v>30</v>
      </c>
      <c r="B101" s="256"/>
      <c r="C101" s="250"/>
      <c r="D101" s="273" t="s">
        <v>83</v>
      </c>
      <c r="E101" s="264"/>
      <c r="F101" s="264"/>
      <c r="G101" s="264"/>
      <c r="H101" s="264"/>
      <c r="I101" s="264"/>
      <c r="J101" s="264"/>
      <c r="K101" s="264"/>
      <c r="L101" s="264"/>
      <c r="M101" s="264"/>
      <c r="N101" s="264"/>
      <c r="O101" s="264"/>
      <c r="P101" s="264"/>
      <c r="Q101" s="264"/>
      <c r="R101" s="264"/>
      <c r="U101" s="298"/>
    </row>
    <row r="102" spans="1:21" x14ac:dyDescent="0.25">
      <c r="A102" s="251">
        <f t="shared" si="11"/>
        <v>31</v>
      </c>
      <c r="B102" s="256"/>
      <c r="C102" s="251">
        <v>31153</v>
      </c>
      <c r="D102" s="246" t="s">
        <v>57</v>
      </c>
      <c r="F102" s="260">
        <f>SUMIF('ASSET BALANCES'!$A:$A,$C102,'ASSET BALANCES'!O:O)/1000</f>
        <v>0</v>
      </c>
      <c r="G102" s="260">
        <f>SUMIF('ASSET BALANCES'!$A:$A,$C102,'ASSET BALANCES'!P:P)/1000</f>
        <v>0</v>
      </c>
      <c r="H102" s="260">
        <f>SUMIF('ASSET BALANCES'!$A:$A,$C102,'ASSET BALANCES'!Q:Q)/1000</f>
        <v>0</v>
      </c>
      <c r="I102" s="260">
        <f>SUMIF('ASSET BALANCES'!$A:$A,$C102,'ASSET BALANCES'!R:R)/1000</f>
        <v>0</v>
      </c>
      <c r="J102" s="260">
        <f>SUMIF('ASSET BALANCES'!$A:$A,$C102,'ASSET BALANCES'!S:S)/1000</f>
        <v>0</v>
      </c>
      <c r="K102" s="260">
        <f>SUMIF('ASSET BALANCES'!$A:$A,$C102,'ASSET BALANCES'!T:T)/1000</f>
        <v>0</v>
      </c>
      <c r="L102" s="260">
        <f>SUMIF('ASSET BALANCES'!$A:$A,$C102,'ASSET BALANCES'!U:U)/1000</f>
        <v>0</v>
      </c>
      <c r="M102" s="260">
        <f>SUMIF('ASSET BALANCES'!$A:$A,$C102,'ASSET BALANCES'!V:V)/1000</f>
        <v>0</v>
      </c>
      <c r="N102" s="260">
        <f>SUMIF('ASSET BALANCES'!$A:$A,$C102,'ASSET BALANCES'!W:W)/1000</f>
        <v>0</v>
      </c>
      <c r="O102" s="260">
        <f>SUMIF('ASSET BALANCES'!$A:$A,$C102,'ASSET BALANCES'!X:X)/1000</f>
        <v>0</v>
      </c>
      <c r="P102" s="260">
        <f>SUMIF('ASSET BALANCES'!$A:$A,$C102,'ASSET BALANCES'!Y:Y)/1000</f>
        <v>0</v>
      </c>
      <c r="Q102" s="260">
        <f>SUMIF('ASSET BALANCES'!$A:$A,$C102,'ASSET BALANCES'!Z:Z)/1000</f>
        <v>0</v>
      </c>
      <c r="R102" s="260">
        <f>SUMIF('ASSET BALANCES'!$A:$A,$C102,'ASSET BALANCES'!AA:AA)/1000</f>
        <v>0</v>
      </c>
      <c r="S102" s="22">
        <f>SUM(F102:R102)/(13)</f>
        <v>0</v>
      </c>
      <c r="U102" s="261">
        <f>S102-('B-07 2024B'!R100/1)</f>
        <v>0</v>
      </c>
    </row>
    <row r="103" spans="1:21" x14ac:dyDescent="0.25">
      <c r="A103" s="251">
        <f t="shared" si="11"/>
        <v>32</v>
      </c>
      <c r="B103" s="256"/>
      <c r="C103" s="251">
        <v>31253</v>
      </c>
      <c r="D103" s="246" t="s">
        <v>58</v>
      </c>
      <c r="F103" s="260">
        <f>SUMIF('ASSET BALANCES'!$A:$A,$C103,'ASSET BALANCES'!O:O)/1000</f>
        <v>0</v>
      </c>
      <c r="G103" s="260">
        <f>SUMIF('ASSET BALANCES'!$A:$A,$C103,'ASSET BALANCES'!P:P)/1000</f>
        <v>0</v>
      </c>
      <c r="H103" s="260">
        <f>SUMIF('ASSET BALANCES'!$A:$A,$C103,'ASSET BALANCES'!Q:Q)/1000</f>
        <v>0</v>
      </c>
      <c r="I103" s="260">
        <f>SUMIF('ASSET BALANCES'!$A:$A,$C103,'ASSET BALANCES'!R:R)/1000</f>
        <v>0</v>
      </c>
      <c r="J103" s="260">
        <f>SUMIF('ASSET BALANCES'!$A:$A,$C103,'ASSET BALANCES'!S:S)/1000</f>
        <v>0</v>
      </c>
      <c r="K103" s="260">
        <f>SUMIF('ASSET BALANCES'!$A:$A,$C103,'ASSET BALANCES'!T:T)/1000</f>
        <v>0</v>
      </c>
      <c r="L103" s="260">
        <f>SUMIF('ASSET BALANCES'!$A:$A,$C103,'ASSET BALANCES'!U:U)/1000</f>
        <v>0</v>
      </c>
      <c r="M103" s="260">
        <f>SUMIF('ASSET BALANCES'!$A:$A,$C103,'ASSET BALANCES'!V:V)/1000</f>
        <v>0</v>
      </c>
      <c r="N103" s="260">
        <f>SUMIF('ASSET BALANCES'!$A:$A,$C103,'ASSET BALANCES'!W:W)/1000</f>
        <v>0</v>
      </c>
      <c r="O103" s="260">
        <f>SUMIF('ASSET BALANCES'!$A:$A,$C103,'ASSET BALANCES'!X:X)/1000</f>
        <v>0</v>
      </c>
      <c r="P103" s="260">
        <f>SUMIF('ASSET BALANCES'!$A:$A,$C103,'ASSET BALANCES'!Y:Y)/1000</f>
        <v>0</v>
      </c>
      <c r="Q103" s="260">
        <f>SUMIF('ASSET BALANCES'!$A:$A,$C103,'ASSET BALANCES'!Z:Z)/1000</f>
        <v>0</v>
      </c>
      <c r="R103" s="260">
        <f>SUMIF('ASSET BALANCES'!$A:$A,$C103,'ASSET BALANCES'!AA:AA)/1000</f>
        <v>0</v>
      </c>
      <c r="S103" s="22">
        <f>SUM(F103:R103)/(13)</f>
        <v>0</v>
      </c>
      <c r="U103" s="261">
        <f>S103-('B-07 2024B'!R101/1)</f>
        <v>0</v>
      </c>
    </row>
    <row r="104" spans="1:21" x14ac:dyDescent="0.25">
      <c r="A104" s="251">
        <f t="shared" si="11"/>
        <v>33</v>
      </c>
      <c r="B104" s="256"/>
      <c r="C104" s="251">
        <v>31553</v>
      </c>
      <c r="D104" s="246" t="s">
        <v>60</v>
      </c>
      <c r="F104" s="260">
        <f>SUMIF('ASSET BALANCES'!$A:$A,$C104,'ASSET BALANCES'!O:O)/1000</f>
        <v>0</v>
      </c>
      <c r="G104" s="260">
        <f>SUMIF('ASSET BALANCES'!$A:$A,$C104,'ASSET BALANCES'!P:P)/1000</f>
        <v>0</v>
      </c>
      <c r="H104" s="260">
        <f>SUMIF('ASSET BALANCES'!$A:$A,$C104,'ASSET BALANCES'!Q:Q)/1000</f>
        <v>0</v>
      </c>
      <c r="I104" s="260">
        <f>SUMIF('ASSET BALANCES'!$A:$A,$C104,'ASSET BALANCES'!R:R)/1000</f>
        <v>0</v>
      </c>
      <c r="J104" s="260">
        <f>SUMIF('ASSET BALANCES'!$A:$A,$C104,'ASSET BALANCES'!S:S)/1000</f>
        <v>0</v>
      </c>
      <c r="K104" s="260">
        <f>SUMIF('ASSET BALANCES'!$A:$A,$C104,'ASSET BALANCES'!T:T)/1000</f>
        <v>0</v>
      </c>
      <c r="L104" s="260">
        <f>SUMIF('ASSET BALANCES'!$A:$A,$C104,'ASSET BALANCES'!U:U)/1000</f>
        <v>0</v>
      </c>
      <c r="M104" s="260">
        <f>SUMIF('ASSET BALANCES'!$A:$A,$C104,'ASSET BALANCES'!V:V)/1000</f>
        <v>0</v>
      </c>
      <c r="N104" s="260">
        <f>SUMIF('ASSET BALANCES'!$A:$A,$C104,'ASSET BALANCES'!W:W)/1000</f>
        <v>0</v>
      </c>
      <c r="O104" s="260">
        <f>SUMIF('ASSET BALANCES'!$A:$A,$C104,'ASSET BALANCES'!X:X)/1000</f>
        <v>0</v>
      </c>
      <c r="P104" s="260">
        <f>SUMIF('ASSET BALANCES'!$A:$A,$C104,'ASSET BALANCES'!Y:Y)/1000</f>
        <v>0</v>
      </c>
      <c r="Q104" s="260">
        <f>SUMIF('ASSET BALANCES'!$A:$A,$C104,'ASSET BALANCES'!Z:Z)/1000</f>
        <v>0</v>
      </c>
      <c r="R104" s="260">
        <f>SUMIF('ASSET BALANCES'!$A:$A,$C104,'ASSET BALANCES'!AA:AA)/1000</f>
        <v>0</v>
      </c>
      <c r="S104" s="22">
        <f>SUM(F104:R104)/(13)</f>
        <v>0</v>
      </c>
      <c r="U104" s="261">
        <f>S104-('B-07 2024B'!R102/1)</f>
        <v>0</v>
      </c>
    </row>
    <row r="105" spans="1:21" x14ac:dyDescent="0.25">
      <c r="A105" s="251">
        <f t="shared" si="11"/>
        <v>34</v>
      </c>
      <c r="B105" s="256"/>
      <c r="C105" s="251">
        <v>31653</v>
      </c>
      <c r="D105" s="246" t="s">
        <v>61</v>
      </c>
      <c r="F105" s="260">
        <f>SUMIF('ASSET BALANCES'!$A:$A,$C105,'ASSET BALANCES'!O:O)/1000</f>
        <v>0</v>
      </c>
      <c r="G105" s="260">
        <f>SUMIF('ASSET BALANCES'!$A:$A,$C105,'ASSET BALANCES'!P:P)/1000</f>
        <v>0</v>
      </c>
      <c r="H105" s="260">
        <f>SUMIF('ASSET BALANCES'!$A:$A,$C105,'ASSET BALANCES'!Q:Q)/1000</f>
        <v>0</v>
      </c>
      <c r="I105" s="260">
        <f>SUMIF('ASSET BALANCES'!$A:$A,$C105,'ASSET BALANCES'!R:R)/1000</f>
        <v>0</v>
      </c>
      <c r="J105" s="260">
        <f>SUMIF('ASSET BALANCES'!$A:$A,$C105,'ASSET BALANCES'!S:S)/1000</f>
        <v>0</v>
      </c>
      <c r="K105" s="260">
        <f>SUMIF('ASSET BALANCES'!$A:$A,$C105,'ASSET BALANCES'!T:T)/1000</f>
        <v>0</v>
      </c>
      <c r="L105" s="260">
        <f>SUMIF('ASSET BALANCES'!$A:$A,$C105,'ASSET BALANCES'!U:U)/1000</f>
        <v>0</v>
      </c>
      <c r="M105" s="260">
        <f>SUMIF('ASSET BALANCES'!$A:$A,$C105,'ASSET BALANCES'!V:V)/1000</f>
        <v>0</v>
      </c>
      <c r="N105" s="260">
        <f>SUMIF('ASSET BALANCES'!$A:$A,$C105,'ASSET BALANCES'!W:W)/1000</f>
        <v>0</v>
      </c>
      <c r="O105" s="260">
        <f>SUMIF('ASSET BALANCES'!$A:$A,$C105,'ASSET BALANCES'!X:X)/1000</f>
        <v>0</v>
      </c>
      <c r="P105" s="260">
        <f>SUMIF('ASSET BALANCES'!$A:$A,$C105,'ASSET BALANCES'!Y:Y)/1000</f>
        <v>0</v>
      </c>
      <c r="Q105" s="260">
        <f>SUMIF('ASSET BALANCES'!$A:$A,$C105,'ASSET BALANCES'!Z:Z)/1000</f>
        <v>0</v>
      </c>
      <c r="R105" s="260">
        <f>SUMIF('ASSET BALANCES'!$A:$A,$C105,'ASSET BALANCES'!AA:AA)/1000</f>
        <v>0</v>
      </c>
      <c r="S105" s="22">
        <f>SUM(F105:R105)/(13)</f>
        <v>0</v>
      </c>
      <c r="U105" s="261">
        <f>S105-('B-07 2024B'!R103/1)</f>
        <v>0</v>
      </c>
    </row>
    <row r="106" spans="1:21" x14ac:dyDescent="0.25">
      <c r="A106" s="251">
        <f t="shared" si="11"/>
        <v>35</v>
      </c>
      <c r="B106" s="256"/>
      <c r="C106" s="251"/>
      <c r="D106" s="273" t="s">
        <v>84</v>
      </c>
      <c r="E106" s="264"/>
      <c r="F106" s="25">
        <f t="shared" ref="F106:R106" si="16">SUM(F102:F105)</f>
        <v>0</v>
      </c>
      <c r="G106" s="25">
        <f t="shared" si="16"/>
        <v>0</v>
      </c>
      <c r="H106" s="25">
        <f t="shared" si="16"/>
        <v>0</v>
      </c>
      <c r="I106" s="25">
        <f t="shared" si="16"/>
        <v>0</v>
      </c>
      <c r="J106" s="25">
        <f t="shared" si="16"/>
        <v>0</v>
      </c>
      <c r="K106" s="25">
        <f t="shared" si="16"/>
        <v>0</v>
      </c>
      <c r="L106" s="25">
        <f t="shared" si="16"/>
        <v>0</v>
      </c>
      <c r="M106" s="25">
        <f t="shared" si="16"/>
        <v>0</v>
      </c>
      <c r="N106" s="25">
        <f t="shared" si="16"/>
        <v>0</v>
      </c>
      <c r="O106" s="25">
        <f t="shared" si="16"/>
        <v>0</v>
      </c>
      <c r="P106" s="25">
        <f t="shared" si="16"/>
        <v>0</v>
      </c>
      <c r="Q106" s="25">
        <f t="shared" si="16"/>
        <v>0</v>
      </c>
      <c r="R106" s="25">
        <f t="shared" si="16"/>
        <v>0</v>
      </c>
      <c r="S106" s="25">
        <f>SUM(S102:S105)</f>
        <v>0</v>
      </c>
      <c r="U106" s="261">
        <f>S106-('B-07 2024B'!R104/1)</f>
        <v>0</v>
      </c>
    </row>
    <row r="107" spans="1:21" x14ac:dyDescent="0.25">
      <c r="A107" s="251">
        <f t="shared" si="11"/>
        <v>36</v>
      </c>
      <c r="B107" s="256"/>
      <c r="U107" s="298"/>
    </row>
    <row r="108" spans="1:21" x14ac:dyDescent="0.25">
      <c r="A108" s="251">
        <f t="shared" si="11"/>
        <v>37</v>
      </c>
      <c r="B108" s="256"/>
      <c r="C108" s="250"/>
      <c r="D108" s="273" t="s">
        <v>85</v>
      </c>
      <c r="E108" s="264"/>
      <c r="F108" s="263"/>
      <c r="G108" s="263"/>
      <c r="H108" s="263"/>
      <c r="I108" s="263"/>
      <c r="J108" s="263"/>
      <c r="K108" s="263"/>
      <c r="L108" s="263"/>
      <c r="M108" s="263"/>
      <c r="N108" s="263"/>
      <c r="O108" s="263"/>
      <c r="P108" s="263"/>
      <c r="Q108" s="263"/>
      <c r="R108" s="263"/>
      <c r="S108" s="28"/>
      <c r="U108" s="298"/>
    </row>
    <row r="109" spans="1:21" x14ac:dyDescent="0.25">
      <c r="A109" s="251">
        <f t="shared" si="11"/>
        <v>38</v>
      </c>
      <c r="B109" s="256"/>
      <c r="C109" s="251">
        <v>31154</v>
      </c>
      <c r="D109" s="246" t="s">
        <v>57</v>
      </c>
      <c r="F109" s="260">
        <f>SUMIF('ASSET BALANCES'!$A:$A,$C109,'ASSET BALANCES'!O:O)/1000</f>
        <v>16995.428250000001</v>
      </c>
      <c r="G109" s="260">
        <f>SUMIF('ASSET BALANCES'!$A:$A,$C109,'ASSET BALANCES'!P:P)/1000</f>
        <v>16995.428250000001</v>
      </c>
      <c r="H109" s="260">
        <f>SUMIF('ASSET BALANCES'!$A:$A,$C109,'ASSET BALANCES'!Q:Q)/1000</f>
        <v>16995.428250000001</v>
      </c>
      <c r="I109" s="260">
        <f>SUMIF('ASSET BALANCES'!$A:$A,$C109,'ASSET BALANCES'!R:R)/1000</f>
        <v>16995.428250000001</v>
      </c>
      <c r="J109" s="260">
        <f>SUMIF('ASSET BALANCES'!$A:$A,$C109,'ASSET BALANCES'!S:S)/1000</f>
        <v>16995.428250000001</v>
      </c>
      <c r="K109" s="260">
        <f>SUMIF('ASSET BALANCES'!$A:$A,$C109,'ASSET BALANCES'!T:T)/1000</f>
        <v>16995.428250000001</v>
      </c>
      <c r="L109" s="260">
        <f>SUMIF('ASSET BALANCES'!$A:$A,$C109,'ASSET BALANCES'!U:U)/1000</f>
        <v>16995.428250000001</v>
      </c>
      <c r="M109" s="260">
        <f>SUMIF('ASSET BALANCES'!$A:$A,$C109,'ASSET BALANCES'!V:V)/1000</f>
        <v>16995.428250000001</v>
      </c>
      <c r="N109" s="260">
        <f>SUMIF('ASSET BALANCES'!$A:$A,$C109,'ASSET BALANCES'!W:W)/1000</f>
        <v>16995.428250000001</v>
      </c>
      <c r="O109" s="260">
        <f>SUMIF('ASSET BALANCES'!$A:$A,$C109,'ASSET BALANCES'!X:X)/1000</f>
        <v>16995.428250000001</v>
      </c>
      <c r="P109" s="260">
        <f>SUMIF('ASSET BALANCES'!$A:$A,$C109,'ASSET BALANCES'!Y:Y)/1000</f>
        <v>16995.428250000001</v>
      </c>
      <c r="Q109" s="260">
        <f>SUMIF('ASSET BALANCES'!$A:$A,$C109,'ASSET BALANCES'!Z:Z)/1000</f>
        <v>16995.428250000001</v>
      </c>
      <c r="R109" s="260">
        <f>SUMIF('ASSET BALANCES'!$A:$A,$C109,'ASSET BALANCES'!AA:AA)/1000</f>
        <v>16995.428250000001</v>
      </c>
      <c r="S109" s="22">
        <f>SUM(F109:R109)/(13)</f>
        <v>16995.428250000001</v>
      </c>
      <c r="U109" s="261">
        <f>S109-('B-07 2024B'!R107/1)</f>
        <v>0</v>
      </c>
    </row>
    <row r="110" spans="1:21" x14ac:dyDescent="0.25">
      <c r="A110" s="251">
        <f t="shared" si="11"/>
        <v>39</v>
      </c>
      <c r="B110" s="256"/>
      <c r="C110" s="251">
        <v>31254</v>
      </c>
      <c r="D110" s="246" t="s">
        <v>58</v>
      </c>
      <c r="F110" s="260">
        <f>SUMIF('ASSET BALANCES'!$A:$A,$C110,'ASSET BALANCES'!O:O)/1000</f>
        <v>40246.094979999994</v>
      </c>
      <c r="G110" s="260">
        <f>SUMIF('ASSET BALANCES'!$A:$A,$C110,'ASSET BALANCES'!P:P)/1000</f>
        <v>40246.094979999994</v>
      </c>
      <c r="H110" s="260">
        <f>SUMIF('ASSET BALANCES'!$A:$A,$C110,'ASSET BALANCES'!Q:Q)/1000</f>
        <v>40246.094979999994</v>
      </c>
      <c r="I110" s="260">
        <f>SUMIF('ASSET BALANCES'!$A:$A,$C110,'ASSET BALANCES'!R:R)/1000</f>
        <v>40246.094979999994</v>
      </c>
      <c r="J110" s="260">
        <f>SUMIF('ASSET BALANCES'!$A:$A,$C110,'ASSET BALANCES'!S:S)/1000</f>
        <v>40246.094979999994</v>
      </c>
      <c r="K110" s="260">
        <f>SUMIF('ASSET BALANCES'!$A:$A,$C110,'ASSET BALANCES'!T:T)/1000</f>
        <v>40267.602585000001</v>
      </c>
      <c r="L110" s="260">
        <f>SUMIF('ASSET BALANCES'!$A:$A,$C110,'ASSET BALANCES'!U:U)/1000</f>
        <v>40267.602585000001</v>
      </c>
      <c r="M110" s="260">
        <f>SUMIF('ASSET BALANCES'!$A:$A,$C110,'ASSET BALANCES'!V:V)/1000</f>
        <v>40267.602585000001</v>
      </c>
      <c r="N110" s="260">
        <f>SUMIF('ASSET BALANCES'!$A:$A,$C110,'ASSET BALANCES'!W:W)/1000</f>
        <v>40267.602585000001</v>
      </c>
      <c r="O110" s="260">
        <f>SUMIF('ASSET BALANCES'!$A:$A,$C110,'ASSET BALANCES'!X:X)/1000</f>
        <v>40267.602585000001</v>
      </c>
      <c r="P110" s="260">
        <f>SUMIF('ASSET BALANCES'!$A:$A,$C110,'ASSET BALANCES'!Y:Y)/1000</f>
        <v>40267.602585000001</v>
      </c>
      <c r="Q110" s="260">
        <f>SUMIF('ASSET BALANCES'!$A:$A,$C110,'ASSET BALANCES'!Z:Z)/1000</f>
        <v>40267.602585000001</v>
      </c>
      <c r="R110" s="260">
        <f>SUMIF('ASSET BALANCES'!$A:$A,$C110,'ASSET BALANCES'!AA:AA)/1000</f>
        <v>40267.602585000001</v>
      </c>
      <c r="S110" s="22">
        <f>SUM(F110:R110)/(13)</f>
        <v>40259.330429230758</v>
      </c>
      <c r="U110" s="261">
        <f>S110-('B-07 2024B'!R108/1)</f>
        <v>-7.6924334280192852E-7</v>
      </c>
    </row>
    <row r="111" spans="1:21" x14ac:dyDescent="0.25">
      <c r="A111" s="251">
        <f t="shared" si="11"/>
        <v>40</v>
      </c>
      <c r="B111" s="256"/>
      <c r="C111" s="251">
        <v>31554</v>
      </c>
      <c r="D111" s="246" t="s">
        <v>60</v>
      </c>
      <c r="F111" s="260">
        <f>SUMIF('ASSET BALANCES'!$A:$A,$C111,'ASSET BALANCES'!O:O)/1000</f>
        <v>15474.057879999998</v>
      </c>
      <c r="G111" s="260">
        <f>SUMIF('ASSET BALANCES'!$A:$A,$C111,'ASSET BALANCES'!P:P)/1000</f>
        <v>15474.057879999998</v>
      </c>
      <c r="H111" s="260">
        <f>SUMIF('ASSET BALANCES'!$A:$A,$C111,'ASSET BALANCES'!Q:Q)/1000</f>
        <v>15474.057879999998</v>
      </c>
      <c r="I111" s="260">
        <f>SUMIF('ASSET BALANCES'!$A:$A,$C111,'ASSET BALANCES'!R:R)/1000</f>
        <v>15474.057879999998</v>
      </c>
      <c r="J111" s="260">
        <f>SUMIF('ASSET BALANCES'!$A:$A,$C111,'ASSET BALANCES'!S:S)/1000</f>
        <v>15474.057879999998</v>
      </c>
      <c r="K111" s="260">
        <f>SUMIF('ASSET BALANCES'!$A:$A,$C111,'ASSET BALANCES'!T:T)/1000</f>
        <v>15495.565484999999</v>
      </c>
      <c r="L111" s="260">
        <f>SUMIF('ASSET BALANCES'!$A:$A,$C111,'ASSET BALANCES'!U:U)/1000</f>
        <v>15495.565484999999</v>
      </c>
      <c r="M111" s="260">
        <f>SUMIF('ASSET BALANCES'!$A:$A,$C111,'ASSET BALANCES'!V:V)/1000</f>
        <v>15495.565484999999</v>
      </c>
      <c r="N111" s="260">
        <f>SUMIF('ASSET BALANCES'!$A:$A,$C111,'ASSET BALANCES'!W:W)/1000</f>
        <v>15495.565484999999</v>
      </c>
      <c r="O111" s="260">
        <f>SUMIF('ASSET BALANCES'!$A:$A,$C111,'ASSET BALANCES'!X:X)/1000</f>
        <v>15495.565484999999</v>
      </c>
      <c r="P111" s="260">
        <f>SUMIF('ASSET BALANCES'!$A:$A,$C111,'ASSET BALANCES'!Y:Y)/1000</f>
        <v>15495.565484999999</v>
      </c>
      <c r="Q111" s="260">
        <f>SUMIF('ASSET BALANCES'!$A:$A,$C111,'ASSET BALANCES'!Z:Z)/1000</f>
        <v>15495.565484999999</v>
      </c>
      <c r="R111" s="260">
        <f>SUMIF('ASSET BALANCES'!$A:$A,$C111,'ASSET BALANCES'!AA:AA)/1000</f>
        <v>15495.565484999999</v>
      </c>
      <c r="S111" s="22">
        <f>SUM(F111:R111)/(13)</f>
        <v>15487.29332923077</v>
      </c>
      <c r="U111" s="261">
        <f>S111-('B-07 2024B'!R109/1)</f>
        <v>-7.692306098761037E-7</v>
      </c>
    </row>
    <row r="112" spans="1:21" x14ac:dyDescent="0.25">
      <c r="A112" s="251">
        <f t="shared" si="11"/>
        <v>41</v>
      </c>
      <c r="B112" s="256"/>
      <c r="C112" s="251">
        <v>31654</v>
      </c>
      <c r="D112" s="246" t="s">
        <v>61</v>
      </c>
      <c r="F112" s="260">
        <f>SUMIF('ASSET BALANCES'!$A:$A,$C112,'ASSET BALANCES'!O:O)/1000</f>
        <v>687.93435999999997</v>
      </c>
      <c r="G112" s="260">
        <f>SUMIF('ASSET BALANCES'!$A:$A,$C112,'ASSET BALANCES'!P:P)/1000</f>
        <v>687.93435999999997</v>
      </c>
      <c r="H112" s="260">
        <f>SUMIF('ASSET BALANCES'!$A:$A,$C112,'ASSET BALANCES'!Q:Q)/1000</f>
        <v>687.93435999999997</v>
      </c>
      <c r="I112" s="260">
        <f>SUMIF('ASSET BALANCES'!$A:$A,$C112,'ASSET BALANCES'!R:R)/1000</f>
        <v>687.93435999999997</v>
      </c>
      <c r="J112" s="260">
        <f>SUMIF('ASSET BALANCES'!$A:$A,$C112,'ASSET BALANCES'!S:S)/1000</f>
        <v>687.93435999999997</v>
      </c>
      <c r="K112" s="260">
        <f>SUMIF('ASSET BALANCES'!$A:$A,$C112,'ASSET BALANCES'!T:T)/1000</f>
        <v>687.93435999999997</v>
      </c>
      <c r="L112" s="260">
        <f>SUMIF('ASSET BALANCES'!$A:$A,$C112,'ASSET BALANCES'!U:U)/1000</f>
        <v>687.93435999999997</v>
      </c>
      <c r="M112" s="260">
        <f>SUMIF('ASSET BALANCES'!$A:$A,$C112,'ASSET BALANCES'!V:V)/1000</f>
        <v>687.93435999999997</v>
      </c>
      <c r="N112" s="260">
        <f>SUMIF('ASSET BALANCES'!$A:$A,$C112,'ASSET BALANCES'!W:W)/1000</f>
        <v>687.93435999999997</v>
      </c>
      <c r="O112" s="260">
        <f>SUMIF('ASSET BALANCES'!$A:$A,$C112,'ASSET BALANCES'!X:X)/1000</f>
        <v>687.93435999999997</v>
      </c>
      <c r="P112" s="260">
        <f>SUMIF('ASSET BALANCES'!$A:$A,$C112,'ASSET BALANCES'!Y:Y)/1000</f>
        <v>687.93435999999997</v>
      </c>
      <c r="Q112" s="260">
        <f>SUMIF('ASSET BALANCES'!$A:$A,$C112,'ASSET BALANCES'!Z:Z)/1000</f>
        <v>687.93435999999997</v>
      </c>
      <c r="R112" s="260">
        <f>SUMIF('ASSET BALANCES'!$A:$A,$C112,'ASSET BALANCES'!AA:AA)/1000</f>
        <v>687.93435999999997</v>
      </c>
      <c r="S112" s="22">
        <f>SUM(F112:R112)/(13)</f>
        <v>687.93435999999997</v>
      </c>
      <c r="U112" s="261">
        <f>S112-('B-07 2024B'!R110/1)</f>
        <v>0</v>
      </c>
    </row>
    <row r="113" spans="1:21" x14ac:dyDescent="0.25">
      <c r="A113" s="251">
        <f t="shared" si="11"/>
        <v>42</v>
      </c>
      <c r="B113" s="256"/>
      <c r="C113" s="251"/>
      <c r="D113" s="273" t="s">
        <v>86</v>
      </c>
      <c r="E113" s="264"/>
      <c r="F113" s="25">
        <f t="shared" ref="F113:R113" si="17">SUM(F109:F112)</f>
        <v>73403.515469999984</v>
      </c>
      <c r="G113" s="25">
        <f t="shared" si="17"/>
        <v>73403.515469999984</v>
      </c>
      <c r="H113" s="25">
        <f t="shared" si="17"/>
        <v>73403.515469999984</v>
      </c>
      <c r="I113" s="25">
        <f t="shared" si="17"/>
        <v>73403.515469999984</v>
      </c>
      <c r="J113" s="25">
        <f t="shared" si="17"/>
        <v>73403.515469999984</v>
      </c>
      <c r="K113" s="25">
        <f t="shared" si="17"/>
        <v>73446.530679999996</v>
      </c>
      <c r="L113" s="25">
        <f t="shared" si="17"/>
        <v>73446.530679999996</v>
      </c>
      <c r="M113" s="25">
        <f t="shared" si="17"/>
        <v>73446.530679999996</v>
      </c>
      <c r="N113" s="25">
        <f t="shared" si="17"/>
        <v>73446.530679999996</v>
      </c>
      <c r="O113" s="25">
        <f t="shared" si="17"/>
        <v>73446.530679999996</v>
      </c>
      <c r="P113" s="25">
        <f t="shared" si="17"/>
        <v>73446.530679999996</v>
      </c>
      <c r="Q113" s="25">
        <f t="shared" si="17"/>
        <v>73446.530679999996</v>
      </c>
      <c r="R113" s="25">
        <f t="shared" si="17"/>
        <v>73446.530679999996</v>
      </c>
      <c r="S113" s="25">
        <f>SUM(S109:S112)</f>
        <v>73429.986368461527</v>
      </c>
      <c r="U113" s="261">
        <f>S113-('B-07 2024B'!R111/1)</f>
        <v>-1.5384721336886287E-6</v>
      </c>
    </row>
    <row r="114" spans="1:21" x14ac:dyDescent="0.25">
      <c r="A114" s="251">
        <f t="shared" si="11"/>
        <v>43</v>
      </c>
      <c r="B114" s="256"/>
      <c r="C114" s="251"/>
      <c r="F114" s="248"/>
      <c r="G114" s="248"/>
      <c r="H114" s="18"/>
      <c r="I114" s="18"/>
      <c r="J114" s="28"/>
      <c r="K114" s="18"/>
      <c r="L114" s="28"/>
      <c r="M114" s="18"/>
      <c r="N114" s="28"/>
      <c r="O114" s="18"/>
      <c r="P114" s="28"/>
      <c r="Q114" s="18"/>
      <c r="R114" s="28"/>
      <c r="S114" s="18"/>
      <c r="U114" s="298"/>
    </row>
    <row r="115" spans="1:21" ht="13.8" thickBot="1" x14ac:dyDescent="0.3">
      <c r="A115" s="253">
        <f t="shared" si="11"/>
        <v>44</v>
      </c>
      <c r="B115" s="39" t="s">
        <v>71</v>
      </c>
      <c r="C115" s="245"/>
      <c r="D115" s="245"/>
      <c r="E115" s="245"/>
      <c r="F115" s="245"/>
      <c r="G115" s="245"/>
      <c r="H115" s="245"/>
      <c r="I115" s="245"/>
      <c r="J115" s="245"/>
      <c r="K115" s="245"/>
      <c r="L115" s="245"/>
      <c r="M115" s="245"/>
      <c r="N115" s="245"/>
      <c r="O115" s="245"/>
      <c r="P115" s="267"/>
      <c r="Q115" s="245"/>
      <c r="R115" s="245"/>
      <c r="S115" s="245"/>
      <c r="U115" s="298"/>
    </row>
    <row r="116" spans="1:21" x14ac:dyDescent="0.25">
      <c r="A116" s="246" t="str">
        <f>+$A$58</f>
        <v>Supporting Schedules:</v>
      </c>
      <c r="P116" s="248"/>
      <c r="Q116" s="246" t="str">
        <f>+$Q$58</f>
        <v>Recap Schedules:  B-07</v>
      </c>
      <c r="U116" s="298"/>
    </row>
    <row r="117" spans="1:21" ht="13.8" thickBot="1" x14ac:dyDescent="0.3">
      <c r="A117" s="245" t="str">
        <f>$A$1</f>
        <v>SCHEDULE B-08</v>
      </c>
      <c r="B117" s="245"/>
      <c r="C117" s="245"/>
      <c r="D117" s="245"/>
      <c r="E117" s="245"/>
      <c r="F117" s="245"/>
      <c r="G117" s="245" t="str">
        <f>$G$1</f>
        <v>MONTHLY PLANT BALANCES TEST YEAR - 13 MONTHS</v>
      </c>
      <c r="H117" s="245"/>
      <c r="I117" s="245"/>
      <c r="J117" s="245"/>
      <c r="K117" s="245"/>
      <c r="L117" s="245"/>
      <c r="M117" s="245"/>
      <c r="N117" s="245"/>
      <c r="O117" s="245"/>
      <c r="P117" s="267"/>
      <c r="Q117" s="245"/>
      <c r="R117" s="245"/>
      <c r="S117" s="245" t="str">
        <f>"Page 13 of " &amp; $Q$1</f>
        <v>Page 13 of 30</v>
      </c>
      <c r="U117" s="298"/>
    </row>
    <row r="118" spans="1:21" x14ac:dyDescent="0.25">
      <c r="A118" s="246" t="str">
        <f>$A$2</f>
        <v>FLORIDA PUBLIC SERVICE COMMISSION</v>
      </c>
      <c r="B118" s="268"/>
      <c r="E118" s="248"/>
      <c r="F118" s="248" t="str">
        <f>$F$2</f>
        <v xml:space="preserve">                  EXPLANATION:</v>
      </c>
      <c r="G118" s="246" t="str">
        <f>IF($G$2="","",$G$2)</f>
        <v>Provide the monthly plant balances for each account or sub-account to which an individual depreciation rate is</v>
      </c>
      <c r="K118" s="269"/>
      <c r="L118" s="269"/>
      <c r="N118" s="269"/>
      <c r="O118" s="269"/>
      <c r="P118" s="270"/>
      <c r="Q118" s="246" t="str">
        <f>$Q$2</f>
        <v>Type of data shown:</v>
      </c>
      <c r="S118" s="247"/>
      <c r="U118" s="298"/>
    </row>
    <row r="119" spans="1:21" x14ac:dyDescent="0.25">
      <c r="B119" s="268"/>
      <c r="G119" s="246" t="str">
        <f>IF($G$3="","",$G$3)</f>
        <v>applied.  These balances should be the ones used to compute the monthly depreciation expenses excluding</v>
      </c>
      <c r="K119" s="248"/>
      <c r="L119" s="247"/>
      <c r="O119" s="248"/>
      <c r="P119" s="248" t="str">
        <f>IF($P$3=0,"",$P$3)</f>
        <v/>
      </c>
      <c r="Q119" s="247" t="str">
        <f>$Q$3</f>
        <v>Projected Test Year Ended 12/31/2025</v>
      </c>
      <c r="S119" s="248"/>
      <c r="U119" s="298"/>
    </row>
    <row r="120" spans="1:21" x14ac:dyDescent="0.25">
      <c r="A120" s="246" t="str">
        <f>$A$4</f>
        <v>COMPANY: TAMPA ELECTRIC COMPANY</v>
      </c>
      <c r="B120" s="268"/>
      <c r="G120" s="246" t="str">
        <f>IF($G$4="","",$G$4)</f>
        <v>any amortization/recovery schedules.</v>
      </c>
      <c r="K120" s="248"/>
      <c r="L120" s="247"/>
      <c r="M120" s="248"/>
      <c r="P120" s="248" t="str">
        <f>IF($P$4=0,"",$P$4)</f>
        <v>XX</v>
      </c>
      <c r="Q120" s="247" t="str">
        <f>$Q$4</f>
        <v>Projected Prior Year Ended 12/31/2024</v>
      </c>
      <c r="S120" s="248"/>
      <c r="U120" s="298"/>
    </row>
    <row r="121" spans="1:21" x14ac:dyDescent="0.25">
      <c r="B121" s="268"/>
      <c r="F121" s="246" t="str">
        <f>IF(+$F$5="","",$F$5)</f>
        <v/>
      </c>
      <c r="K121" s="248"/>
      <c r="L121" s="247"/>
      <c r="M121" s="248"/>
      <c r="P121" s="248" t="str">
        <f>IF($P$5=0,"",$P$5)</f>
        <v/>
      </c>
      <c r="Q121" s="247" t="str">
        <f>$Q$5</f>
        <v>Historical Prior Year Ended 12/31/2023</v>
      </c>
      <c r="S121" s="248"/>
      <c r="U121" s="298"/>
    </row>
    <row r="122" spans="1:21" x14ac:dyDescent="0.25">
      <c r="B122" s="268"/>
      <c r="K122" s="248"/>
      <c r="L122" s="247"/>
      <c r="M122" s="248"/>
      <c r="P122" s="248"/>
      <c r="Q122" s="296" t="s">
        <v>782</v>
      </c>
      <c r="S122" s="248"/>
      <c r="U122" s="298"/>
    </row>
    <row r="123" spans="1:21" x14ac:dyDescent="0.25">
      <c r="B123" s="268"/>
      <c r="K123" s="248"/>
      <c r="L123" s="247"/>
      <c r="M123" s="248"/>
      <c r="P123" s="248"/>
      <c r="Q123" s="296" t="s">
        <v>784</v>
      </c>
      <c r="S123" s="248"/>
      <c r="U123" s="298"/>
    </row>
    <row r="124" spans="1:21" ht="13.8" thickBot="1" x14ac:dyDescent="0.3">
      <c r="A124" s="245" t="str">
        <f>A$8</f>
        <v>DOCKET No. 20240026-EI</v>
      </c>
      <c r="B124" s="271"/>
      <c r="C124" s="245"/>
      <c r="D124" s="245"/>
      <c r="E124" s="245"/>
      <c r="F124" s="245" t="str">
        <f>IF(+$F$8="","",$F$8)</f>
        <v/>
      </c>
      <c r="G124" s="245"/>
      <c r="H124" s="253" t="str">
        <f>IF($H$8="","",$H$8)</f>
        <v>(Dollars in 000's)</v>
      </c>
      <c r="I124" s="253"/>
      <c r="J124" s="245"/>
      <c r="K124" s="245"/>
      <c r="L124" s="245"/>
      <c r="M124" s="245"/>
      <c r="N124" s="245"/>
      <c r="O124" s="245"/>
      <c r="P124" s="267"/>
      <c r="Q124" s="245" t="s">
        <v>783</v>
      </c>
      <c r="R124" s="245"/>
      <c r="S124" s="245"/>
      <c r="U124" s="298"/>
    </row>
    <row r="125" spans="1:21" x14ac:dyDescent="0.25">
      <c r="C125" s="249"/>
      <c r="D125" s="249"/>
      <c r="E125" s="249"/>
      <c r="F125" s="249"/>
      <c r="G125" s="249"/>
      <c r="H125" s="249"/>
      <c r="I125" s="249"/>
      <c r="J125" s="249"/>
      <c r="K125" s="249"/>
      <c r="L125" s="249"/>
      <c r="M125" s="249"/>
      <c r="N125" s="249"/>
      <c r="O125" s="249"/>
      <c r="P125" s="250"/>
      <c r="Q125" s="249"/>
      <c r="R125" s="249"/>
      <c r="S125" s="249"/>
      <c r="U125" s="298"/>
    </row>
    <row r="126" spans="1:21" x14ac:dyDescent="0.25">
      <c r="C126" s="249"/>
      <c r="D126" s="249"/>
      <c r="E126" s="249"/>
      <c r="F126" s="249"/>
      <c r="G126" s="249"/>
      <c r="H126" s="249"/>
      <c r="I126" s="249"/>
      <c r="J126" s="249"/>
      <c r="K126" s="251"/>
      <c r="L126" s="251"/>
      <c r="M126" s="249"/>
      <c r="N126" s="249"/>
      <c r="O126" s="249"/>
      <c r="P126" s="250"/>
      <c r="Q126" s="249"/>
      <c r="R126" s="249"/>
      <c r="S126" s="249"/>
      <c r="U126" s="298"/>
    </row>
    <row r="127" spans="1:21" x14ac:dyDescent="0.25">
      <c r="C127" s="251" t="s">
        <v>17</v>
      </c>
      <c r="D127" s="251" t="s">
        <v>17</v>
      </c>
      <c r="F127" s="251" t="s">
        <v>18</v>
      </c>
      <c r="G127" s="251" t="s">
        <v>19</v>
      </c>
      <c r="H127" s="249" t="s">
        <v>20</v>
      </c>
      <c r="I127" s="249" t="s">
        <v>21</v>
      </c>
      <c r="J127" s="251" t="s">
        <v>22</v>
      </c>
      <c r="K127" s="249" t="s">
        <v>23</v>
      </c>
      <c r="L127" s="251" t="s">
        <v>24</v>
      </c>
      <c r="M127" s="251" t="s">
        <v>25</v>
      </c>
      <c r="N127" s="251" t="s">
        <v>26</v>
      </c>
      <c r="O127" s="251" t="s">
        <v>27</v>
      </c>
      <c r="P127" s="251" t="s">
        <v>28</v>
      </c>
      <c r="Q127" s="251" t="s">
        <v>29</v>
      </c>
      <c r="R127" s="251" t="s">
        <v>30</v>
      </c>
      <c r="S127" s="251" t="s">
        <v>31</v>
      </c>
      <c r="U127" s="298"/>
    </row>
    <row r="128" spans="1:21" x14ac:dyDescent="0.25">
      <c r="A128" s="251" t="s">
        <v>32</v>
      </c>
      <c r="B128" s="251"/>
      <c r="C128" s="251" t="s">
        <v>33</v>
      </c>
      <c r="D128" s="251" t="s">
        <v>33</v>
      </c>
      <c r="E128" s="249"/>
      <c r="F128" s="251"/>
      <c r="G128" s="251"/>
      <c r="H128" s="251"/>
      <c r="I128" s="251"/>
      <c r="J128" s="251"/>
      <c r="K128" s="251"/>
      <c r="L128" s="249"/>
      <c r="M128" s="251"/>
      <c r="N128" s="251"/>
      <c r="O128" s="251"/>
      <c r="P128" s="249"/>
      <c r="Q128" s="249"/>
      <c r="R128" s="249"/>
      <c r="S128" s="251" t="s">
        <v>34</v>
      </c>
      <c r="U128" s="298"/>
    </row>
    <row r="129" spans="1:21" ht="13.8" thickBot="1" x14ac:dyDescent="0.3">
      <c r="A129" s="253" t="s">
        <v>36</v>
      </c>
      <c r="B129" s="253"/>
      <c r="C129" s="253" t="s">
        <v>37</v>
      </c>
      <c r="D129" s="253" t="s">
        <v>38</v>
      </c>
      <c r="E129" s="253"/>
      <c r="F129" s="272" t="str">
        <f>F$13</f>
        <v>12/2023</v>
      </c>
      <c r="G129" s="272" t="str">
        <f t="shared" ref="G129:R129" si="18">G$13</f>
        <v>1/2024</v>
      </c>
      <c r="H129" s="272" t="str">
        <f t="shared" si="18"/>
        <v>2/2024</v>
      </c>
      <c r="I129" s="272" t="str">
        <f t="shared" si="18"/>
        <v>3/2024</v>
      </c>
      <c r="J129" s="272" t="str">
        <f t="shared" si="18"/>
        <v>4/2024</v>
      </c>
      <c r="K129" s="272" t="str">
        <f t="shared" si="18"/>
        <v>5/2024</v>
      </c>
      <c r="L129" s="272" t="str">
        <f t="shared" si="18"/>
        <v>6/2024</v>
      </c>
      <c r="M129" s="272" t="str">
        <f t="shared" si="18"/>
        <v>7/2024</v>
      </c>
      <c r="N129" s="272" t="str">
        <f t="shared" si="18"/>
        <v>8/2024</v>
      </c>
      <c r="O129" s="272" t="str">
        <f t="shared" si="18"/>
        <v>9/2024</v>
      </c>
      <c r="P129" s="272" t="str">
        <f t="shared" si="18"/>
        <v>10/2024</v>
      </c>
      <c r="Q129" s="272" t="str">
        <f t="shared" si="18"/>
        <v>11/2024</v>
      </c>
      <c r="R129" s="272" t="str">
        <f t="shared" si="18"/>
        <v>12/2024</v>
      </c>
      <c r="S129" s="254" t="s">
        <v>52</v>
      </c>
      <c r="U129" s="298"/>
    </row>
    <row r="130" spans="1:21" x14ac:dyDescent="0.25">
      <c r="A130" s="251">
        <v>1</v>
      </c>
      <c r="B130" s="251"/>
      <c r="P130" s="248"/>
      <c r="U130" s="298"/>
    </row>
    <row r="131" spans="1:21" x14ac:dyDescent="0.25">
      <c r="A131" s="251">
        <f>A130+1</f>
        <v>2</v>
      </c>
      <c r="B131" s="256"/>
      <c r="C131" s="251">
        <v>31247</v>
      </c>
      <c r="D131" s="246" t="s">
        <v>87</v>
      </c>
      <c r="F131" s="260">
        <f>SUMIF('ASSET BALANCES'!$A:$A,$C131,'ASSET BALANCES'!O:O)/1000</f>
        <v>10156.523809999999</v>
      </c>
      <c r="G131" s="260">
        <f>SUMIF('ASSET BALANCES'!$A:$A,$C131,'ASSET BALANCES'!P:P)/1000</f>
        <v>10156.523809999999</v>
      </c>
      <c r="H131" s="260">
        <f>SUMIF('ASSET BALANCES'!$A:$A,$C131,'ASSET BALANCES'!Q:Q)/1000</f>
        <v>10156.523809999999</v>
      </c>
      <c r="I131" s="260">
        <f>SUMIF('ASSET BALANCES'!$A:$A,$C131,'ASSET BALANCES'!R:R)/1000</f>
        <v>10156.523809999999</v>
      </c>
      <c r="J131" s="260">
        <f>SUMIF('ASSET BALANCES'!$A:$A,$C131,'ASSET BALANCES'!S:S)/1000</f>
        <v>10156.523809999999</v>
      </c>
      <c r="K131" s="260">
        <f>SUMIF('ASSET BALANCES'!$A:$A,$C131,'ASSET BALANCES'!T:T)/1000</f>
        <v>10156.523809999999</v>
      </c>
      <c r="L131" s="260">
        <f>SUMIF('ASSET BALANCES'!$A:$A,$C131,'ASSET BALANCES'!U:U)/1000</f>
        <v>10156.523809999999</v>
      </c>
      <c r="M131" s="260">
        <f>SUMIF('ASSET BALANCES'!$A:$A,$C131,'ASSET BALANCES'!V:V)/1000</f>
        <v>10156.523809999999</v>
      </c>
      <c r="N131" s="260">
        <f>SUMIF('ASSET BALANCES'!$A:$A,$C131,'ASSET BALANCES'!W:W)/1000</f>
        <v>10156.523809999999</v>
      </c>
      <c r="O131" s="260">
        <f>SUMIF('ASSET BALANCES'!$A:$A,$C131,'ASSET BALANCES'!X:X)/1000</f>
        <v>10156.523809999999</v>
      </c>
      <c r="P131" s="260">
        <f>SUMIF('ASSET BALANCES'!$A:$A,$C131,'ASSET BALANCES'!Y:Y)/1000</f>
        <v>10156.523809999999</v>
      </c>
      <c r="Q131" s="260">
        <f>SUMIF('ASSET BALANCES'!$A:$A,$C131,'ASSET BALANCES'!Z:Z)/1000</f>
        <v>10156.523809999999</v>
      </c>
      <c r="R131" s="260">
        <f>SUMIF('ASSET BALANCES'!$A:$A,$C131,'ASSET BALANCES'!AA:AA)/1000</f>
        <v>10156.523809999999</v>
      </c>
      <c r="S131" s="22">
        <f>SUM(F131:R131)/(13)</f>
        <v>10156.523809999997</v>
      </c>
      <c r="U131" s="261">
        <f>S131-('B-07 2024B'!R128/1)</f>
        <v>0</v>
      </c>
    </row>
    <row r="132" spans="1:21" x14ac:dyDescent="0.25">
      <c r="A132" s="251">
        <f t="shared" ref="A132:A173" si="19">A131+1</f>
        <v>3</v>
      </c>
      <c r="B132" s="256"/>
      <c r="C132" s="249">
        <v>31647</v>
      </c>
      <c r="D132" s="246" t="s">
        <v>88</v>
      </c>
      <c r="F132" s="260">
        <f>SUMIF('ASSET BALANCES'!$A:$A,$C132,'ASSET BALANCES'!O:O)/1000</f>
        <v>841.20783000000017</v>
      </c>
      <c r="G132" s="260">
        <f>SUMIF('ASSET BALANCES'!$A:$A,$C132,'ASSET BALANCES'!P:P)/1000</f>
        <v>833.95986000000016</v>
      </c>
      <c r="H132" s="260">
        <f>SUMIF('ASSET BALANCES'!$A:$A,$C132,'ASSET BALANCES'!Q:Q)/1000</f>
        <v>765.49425000000019</v>
      </c>
      <c r="I132" s="260">
        <f>SUMIF('ASSET BALANCES'!$A:$A,$C132,'ASSET BALANCES'!R:R)/1000</f>
        <v>765.49425000000019</v>
      </c>
      <c r="J132" s="260">
        <f>SUMIF('ASSET BALANCES'!$A:$A,$C132,'ASSET BALANCES'!S:S)/1000</f>
        <v>765.49425000000019</v>
      </c>
      <c r="K132" s="260">
        <f>SUMIF('ASSET BALANCES'!$A:$A,$C132,'ASSET BALANCES'!T:T)/1000</f>
        <v>765.49425000000019</v>
      </c>
      <c r="L132" s="260">
        <f>SUMIF('ASSET BALANCES'!$A:$A,$C132,'ASSET BALANCES'!U:U)/1000</f>
        <v>765.49425000000019</v>
      </c>
      <c r="M132" s="260">
        <f>SUMIF('ASSET BALANCES'!$A:$A,$C132,'ASSET BALANCES'!V:V)/1000</f>
        <v>765.49425000000019</v>
      </c>
      <c r="N132" s="260">
        <f>SUMIF('ASSET BALANCES'!$A:$A,$C132,'ASSET BALANCES'!W:W)/1000</f>
        <v>765.49425000000019</v>
      </c>
      <c r="O132" s="260">
        <f>SUMIF('ASSET BALANCES'!$A:$A,$C132,'ASSET BALANCES'!X:X)/1000</f>
        <v>765.49425000000019</v>
      </c>
      <c r="P132" s="260">
        <f>SUMIF('ASSET BALANCES'!$A:$A,$C132,'ASSET BALANCES'!Y:Y)/1000</f>
        <v>765.49425000000019</v>
      </c>
      <c r="Q132" s="260">
        <f>SUMIF('ASSET BALANCES'!$A:$A,$C132,'ASSET BALANCES'!Z:Z)/1000</f>
        <v>765.49425000000019</v>
      </c>
      <c r="R132" s="260">
        <f>SUMIF('ASSET BALANCES'!$A:$A,$C132,'ASSET BALANCES'!AA:AA)/1000</f>
        <v>765.49425000000019</v>
      </c>
      <c r="S132" s="22">
        <f>SUM(F132:R132)/(13)</f>
        <v>776.5849569230769</v>
      </c>
      <c r="U132" s="261">
        <f>S132-('B-07 2024B'!R129/1)</f>
        <v>-3.0769230079386034E-6</v>
      </c>
    </row>
    <row r="133" spans="1:21" x14ac:dyDescent="0.25">
      <c r="A133" s="251">
        <f t="shared" si="19"/>
        <v>4</v>
      </c>
      <c r="B133" s="256"/>
      <c r="C133" s="251"/>
      <c r="F133" s="46"/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U133" s="298"/>
    </row>
    <row r="134" spans="1:21" ht="13.8" thickBot="1" x14ac:dyDescent="0.3">
      <c r="A134" s="251">
        <f t="shared" si="19"/>
        <v>5</v>
      </c>
      <c r="B134" s="256"/>
      <c r="C134" s="251"/>
      <c r="D134" s="274" t="s">
        <v>89</v>
      </c>
      <c r="F134" s="36">
        <f>SUM(F23,F31,F39,F47,F55,F78,F85,F92,F99,F106,F113,F131,F132)</f>
        <v>1439072.4062099992</v>
      </c>
      <c r="G134" s="36">
        <f t="shared" ref="G134:R134" si="20">SUM(G23,G31,G39,G47,G55,G78,G85,G92,G99,G106,G113,G131,G132)</f>
        <v>1451487.8353899997</v>
      </c>
      <c r="H134" s="36">
        <f t="shared" si="20"/>
        <v>1454036.2213999995</v>
      </c>
      <c r="I134" s="36">
        <f t="shared" si="20"/>
        <v>1455832.4529099995</v>
      </c>
      <c r="J134" s="36">
        <f t="shared" si="20"/>
        <v>1457699.1123099993</v>
      </c>
      <c r="K134" s="36">
        <f t="shared" si="20"/>
        <v>1460132.1922599995</v>
      </c>
      <c r="L134" s="36">
        <f t="shared" si="20"/>
        <v>1463318.0688099996</v>
      </c>
      <c r="M134" s="36">
        <f t="shared" si="20"/>
        <v>1463701.5048199994</v>
      </c>
      <c r="N134" s="36">
        <f t="shared" si="20"/>
        <v>1465805.0627099995</v>
      </c>
      <c r="O134" s="36">
        <f t="shared" si="20"/>
        <v>1466330.3830399995</v>
      </c>
      <c r="P134" s="36">
        <f t="shared" si="20"/>
        <v>1467778.7975999997</v>
      </c>
      <c r="Q134" s="36">
        <f t="shared" si="20"/>
        <v>1468575.4273999999</v>
      </c>
      <c r="R134" s="36">
        <f t="shared" si="20"/>
        <v>1470824.9526399998</v>
      </c>
      <c r="S134" s="36">
        <f>SUM(S23,S31,S39,S47,S55,S78,S85,S92,S99,S106,S113,S131,S132)</f>
        <v>1460353.4167307687</v>
      </c>
      <c r="U134" s="261">
        <f>S134-('B-07 2024B'!R131/1)</f>
        <v>-1.923111267387867E-5</v>
      </c>
    </row>
    <row r="135" spans="1:21" ht="13.8" thickTop="1" x14ac:dyDescent="0.25">
      <c r="A135" s="251">
        <f t="shared" si="19"/>
        <v>6</v>
      </c>
      <c r="B135" s="256"/>
      <c r="C135" s="251"/>
      <c r="F135" s="248"/>
      <c r="G135" s="248"/>
      <c r="H135" s="248"/>
      <c r="I135" s="248"/>
      <c r="J135" s="248"/>
      <c r="K135" s="248"/>
      <c r="L135" s="248"/>
      <c r="M135" s="248"/>
      <c r="N135" s="248"/>
      <c r="O135" s="248"/>
      <c r="P135" s="248"/>
      <c r="Q135" s="248"/>
      <c r="R135" s="248"/>
      <c r="S135" s="18"/>
      <c r="U135" s="298"/>
    </row>
    <row r="136" spans="1:21" ht="13.8" thickBot="1" x14ac:dyDescent="0.3">
      <c r="A136" s="251">
        <f t="shared" si="19"/>
        <v>7</v>
      </c>
      <c r="B136" s="251"/>
      <c r="C136" s="251"/>
      <c r="D136" s="246" t="s">
        <v>90</v>
      </c>
      <c r="F136" s="36">
        <f t="shared" ref="F136" si="21">F134</f>
        <v>1439072.4062099992</v>
      </c>
      <c r="G136" s="36">
        <f t="shared" ref="G136:R136" si="22">G134</f>
        <v>1451487.8353899997</v>
      </c>
      <c r="H136" s="36">
        <f t="shared" si="22"/>
        <v>1454036.2213999995</v>
      </c>
      <c r="I136" s="36">
        <f t="shared" si="22"/>
        <v>1455832.4529099995</v>
      </c>
      <c r="J136" s="36">
        <f t="shared" si="22"/>
        <v>1457699.1123099993</v>
      </c>
      <c r="K136" s="36">
        <f t="shared" si="22"/>
        <v>1460132.1922599995</v>
      </c>
      <c r="L136" s="36">
        <f t="shared" si="22"/>
        <v>1463318.0688099996</v>
      </c>
      <c r="M136" s="36">
        <f t="shared" si="22"/>
        <v>1463701.5048199994</v>
      </c>
      <c r="N136" s="36">
        <f t="shared" si="22"/>
        <v>1465805.0627099995</v>
      </c>
      <c r="O136" s="36">
        <f t="shared" si="22"/>
        <v>1466330.3830399995</v>
      </c>
      <c r="P136" s="36">
        <f t="shared" si="22"/>
        <v>1467778.7975999997</v>
      </c>
      <c r="Q136" s="36">
        <f t="shared" si="22"/>
        <v>1468575.4273999999</v>
      </c>
      <c r="R136" s="36">
        <f t="shared" si="22"/>
        <v>1470824.9526399998</v>
      </c>
      <c r="S136" s="36">
        <f t="shared" ref="S136" si="23">S134</f>
        <v>1460353.4167307687</v>
      </c>
      <c r="U136" s="261">
        <f>S136-('B-07 2024B'!R133/1)</f>
        <v>-1.923111267387867E-5</v>
      </c>
    </row>
    <row r="137" spans="1:21" ht="13.8" thickTop="1" x14ac:dyDescent="0.25">
      <c r="A137" s="251">
        <f t="shared" si="19"/>
        <v>8</v>
      </c>
      <c r="B137" s="251"/>
      <c r="U137" s="298"/>
    </row>
    <row r="138" spans="1:21" x14ac:dyDescent="0.25">
      <c r="A138" s="251">
        <f t="shared" si="19"/>
        <v>9</v>
      </c>
      <c r="B138" s="256"/>
      <c r="D138" s="246" t="s">
        <v>91</v>
      </c>
      <c r="U138" s="298"/>
    </row>
    <row r="139" spans="1:21" x14ac:dyDescent="0.25">
      <c r="A139" s="251">
        <f t="shared" si="19"/>
        <v>10</v>
      </c>
      <c r="B139" s="256"/>
      <c r="D139" s="246" t="s">
        <v>55</v>
      </c>
      <c r="U139" s="298"/>
    </row>
    <row r="140" spans="1:21" x14ac:dyDescent="0.25">
      <c r="A140" s="251">
        <f t="shared" si="19"/>
        <v>11</v>
      </c>
      <c r="B140" s="256"/>
      <c r="D140" s="246" t="s">
        <v>92</v>
      </c>
      <c r="E140" s="251"/>
      <c r="F140" s="275"/>
      <c r="G140" s="275"/>
      <c r="H140" s="275"/>
      <c r="I140" s="275"/>
      <c r="J140" s="275"/>
      <c r="K140" s="275"/>
      <c r="L140" s="275"/>
      <c r="M140" s="275"/>
      <c r="N140" s="275"/>
      <c r="O140" s="275"/>
      <c r="P140" s="275"/>
      <c r="Q140" s="275"/>
      <c r="R140" s="275"/>
      <c r="S140" s="48"/>
      <c r="U140" s="298"/>
    </row>
    <row r="141" spans="1:21" x14ac:dyDescent="0.25">
      <c r="A141" s="251">
        <f t="shared" si="19"/>
        <v>12</v>
      </c>
      <c r="B141" s="256"/>
      <c r="C141" s="249">
        <v>34144</v>
      </c>
      <c r="D141" s="246" t="s">
        <v>57</v>
      </c>
      <c r="E141" s="251"/>
      <c r="F141" s="260">
        <f>SUMIF('ASSET BALANCES'!$A:$A,$C141,'ASSET BALANCES'!O:O)/1000</f>
        <v>3335.8825499999998</v>
      </c>
      <c r="G141" s="260">
        <f>SUMIF('ASSET BALANCES'!$A:$A,$C141,'ASSET BALANCES'!P:P)/1000</f>
        <v>3335.8825499999998</v>
      </c>
      <c r="H141" s="260">
        <f>SUMIF('ASSET BALANCES'!$A:$A,$C141,'ASSET BALANCES'!Q:Q)/1000</f>
        <v>3335.8825499999998</v>
      </c>
      <c r="I141" s="260">
        <f>SUMIF('ASSET BALANCES'!$A:$A,$C141,'ASSET BALANCES'!R:R)/1000</f>
        <v>3335.8825499999998</v>
      </c>
      <c r="J141" s="260">
        <f>SUMIF('ASSET BALANCES'!$A:$A,$C141,'ASSET BALANCES'!S:S)/1000</f>
        <v>3335.8825499999998</v>
      </c>
      <c r="K141" s="260">
        <f>SUMIF('ASSET BALANCES'!$A:$A,$C141,'ASSET BALANCES'!T:T)/1000</f>
        <v>3335.8825499999998</v>
      </c>
      <c r="L141" s="260">
        <f>SUMIF('ASSET BALANCES'!$A:$A,$C141,'ASSET BALANCES'!U:U)/1000</f>
        <v>3335.8825499999998</v>
      </c>
      <c r="M141" s="260">
        <f>SUMIF('ASSET BALANCES'!$A:$A,$C141,'ASSET BALANCES'!V:V)/1000</f>
        <v>3335.8825499999998</v>
      </c>
      <c r="N141" s="260">
        <f>SUMIF('ASSET BALANCES'!$A:$A,$C141,'ASSET BALANCES'!W:W)/1000</f>
        <v>3335.8825499999998</v>
      </c>
      <c r="O141" s="260">
        <f>SUMIF('ASSET BALANCES'!$A:$A,$C141,'ASSET BALANCES'!X:X)/1000</f>
        <v>3335.8825499999998</v>
      </c>
      <c r="P141" s="260">
        <f>SUMIF('ASSET BALANCES'!$A:$A,$C141,'ASSET BALANCES'!Y:Y)/1000</f>
        <v>3335.8825499999998</v>
      </c>
      <c r="Q141" s="260">
        <f>SUMIF('ASSET BALANCES'!$A:$A,$C141,'ASSET BALANCES'!Z:Z)/1000</f>
        <v>3335.8825499999998</v>
      </c>
      <c r="R141" s="260">
        <f>SUMIF('ASSET BALANCES'!$A:$A,$C141,'ASSET BALANCES'!AA:AA)/1000</f>
        <v>3335.8825499999998</v>
      </c>
      <c r="S141" s="22">
        <f>SUM(F141:R141)/(13)</f>
        <v>3335.8825499999998</v>
      </c>
      <c r="U141" s="261">
        <f>S141-('B-07 2024B'!R138/1)</f>
        <v>0</v>
      </c>
    </row>
    <row r="142" spans="1:21" x14ac:dyDescent="0.25">
      <c r="A142" s="251">
        <f t="shared" si="19"/>
        <v>13</v>
      </c>
      <c r="B142" s="256"/>
      <c r="C142" s="249">
        <v>34244</v>
      </c>
      <c r="D142" s="246" t="s">
        <v>93</v>
      </c>
      <c r="E142" s="251"/>
      <c r="F142" s="260">
        <f>SUMIF('ASSET BALANCES'!$A:$A,$C142,'ASSET BALANCES'!O:O)/1000</f>
        <v>2345.1115</v>
      </c>
      <c r="G142" s="260">
        <f>SUMIF('ASSET BALANCES'!$A:$A,$C142,'ASSET BALANCES'!P:P)/1000</f>
        <v>3575.9890300000002</v>
      </c>
      <c r="H142" s="260">
        <f>SUMIF('ASSET BALANCES'!$A:$A,$C142,'ASSET BALANCES'!Q:Q)/1000</f>
        <v>3579.7690300000004</v>
      </c>
      <c r="I142" s="260">
        <f>SUMIF('ASSET BALANCES'!$A:$A,$C142,'ASSET BALANCES'!R:R)/1000</f>
        <v>3611.8613250000008</v>
      </c>
      <c r="J142" s="260">
        <f>SUMIF('ASSET BALANCES'!$A:$A,$C142,'ASSET BALANCES'!S:S)/1000</f>
        <v>3619.4213250000007</v>
      </c>
      <c r="K142" s="260">
        <f>SUMIF('ASSET BALANCES'!$A:$A,$C142,'ASSET BALANCES'!T:T)/1000</f>
        <v>3628.2413250000009</v>
      </c>
      <c r="L142" s="260">
        <f>SUMIF('ASSET BALANCES'!$A:$A,$C142,'ASSET BALANCES'!U:U)/1000</f>
        <v>3637.0613250000006</v>
      </c>
      <c r="M142" s="260">
        <f>SUMIF('ASSET BALANCES'!$A:$A,$C142,'ASSET BALANCES'!V:V)/1000</f>
        <v>3647.1413250000005</v>
      </c>
      <c r="N142" s="260">
        <f>SUMIF('ASSET BALANCES'!$A:$A,$C142,'ASSET BALANCES'!W:W)/1000</f>
        <v>3657.2213250000004</v>
      </c>
      <c r="O142" s="260">
        <f>SUMIF('ASSET BALANCES'!$A:$A,$C142,'ASSET BALANCES'!X:X)/1000</f>
        <v>3667.3013250000008</v>
      </c>
      <c r="P142" s="260">
        <f>SUMIF('ASSET BALANCES'!$A:$A,$C142,'ASSET BALANCES'!Y:Y)/1000</f>
        <v>3678.6413250000005</v>
      </c>
      <c r="Q142" s="260">
        <f>SUMIF('ASSET BALANCES'!$A:$A,$C142,'ASSET BALANCES'!Z:Z)/1000</f>
        <v>3697.5413250000006</v>
      </c>
      <c r="R142" s="260">
        <f>SUMIF('ASSET BALANCES'!$A:$A,$C142,'ASSET BALANCES'!AA:AA)/1000</f>
        <v>3722.7413250000009</v>
      </c>
      <c r="S142" s="22">
        <f>SUM(F142:R142)/(13)</f>
        <v>3543.6956007692311</v>
      </c>
      <c r="U142" s="261">
        <f>S142-('B-07 2024B'!R139/1)</f>
        <v>7.6923106462345459E-7</v>
      </c>
    </row>
    <row r="143" spans="1:21" x14ac:dyDescent="0.25">
      <c r="A143" s="251">
        <f t="shared" si="19"/>
        <v>14</v>
      </c>
      <c r="B143" s="256"/>
      <c r="C143" s="249">
        <v>34344</v>
      </c>
      <c r="D143" s="246" t="s">
        <v>94</v>
      </c>
      <c r="E143" s="251"/>
      <c r="F143" s="260">
        <f>SUMIF('ASSET BALANCES'!$A:$A,$C143,'ASSET BALANCES'!O:O)/1000</f>
        <v>20332.638970000004</v>
      </c>
      <c r="G143" s="260">
        <f>SUMIF('ASSET BALANCES'!$A:$A,$C143,'ASSET BALANCES'!P:P)/1000</f>
        <v>21563.516500000005</v>
      </c>
      <c r="H143" s="260">
        <f>SUMIF('ASSET BALANCES'!$A:$A,$C143,'ASSET BALANCES'!Q:Q)/1000</f>
        <v>21567.296500000004</v>
      </c>
      <c r="I143" s="260">
        <f>SUMIF('ASSET BALANCES'!$A:$A,$C143,'ASSET BALANCES'!R:R)/1000</f>
        <v>21599.388795000003</v>
      </c>
      <c r="J143" s="260">
        <f>SUMIF('ASSET BALANCES'!$A:$A,$C143,'ASSET BALANCES'!S:S)/1000</f>
        <v>21606.948795</v>
      </c>
      <c r="K143" s="260">
        <f>SUMIF('ASSET BALANCES'!$A:$A,$C143,'ASSET BALANCES'!T:T)/1000</f>
        <v>21615.768795000004</v>
      </c>
      <c r="L143" s="260">
        <f>SUMIF('ASSET BALANCES'!$A:$A,$C143,'ASSET BALANCES'!U:U)/1000</f>
        <v>21624.588795000003</v>
      </c>
      <c r="M143" s="260">
        <f>SUMIF('ASSET BALANCES'!$A:$A,$C143,'ASSET BALANCES'!V:V)/1000</f>
        <v>21634.668795000001</v>
      </c>
      <c r="N143" s="260">
        <f>SUMIF('ASSET BALANCES'!$A:$A,$C143,'ASSET BALANCES'!W:W)/1000</f>
        <v>21644.748795000003</v>
      </c>
      <c r="O143" s="260">
        <f>SUMIF('ASSET BALANCES'!$A:$A,$C143,'ASSET BALANCES'!X:X)/1000</f>
        <v>21654.828795000001</v>
      </c>
      <c r="P143" s="260">
        <f>SUMIF('ASSET BALANCES'!$A:$A,$C143,'ASSET BALANCES'!Y:Y)/1000</f>
        <v>21666.168795000001</v>
      </c>
      <c r="Q143" s="260">
        <f>SUMIF('ASSET BALANCES'!$A:$A,$C143,'ASSET BALANCES'!Z:Z)/1000</f>
        <v>21685.068795000003</v>
      </c>
      <c r="R143" s="260">
        <f>SUMIF('ASSET BALANCES'!$A:$A,$C143,'ASSET BALANCES'!AA:AA)/1000</f>
        <v>21710.268795000004</v>
      </c>
      <c r="S143" s="22">
        <f>SUM(F143:R143)/(13)</f>
        <v>21531.223070769236</v>
      </c>
      <c r="U143" s="261">
        <f>S143-('B-07 2024B'!R140/1)</f>
        <v>7.6923606684431434E-7</v>
      </c>
    </row>
    <row r="144" spans="1:21" x14ac:dyDescent="0.25">
      <c r="A144" s="251">
        <f t="shared" si="19"/>
        <v>15</v>
      </c>
      <c r="B144" s="256"/>
      <c r="C144" s="249">
        <v>34544</v>
      </c>
      <c r="D144" s="246" t="s">
        <v>60</v>
      </c>
      <c r="E144" s="251"/>
      <c r="F144" s="260">
        <f>SUMIF('ASSET BALANCES'!$A:$A,$C144,'ASSET BALANCES'!O:O)/1000</f>
        <v>16328.713470000001</v>
      </c>
      <c r="G144" s="260">
        <f>SUMIF('ASSET BALANCES'!$A:$A,$C144,'ASSET BALANCES'!P:P)/1000</f>
        <v>16328.713470000001</v>
      </c>
      <c r="H144" s="260">
        <f>SUMIF('ASSET BALANCES'!$A:$A,$C144,'ASSET BALANCES'!Q:Q)/1000</f>
        <v>16328.713470000001</v>
      </c>
      <c r="I144" s="260">
        <f>SUMIF('ASSET BALANCES'!$A:$A,$C144,'ASSET BALANCES'!R:R)/1000</f>
        <v>16328.713470000001</v>
      </c>
      <c r="J144" s="260">
        <f>SUMIF('ASSET BALANCES'!$A:$A,$C144,'ASSET BALANCES'!S:S)/1000</f>
        <v>16328.713470000001</v>
      </c>
      <c r="K144" s="260">
        <f>SUMIF('ASSET BALANCES'!$A:$A,$C144,'ASSET BALANCES'!T:T)/1000</f>
        <v>16328.713470000001</v>
      </c>
      <c r="L144" s="260">
        <f>SUMIF('ASSET BALANCES'!$A:$A,$C144,'ASSET BALANCES'!U:U)/1000</f>
        <v>16328.713470000001</v>
      </c>
      <c r="M144" s="260">
        <f>SUMIF('ASSET BALANCES'!$A:$A,$C144,'ASSET BALANCES'!V:V)/1000</f>
        <v>16328.713470000001</v>
      </c>
      <c r="N144" s="260">
        <f>SUMIF('ASSET BALANCES'!$A:$A,$C144,'ASSET BALANCES'!W:W)/1000</f>
        <v>16328.713470000001</v>
      </c>
      <c r="O144" s="260">
        <f>SUMIF('ASSET BALANCES'!$A:$A,$C144,'ASSET BALANCES'!X:X)/1000</f>
        <v>16328.713470000001</v>
      </c>
      <c r="P144" s="260">
        <f>SUMIF('ASSET BALANCES'!$A:$A,$C144,'ASSET BALANCES'!Y:Y)/1000</f>
        <v>16328.713470000001</v>
      </c>
      <c r="Q144" s="260">
        <f>SUMIF('ASSET BALANCES'!$A:$A,$C144,'ASSET BALANCES'!Z:Z)/1000</f>
        <v>16328.713470000001</v>
      </c>
      <c r="R144" s="260">
        <f>SUMIF('ASSET BALANCES'!$A:$A,$C144,'ASSET BALANCES'!AA:AA)/1000</f>
        <v>16328.713470000001</v>
      </c>
      <c r="S144" s="22">
        <f>SUM(F144:R144)/(13)</f>
        <v>16328.713469999997</v>
      </c>
      <c r="U144" s="261">
        <f>S144-('B-07 2024B'!R141/1)</f>
        <v>0</v>
      </c>
    </row>
    <row r="145" spans="1:21" x14ac:dyDescent="0.25">
      <c r="A145" s="251">
        <f t="shared" si="19"/>
        <v>16</v>
      </c>
      <c r="B145" s="256"/>
      <c r="C145" s="249">
        <v>34644</v>
      </c>
      <c r="D145" s="246" t="s">
        <v>61</v>
      </c>
      <c r="F145" s="260">
        <f>SUMIF('ASSET BALANCES'!$A:$A,$C145,'ASSET BALANCES'!O:O)/1000</f>
        <v>510.66471000000001</v>
      </c>
      <c r="G145" s="260">
        <f>SUMIF('ASSET BALANCES'!$A:$A,$C145,'ASSET BALANCES'!P:P)/1000</f>
        <v>510.66471000000001</v>
      </c>
      <c r="H145" s="260">
        <f>SUMIF('ASSET BALANCES'!$A:$A,$C145,'ASSET BALANCES'!Q:Q)/1000</f>
        <v>510.66471000000001</v>
      </c>
      <c r="I145" s="260">
        <f>SUMIF('ASSET BALANCES'!$A:$A,$C145,'ASSET BALANCES'!R:R)/1000</f>
        <v>510.66471000000001</v>
      </c>
      <c r="J145" s="260">
        <f>SUMIF('ASSET BALANCES'!$A:$A,$C145,'ASSET BALANCES'!S:S)/1000</f>
        <v>510.66471000000001</v>
      </c>
      <c r="K145" s="260">
        <f>SUMIF('ASSET BALANCES'!$A:$A,$C145,'ASSET BALANCES'!T:T)/1000</f>
        <v>510.66471000000001</v>
      </c>
      <c r="L145" s="260">
        <f>SUMIF('ASSET BALANCES'!$A:$A,$C145,'ASSET BALANCES'!U:U)/1000</f>
        <v>510.66471000000001</v>
      </c>
      <c r="M145" s="260">
        <f>SUMIF('ASSET BALANCES'!$A:$A,$C145,'ASSET BALANCES'!V:V)/1000</f>
        <v>510.66471000000001</v>
      </c>
      <c r="N145" s="260">
        <f>SUMIF('ASSET BALANCES'!$A:$A,$C145,'ASSET BALANCES'!W:W)/1000</f>
        <v>510.66471000000001</v>
      </c>
      <c r="O145" s="260">
        <f>SUMIF('ASSET BALANCES'!$A:$A,$C145,'ASSET BALANCES'!X:X)/1000</f>
        <v>510.66471000000001</v>
      </c>
      <c r="P145" s="260">
        <f>SUMIF('ASSET BALANCES'!$A:$A,$C145,'ASSET BALANCES'!Y:Y)/1000</f>
        <v>510.66471000000001</v>
      </c>
      <c r="Q145" s="260">
        <f>SUMIF('ASSET BALANCES'!$A:$A,$C145,'ASSET BALANCES'!Z:Z)/1000</f>
        <v>510.66471000000001</v>
      </c>
      <c r="R145" s="260">
        <f>SUMIF('ASSET BALANCES'!$A:$A,$C145,'ASSET BALANCES'!AA:AA)/1000</f>
        <v>510.66471000000001</v>
      </c>
      <c r="S145" s="22">
        <f>SUM(F145:R145)/(13)</f>
        <v>510.66471000000001</v>
      </c>
      <c r="U145" s="261">
        <f>S145-('B-07 2024B'!R142/1)</f>
        <v>0</v>
      </c>
    </row>
    <row r="146" spans="1:21" x14ac:dyDescent="0.25">
      <c r="A146" s="251">
        <f t="shared" si="19"/>
        <v>17</v>
      </c>
      <c r="B146" s="256"/>
      <c r="C146" s="249"/>
      <c r="D146" s="274" t="s">
        <v>95</v>
      </c>
      <c r="E146" s="251"/>
      <c r="F146" s="25">
        <f>SUM(F141:F145)</f>
        <v>42853.011200000001</v>
      </c>
      <c r="G146" s="25">
        <f t="shared" ref="G146:R146" si="24">SUM(G141:G145)</f>
        <v>45314.766260000004</v>
      </c>
      <c r="H146" s="25">
        <f t="shared" si="24"/>
        <v>45322.326260000002</v>
      </c>
      <c r="I146" s="25">
        <f t="shared" si="24"/>
        <v>45386.510849999999</v>
      </c>
      <c r="J146" s="25">
        <f t="shared" si="24"/>
        <v>45401.630850000001</v>
      </c>
      <c r="K146" s="25">
        <f t="shared" si="24"/>
        <v>45419.270850000001</v>
      </c>
      <c r="L146" s="25">
        <f t="shared" si="24"/>
        <v>45436.91085</v>
      </c>
      <c r="M146" s="25">
        <f t="shared" si="24"/>
        <v>45457.070850000004</v>
      </c>
      <c r="N146" s="25">
        <f t="shared" si="24"/>
        <v>45477.23085</v>
      </c>
      <c r="O146" s="25">
        <f t="shared" si="24"/>
        <v>45497.390850000003</v>
      </c>
      <c r="P146" s="25">
        <f t="shared" si="24"/>
        <v>45520.070850000004</v>
      </c>
      <c r="Q146" s="25">
        <f t="shared" si="24"/>
        <v>45557.870849999999</v>
      </c>
      <c r="R146" s="25">
        <f t="shared" si="24"/>
        <v>45608.270850000001</v>
      </c>
      <c r="S146" s="25">
        <f>SUM(S141:S145)</f>
        <v>45250.179401538458</v>
      </c>
      <c r="U146" s="261">
        <f>S146-('B-07 2024B'!R143/1)</f>
        <v>1.5384575817734003E-6</v>
      </c>
    </row>
    <row r="147" spans="1:21" x14ac:dyDescent="0.25">
      <c r="A147" s="251">
        <f t="shared" si="19"/>
        <v>18</v>
      </c>
      <c r="B147" s="256"/>
      <c r="U147" s="298"/>
    </row>
    <row r="148" spans="1:21" x14ac:dyDescent="0.25">
      <c r="A148" s="251">
        <f t="shared" si="19"/>
        <v>19</v>
      </c>
      <c r="B148" s="256"/>
      <c r="C148" s="249"/>
      <c r="D148" s="246" t="s">
        <v>96</v>
      </c>
      <c r="U148" s="298"/>
    </row>
    <row r="149" spans="1:21" x14ac:dyDescent="0.25">
      <c r="A149" s="251">
        <f t="shared" si="19"/>
        <v>20</v>
      </c>
      <c r="B149" s="256"/>
      <c r="C149" s="249">
        <v>34145</v>
      </c>
      <c r="D149" s="246" t="s">
        <v>57</v>
      </c>
      <c r="F149" s="260">
        <f>SUMIF('ASSET BALANCES'!$A:$A,$C149,'ASSET BALANCES'!O:O)/1000</f>
        <v>0</v>
      </c>
      <c r="G149" s="260">
        <f>SUMIF('ASSET BALANCES'!$A:$A,$C149,'ASSET BALANCES'!P:P)/1000</f>
        <v>0</v>
      </c>
      <c r="H149" s="260">
        <f>SUMIF('ASSET BALANCES'!$A:$A,$C149,'ASSET BALANCES'!Q:Q)/1000</f>
        <v>0</v>
      </c>
      <c r="I149" s="260">
        <f>SUMIF('ASSET BALANCES'!$A:$A,$C149,'ASSET BALANCES'!R:R)/1000</f>
        <v>0</v>
      </c>
      <c r="J149" s="260">
        <f>SUMIF('ASSET BALANCES'!$A:$A,$C149,'ASSET BALANCES'!S:S)/1000</f>
        <v>0</v>
      </c>
      <c r="K149" s="260">
        <f>SUMIF('ASSET BALANCES'!$A:$A,$C149,'ASSET BALANCES'!T:T)/1000</f>
        <v>0</v>
      </c>
      <c r="L149" s="260">
        <f>SUMIF('ASSET BALANCES'!$A:$A,$C149,'ASSET BALANCES'!U:U)/1000</f>
        <v>0</v>
      </c>
      <c r="M149" s="260">
        <f>SUMIF('ASSET BALANCES'!$A:$A,$C149,'ASSET BALANCES'!V:V)/1000</f>
        <v>0</v>
      </c>
      <c r="N149" s="260">
        <f>SUMIF('ASSET BALANCES'!$A:$A,$C149,'ASSET BALANCES'!W:W)/1000</f>
        <v>0</v>
      </c>
      <c r="O149" s="260">
        <f>SUMIF('ASSET BALANCES'!$A:$A,$C149,'ASSET BALANCES'!X:X)/1000</f>
        <v>0</v>
      </c>
      <c r="P149" s="260">
        <f>SUMIF('ASSET BALANCES'!$A:$A,$C149,'ASSET BALANCES'!Y:Y)/1000</f>
        <v>0</v>
      </c>
      <c r="Q149" s="260">
        <f>SUMIF('ASSET BALANCES'!$A:$A,$C149,'ASSET BALANCES'!Z:Z)/1000</f>
        <v>0</v>
      </c>
      <c r="R149" s="260">
        <f>SUMIF('ASSET BALANCES'!$A:$A,$C149,'ASSET BALANCES'!AA:AA)/1000</f>
        <v>0</v>
      </c>
      <c r="S149" s="22">
        <f>SUM(F149:R149)/(13)</f>
        <v>0</v>
      </c>
      <c r="U149" s="261">
        <f>S149-('B-07 2024B'!R146/1)</f>
        <v>0</v>
      </c>
    </row>
    <row r="150" spans="1:21" x14ac:dyDescent="0.25">
      <c r="A150" s="251">
        <f t="shared" si="19"/>
        <v>21</v>
      </c>
      <c r="B150" s="256"/>
      <c r="C150" s="249">
        <v>34245</v>
      </c>
      <c r="D150" s="246" t="s">
        <v>93</v>
      </c>
      <c r="F150" s="260">
        <f>SUMIF('ASSET BALANCES'!$A:$A,$C150,'ASSET BALANCES'!O:O)/1000</f>
        <v>0</v>
      </c>
      <c r="G150" s="260">
        <f>SUMIF('ASSET BALANCES'!$A:$A,$C150,'ASSET BALANCES'!P:P)/1000</f>
        <v>83.469525000000004</v>
      </c>
      <c r="H150" s="260">
        <f>SUMIF('ASSET BALANCES'!$A:$A,$C150,'ASSET BALANCES'!Q:Q)/1000</f>
        <v>90.902855000000017</v>
      </c>
      <c r="I150" s="260">
        <f>SUMIF('ASSET BALANCES'!$A:$A,$C150,'ASSET BALANCES'!R:R)/1000</f>
        <v>103.06119</v>
      </c>
      <c r="J150" s="260">
        <f>SUMIF('ASSET BALANCES'!$A:$A,$C150,'ASSET BALANCES'!S:S)/1000</f>
        <v>115.21952499999999</v>
      </c>
      <c r="K150" s="260">
        <f>SUMIF('ASSET BALANCES'!$A:$A,$C150,'ASSET BALANCES'!T:T)/1000</f>
        <v>169.94479499999997</v>
      </c>
      <c r="L150" s="260">
        <f>SUMIF('ASSET BALANCES'!$A:$A,$C150,'ASSET BALANCES'!U:U)/1000</f>
        <v>183.67812999999998</v>
      </c>
      <c r="M150" s="260">
        <f>SUMIF('ASSET BALANCES'!$A:$A,$C150,'ASSET BALANCES'!V:V)/1000</f>
        <v>198.98646499999998</v>
      </c>
      <c r="N150" s="260">
        <f>SUMIF('ASSET BALANCES'!$A:$A,$C150,'ASSET BALANCES'!W:W)/1000</f>
        <v>214.29479499999999</v>
      </c>
      <c r="O150" s="260">
        <f>SUMIF('ASSET BALANCES'!$A:$A,$C150,'ASSET BALANCES'!X:X)/1000</f>
        <v>229.60312999999996</v>
      </c>
      <c r="P150" s="260">
        <f>SUMIF('ASSET BALANCES'!$A:$A,$C150,'ASSET BALANCES'!Y:Y)/1000</f>
        <v>246.48646499999998</v>
      </c>
      <c r="Q150" s="260">
        <f>SUMIF('ASSET BALANCES'!$A:$A,$C150,'ASSET BALANCES'!Z:Z)/1000</f>
        <v>272.819795</v>
      </c>
      <c r="R150" s="260">
        <f>SUMIF('ASSET BALANCES'!$A:$A,$C150,'ASSET BALANCES'!AA:AA)/1000</f>
        <v>307.02813000000003</v>
      </c>
      <c r="S150" s="22">
        <f>SUM(F150:R150)/(13)</f>
        <v>170.42267692307692</v>
      </c>
      <c r="U150" s="261">
        <f>S150-('B-07 2024B'!R147/1)</f>
        <v>-3.0769230647820223E-6</v>
      </c>
    </row>
    <row r="151" spans="1:21" x14ac:dyDescent="0.25">
      <c r="A151" s="251">
        <f t="shared" si="19"/>
        <v>22</v>
      </c>
      <c r="B151" s="256"/>
      <c r="C151" s="249">
        <v>34345</v>
      </c>
      <c r="D151" s="246" t="s">
        <v>94</v>
      </c>
      <c r="F151" s="260">
        <f>SUMIF('ASSET BALANCES'!$A:$A,$C151,'ASSET BALANCES'!O:O)/1000</f>
        <v>176518.35511999996</v>
      </c>
      <c r="G151" s="260">
        <f>SUMIF('ASSET BALANCES'!$A:$A,$C151,'ASSET BALANCES'!P:P)/1000</f>
        <v>176601.82464499999</v>
      </c>
      <c r="H151" s="260">
        <f>SUMIF('ASSET BALANCES'!$A:$A,$C151,'ASSET BALANCES'!Q:Q)/1000</f>
        <v>176609.25797499999</v>
      </c>
      <c r="I151" s="260">
        <f>SUMIF('ASSET BALANCES'!$A:$A,$C151,'ASSET BALANCES'!R:R)/1000</f>
        <v>176621.41631</v>
      </c>
      <c r="J151" s="260">
        <f>SUMIF('ASSET BALANCES'!$A:$A,$C151,'ASSET BALANCES'!S:S)/1000</f>
        <v>176633.57464500002</v>
      </c>
      <c r="K151" s="260">
        <f>SUMIF('ASSET BALANCES'!$A:$A,$C151,'ASSET BALANCES'!T:T)/1000</f>
        <v>176688.29991500001</v>
      </c>
      <c r="L151" s="260">
        <f>SUMIF('ASSET BALANCES'!$A:$A,$C151,'ASSET BALANCES'!U:U)/1000</f>
        <v>176702.03325000004</v>
      </c>
      <c r="M151" s="260">
        <f>SUMIF('ASSET BALANCES'!$A:$A,$C151,'ASSET BALANCES'!V:V)/1000</f>
        <v>176717.34158500005</v>
      </c>
      <c r="N151" s="260">
        <f>SUMIF('ASSET BALANCES'!$A:$A,$C151,'ASSET BALANCES'!W:W)/1000</f>
        <v>176732.64991500005</v>
      </c>
      <c r="O151" s="260">
        <f>SUMIF('ASSET BALANCES'!$A:$A,$C151,'ASSET BALANCES'!X:X)/1000</f>
        <v>176747.95825000005</v>
      </c>
      <c r="P151" s="260">
        <f>SUMIF('ASSET BALANCES'!$A:$A,$C151,'ASSET BALANCES'!Y:Y)/1000</f>
        <v>176764.84158500007</v>
      </c>
      <c r="Q151" s="260">
        <f>SUMIF('ASSET BALANCES'!$A:$A,$C151,'ASSET BALANCES'!Z:Z)/1000</f>
        <v>176791.17491500007</v>
      </c>
      <c r="R151" s="260">
        <f>SUMIF('ASSET BALANCES'!$A:$A,$C151,'ASSET BALANCES'!AA:AA)/1000</f>
        <v>176825.3832500001</v>
      </c>
      <c r="S151" s="22">
        <f>SUM(F151:R151)/(13)</f>
        <v>176688.77779692312</v>
      </c>
      <c r="U151" s="261">
        <f>S151-('B-07 2024B'!R148/1)</f>
        <v>-3.0768860597163439E-6</v>
      </c>
    </row>
    <row r="152" spans="1:21" x14ac:dyDescent="0.25">
      <c r="A152" s="251">
        <f t="shared" si="19"/>
        <v>23</v>
      </c>
      <c r="B152" s="256"/>
      <c r="C152" s="249">
        <v>34545</v>
      </c>
      <c r="D152" s="246" t="s">
        <v>60</v>
      </c>
      <c r="F152" s="260">
        <f>SUMIF('ASSET BALANCES'!$A:$A,$C152,'ASSET BALANCES'!O:O)/1000</f>
        <v>58.769359999999999</v>
      </c>
      <c r="G152" s="260">
        <f>SUMIF('ASSET BALANCES'!$A:$A,$C152,'ASSET BALANCES'!P:P)/1000</f>
        <v>58.769359999999999</v>
      </c>
      <c r="H152" s="260">
        <f>SUMIF('ASSET BALANCES'!$A:$A,$C152,'ASSET BALANCES'!Q:Q)/1000</f>
        <v>58.769359999999999</v>
      </c>
      <c r="I152" s="260">
        <f>SUMIF('ASSET BALANCES'!$A:$A,$C152,'ASSET BALANCES'!R:R)/1000</f>
        <v>58.769359999999999</v>
      </c>
      <c r="J152" s="260">
        <f>SUMIF('ASSET BALANCES'!$A:$A,$C152,'ASSET BALANCES'!S:S)/1000</f>
        <v>58.769359999999999</v>
      </c>
      <c r="K152" s="260">
        <f>SUMIF('ASSET BALANCES'!$A:$A,$C152,'ASSET BALANCES'!T:T)/1000</f>
        <v>58.769359999999999</v>
      </c>
      <c r="L152" s="260">
        <f>SUMIF('ASSET BALANCES'!$A:$A,$C152,'ASSET BALANCES'!U:U)/1000</f>
        <v>58.769359999999999</v>
      </c>
      <c r="M152" s="260">
        <f>SUMIF('ASSET BALANCES'!$A:$A,$C152,'ASSET BALANCES'!V:V)/1000</f>
        <v>58.769359999999999</v>
      </c>
      <c r="N152" s="260">
        <f>SUMIF('ASSET BALANCES'!$A:$A,$C152,'ASSET BALANCES'!W:W)/1000</f>
        <v>58.769359999999999</v>
      </c>
      <c r="O152" s="260">
        <f>SUMIF('ASSET BALANCES'!$A:$A,$C152,'ASSET BALANCES'!X:X)/1000</f>
        <v>58.769359999999999</v>
      </c>
      <c r="P152" s="260">
        <f>SUMIF('ASSET BALANCES'!$A:$A,$C152,'ASSET BALANCES'!Y:Y)/1000</f>
        <v>58.769359999999999</v>
      </c>
      <c r="Q152" s="260">
        <f>SUMIF('ASSET BALANCES'!$A:$A,$C152,'ASSET BALANCES'!Z:Z)/1000</f>
        <v>58.769359999999999</v>
      </c>
      <c r="R152" s="260">
        <f>SUMIF('ASSET BALANCES'!$A:$A,$C152,'ASSET BALANCES'!AA:AA)/1000</f>
        <v>58.769359999999999</v>
      </c>
      <c r="S152" s="22">
        <f>SUM(F152:R152)/(13)</f>
        <v>58.769359999999999</v>
      </c>
      <c r="U152" s="261">
        <f>S152-('B-07 2024B'!R149/1)</f>
        <v>0</v>
      </c>
    </row>
    <row r="153" spans="1:21" x14ac:dyDescent="0.25">
      <c r="A153" s="251">
        <f t="shared" si="19"/>
        <v>24</v>
      </c>
      <c r="B153" s="256"/>
      <c r="C153" s="249">
        <v>34645</v>
      </c>
      <c r="D153" s="246" t="s">
        <v>61</v>
      </c>
      <c r="F153" s="260">
        <f>SUMIF('ASSET BALANCES'!$A:$A,$C153,'ASSET BALANCES'!O:O)/1000</f>
        <v>0</v>
      </c>
      <c r="G153" s="260">
        <f>SUMIF('ASSET BALANCES'!$A:$A,$C153,'ASSET BALANCES'!P:P)/1000</f>
        <v>0</v>
      </c>
      <c r="H153" s="260">
        <f>SUMIF('ASSET BALANCES'!$A:$A,$C153,'ASSET BALANCES'!Q:Q)/1000</f>
        <v>0</v>
      </c>
      <c r="I153" s="260">
        <f>SUMIF('ASSET BALANCES'!$A:$A,$C153,'ASSET BALANCES'!R:R)/1000</f>
        <v>0</v>
      </c>
      <c r="J153" s="260">
        <f>SUMIF('ASSET BALANCES'!$A:$A,$C153,'ASSET BALANCES'!S:S)/1000</f>
        <v>0</v>
      </c>
      <c r="K153" s="260">
        <f>SUMIF('ASSET BALANCES'!$A:$A,$C153,'ASSET BALANCES'!T:T)/1000</f>
        <v>0</v>
      </c>
      <c r="L153" s="260">
        <f>SUMIF('ASSET BALANCES'!$A:$A,$C153,'ASSET BALANCES'!U:U)/1000</f>
        <v>0</v>
      </c>
      <c r="M153" s="260">
        <f>SUMIF('ASSET BALANCES'!$A:$A,$C153,'ASSET BALANCES'!V:V)/1000</f>
        <v>0</v>
      </c>
      <c r="N153" s="260">
        <f>SUMIF('ASSET BALANCES'!$A:$A,$C153,'ASSET BALANCES'!W:W)/1000</f>
        <v>0</v>
      </c>
      <c r="O153" s="260">
        <f>SUMIF('ASSET BALANCES'!$A:$A,$C153,'ASSET BALANCES'!X:X)/1000</f>
        <v>0</v>
      </c>
      <c r="P153" s="260">
        <f>SUMIF('ASSET BALANCES'!$A:$A,$C153,'ASSET BALANCES'!Y:Y)/1000</f>
        <v>0</v>
      </c>
      <c r="Q153" s="260">
        <f>SUMIF('ASSET BALANCES'!$A:$A,$C153,'ASSET BALANCES'!Z:Z)/1000</f>
        <v>0</v>
      </c>
      <c r="R153" s="260">
        <f>SUMIF('ASSET BALANCES'!$A:$A,$C153,'ASSET BALANCES'!AA:AA)/1000</f>
        <v>0</v>
      </c>
      <c r="S153" s="22">
        <f>SUM(F153:R153)/(13)</f>
        <v>0</v>
      </c>
      <c r="U153" s="261">
        <f>S153-('B-07 2024B'!R150/1)</f>
        <v>0</v>
      </c>
    </row>
    <row r="154" spans="1:21" x14ac:dyDescent="0.25">
      <c r="A154" s="251">
        <f t="shared" si="19"/>
        <v>25</v>
      </c>
      <c r="B154" s="256"/>
      <c r="C154" s="249"/>
      <c r="D154" s="274" t="s">
        <v>97</v>
      </c>
      <c r="F154" s="25">
        <f>SUM(F149:F153)</f>
        <v>176577.12447999997</v>
      </c>
      <c r="G154" s="25">
        <f t="shared" ref="G154:R154" si="25">SUM(G149:G153)</f>
        <v>176744.06352999998</v>
      </c>
      <c r="H154" s="25">
        <f t="shared" si="25"/>
        <v>176758.93018999998</v>
      </c>
      <c r="I154" s="25">
        <f t="shared" si="25"/>
        <v>176783.24686000001</v>
      </c>
      <c r="J154" s="25">
        <f t="shared" si="25"/>
        <v>176807.56353000001</v>
      </c>
      <c r="K154" s="25">
        <f t="shared" si="25"/>
        <v>176917.01407</v>
      </c>
      <c r="L154" s="25">
        <f t="shared" si="25"/>
        <v>176944.48074000003</v>
      </c>
      <c r="M154" s="25">
        <f t="shared" si="25"/>
        <v>176975.09741000005</v>
      </c>
      <c r="N154" s="25">
        <f t="shared" si="25"/>
        <v>177005.71407000005</v>
      </c>
      <c r="O154" s="25">
        <f t="shared" si="25"/>
        <v>177036.33074000006</v>
      </c>
      <c r="P154" s="25">
        <f t="shared" si="25"/>
        <v>177070.09741000007</v>
      </c>
      <c r="Q154" s="25">
        <f t="shared" si="25"/>
        <v>177122.76407000006</v>
      </c>
      <c r="R154" s="25">
        <f t="shared" si="25"/>
        <v>177191.1807400001</v>
      </c>
      <c r="S154" s="25">
        <f>SUM(S149:S153)</f>
        <v>176917.9698338462</v>
      </c>
      <c r="U154" s="261">
        <f>S154-('B-07 2024B'!R151/1)</f>
        <v>-6.1538012232631445E-6</v>
      </c>
    </row>
    <row r="155" spans="1:21" x14ac:dyDescent="0.25">
      <c r="A155" s="251">
        <f t="shared" si="19"/>
        <v>26</v>
      </c>
      <c r="B155" s="256"/>
      <c r="C155" s="251"/>
      <c r="D155" s="251"/>
      <c r="E155" s="251"/>
      <c r="F155" s="275"/>
      <c r="G155" s="275"/>
      <c r="H155" s="275"/>
      <c r="I155" s="275"/>
      <c r="J155" s="275"/>
      <c r="K155" s="275"/>
      <c r="L155" s="275"/>
      <c r="M155" s="275"/>
      <c r="N155" s="275"/>
      <c r="O155" s="275"/>
      <c r="P155" s="275"/>
      <c r="Q155" s="275"/>
      <c r="R155" s="275"/>
      <c r="S155" s="22"/>
      <c r="U155" s="298"/>
    </row>
    <row r="156" spans="1:21" x14ac:dyDescent="0.25">
      <c r="A156" s="251">
        <f t="shared" si="19"/>
        <v>27</v>
      </c>
      <c r="B156" s="256"/>
      <c r="C156" s="249"/>
      <c r="D156" s="246" t="s">
        <v>98</v>
      </c>
      <c r="U156" s="298"/>
    </row>
    <row r="157" spans="1:21" x14ac:dyDescent="0.25">
      <c r="A157" s="251">
        <f t="shared" si="19"/>
        <v>28</v>
      </c>
      <c r="B157" s="256"/>
      <c r="C157" s="249">
        <v>34146</v>
      </c>
      <c r="D157" s="246" t="s">
        <v>57</v>
      </c>
      <c r="F157" s="260">
        <f>SUMIF('ASSET BALANCES'!$A:$A,$C157,'ASSET BALANCES'!O:O)/1000</f>
        <v>0</v>
      </c>
      <c r="G157" s="260">
        <f>SUMIF('ASSET BALANCES'!$A:$A,$C157,'ASSET BALANCES'!P:P)/1000</f>
        <v>0</v>
      </c>
      <c r="H157" s="260">
        <f>SUMIF('ASSET BALANCES'!$A:$A,$C157,'ASSET BALANCES'!Q:Q)/1000</f>
        <v>0</v>
      </c>
      <c r="I157" s="260">
        <f>SUMIF('ASSET BALANCES'!$A:$A,$C157,'ASSET BALANCES'!R:R)/1000</f>
        <v>0</v>
      </c>
      <c r="J157" s="260">
        <f>SUMIF('ASSET BALANCES'!$A:$A,$C157,'ASSET BALANCES'!S:S)/1000</f>
        <v>0</v>
      </c>
      <c r="K157" s="260">
        <f>SUMIF('ASSET BALANCES'!$A:$A,$C157,'ASSET BALANCES'!T:T)/1000</f>
        <v>0</v>
      </c>
      <c r="L157" s="260">
        <f>SUMIF('ASSET BALANCES'!$A:$A,$C157,'ASSET BALANCES'!U:U)/1000</f>
        <v>0</v>
      </c>
      <c r="M157" s="260">
        <f>SUMIF('ASSET BALANCES'!$A:$A,$C157,'ASSET BALANCES'!V:V)/1000</f>
        <v>0</v>
      </c>
      <c r="N157" s="260">
        <f>SUMIF('ASSET BALANCES'!$A:$A,$C157,'ASSET BALANCES'!W:W)/1000</f>
        <v>0</v>
      </c>
      <c r="O157" s="260">
        <f>SUMIF('ASSET BALANCES'!$A:$A,$C157,'ASSET BALANCES'!X:X)/1000</f>
        <v>0</v>
      </c>
      <c r="P157" s="260">
        <f>SUMIF('ASSET BALANCES'!$A:$A,$C157,'ASSET BALANCES'!Y:Y)/1000</f>
        <v>0</v>
      </c>
      <c r="Q157" s="260">
        <f>SUMIF('ASSET BALANCES'!$A:$A,$C157,'ASSET BALANCES'!Z:Z)/1000</f>
        <v>0</v>
      </c>
      <c r="R157" s="260">
        <f>SUMIF('ASSET BALANCES'!$A:$A,$C157,'ASSET BALANCES'!AA:AA)/1000</f>
        <v>0</v>
      </c>
      <c r="S157" s="22">
        <f>SUM(F157:R157)/(13)</f>
        <v>0</v>
      </c>
      <c r="U157" s="261">
        <f>S157-('B-07 2024B'!R154/1)</f>
        <v>0</v>
      </c>
    </row>
    <row r="158" spans="1:21" x14ac:dyDescent="0.25">
      <c r="A158" s="251">
        <f t="shared" si="19"/>
        <v>29</v>
      </c>
      <c r="B158" s="256"/>
      <c r="C158" s="249">
        <v>34246</v>
      </c>
      <c r="D158" s="246" t="s">
        <v>93</v>
      </c>
      <c r="F158" s="260">
        <f>SUMIF('ASSET BALANCES'!$A:$A,$C158,'ASSET BALANCES'!O:O)/1000</f>
        <v>0</v>
      </c>
      <c r="G158" s="260">
        <f>SUMIF('ASSET BALANCES'!$A:$A,$C158,'ASSET BALANCES'!P:P)/1000</f>
        <v>7.4333350000000005</v>
      </c>
      <c r="H158" s="260">
        <f>SUMIF('ASSET BALANCES'!$A:$A,$C158,'ASSET BALANCES'!Q:Q)/1000</f>
        <v>14.866665000000001</v>
      </c>
      <c r="I158" s="260">
        <f>SUMIF('ASSET BALANCES'!$A:$A,$C158,'ASSET BALANCES'!R:R)/1000</f>
        <v>148.48901500000002</v>
      </c>
      <c r="J158" s="260">
        <f>SUMIF('ASSET BALANCES'!$A:$A,$C158,'ASSET BALANCES'!S:S)/1000</f>
        <v>210.29676000000001</v>
      </c>
      <c r="K158" s="260">
        <f>SUMIF('ASSET BALANCES'!$A:$A,$C158,'ASSET BALANCES'!T:T)/1000</f>
        <v>251.03009000000003</v>
      </c>
      <c r="L158" s="260">
        <f>SUMIF('ASSET BALANCES'!$A:$A,$C158,'ASSET BALANCES'!U:U)/1000</f>
        <v>264.76342500000004</v>
      </c>
      <c r="M158" s="260">
        <f>SUMIF('ASSET BALANCES'!$A:$A,$C158,'ASSET BALANCES'!V:V)/1000</f>
        <v>280.07176000000004</v>
      </c>
      <c r="N158" s="260">
        <f>SUMIF('ASSET BALANCES'!$A:$A,$C158,'ASSET BALANCES'!W:W)/1000</f>
        <v>295.38009000000011</v>
      </c>
      <c r="O158" s="260">
        <f>SUMIF('ASSET BALANCES'!$A:$A,$C158,'ASSET BALANCES'!X:X)/1000</f>
        <v>310.68842500000011</v>
      </c>
      <c r="P158" s="260">
        <f>SUMIF('ASSET BALANCES'!$A:$A,$C158,'ASSET BALANCES'!Y:Y)/1000</f>
        <v>327.57176000000015</v>
      </c>
      <c r="Q158" s="260">
        <f>SUMIF('ASSET BALANCES'!$A:$A,$C158,'ASSET BALANCES'!Z:Z)/1000</f>
        <v>353.90509000000014</v>
      </c>
      <c r="R158" s="260">
        <f>SUMIF('ASSET BALANCES'!$A:$A,$C158,'ASSET BALANCES'!AA:AA)/1000</f>
        <v>388.11342500000018</v>
      </c>
      <c r="S158" s="22">
        <f>SUM(F158:R158)/(13)</f>
        <v>219.43152615384619</v>
      </c>
      <c r="U158" s="261">
        <f>S158-('B-07 2024B'!R155/1)</f>
        <v>-3.8461538167666731E-6</v>
      </c>
    </row>
    <row r="159" spans="1:21" x14ac:dyDescent="0.25">
      <c r="A159" s="251">
        <f t="shared" si="19"/>
        <v>30</v>
      </c>
      <c r="B159" s="256"/>
      <c r="C159" s="249">
        <v>34346</v>
      </c>
      <c r="D159" s="246" t="s">
        <v>94</v>
      </c>
      <c r="F159" s="260">
        <f>SUMIF('ASSET BALANCES'!$A:$A,$C159,'ASSET BALANCES'!O:O)/1000</f>
        <v>175248.31920000003</v>
      </c>
      <c r="G159" s="260">
        <f>SUMIF('ASSET BALANCES'!$A:$A,$C159,'ASSET BALANCES'!P:P)/1000</f>
        <v>175255.75253500004</v>
      </c>
      <c r="H159" s="260">
        <f>SUMIF('ASSET BALANCES'!$A:$A,$C159,'ASSET BALANCES'!Q:Q)/1000</f>
        <v>175263.18586500004</v>
      </c>
      <c r="I159" s="260">
        <f>SUMIF('ASSET BALANCES'!$A:$A,$C159,'ASSET BALANCES'!R:R)/1000</f>
        <v>175396.80821500003</v>
      </c>
      <c r="J159" s="260">
        <f>SUMIF('ASSET BALANCES'!$A:$A,$C159,'ASSET BALANCES'!S:S)/1000</f>
        <v>175458.61596000002</v>
      </c>
      <c r="K159" s="260">
        <f>SUMIF('ASSET BALANCES'!$A:$A,$C159,'ASSET BALANCES'!T:T)/1000</f>
        <v>175499.34929000004</v>
      </c>
      <c r="L159" s="260">
        <f>SUMIF('ASSET BALANCES'!$A:$A,$C159,'ASSET BALANCES'!U:U)/1000</f>
        <v>175513.08262500007</v>
      </c>
      <c r="M159" s="260">
        <f>SUMIF('ASSET BALANCES'!$A:$A,$C159,'ASSET BALANCES'!V:V)/1000</f>
        <v>175528.39096000008</v>
      </c>
      <c r="N159" s="260">
        <f>SUMIF('ASSET BALANCES'!$A:$A,$C159,'ASSET BALANCES'!W:W)/1000</f>
        <v>175543.69929000008</v>
      </c>
      <c r="O159" s="260">
        <f>SUMIF('ASSET BALANCES'!$A:$A,$C159,'ASSET BALANCES'!X:X)/1000</f>
        <v>175559.00762500009</v>
      </c>
      <c r="P159" s="260">
        <f>SUMIF('ASSET BALANCES'!$A:$A,$C159,'ASSET BALANCES'!Y:Y)/1000</f>
        <v>175575.89096000011</v>
      </c>
      <c r="Q159" s="260">
        <f>SUMIF('ASSET BALANCES'!$A:$A,$C159,'ASSET BALANCES'!Z:Z)/1000</f>
        <v>175602.2242900001</v>
      </c>
      <c r="R159" s="260">
        <f>SUMIF('ASSET BALANCES'!$A:$A,$C159,'ASSET BALANCES'!AA:AA)/1000</f>
        <v>175636.43262500013</v>
      </c>
      <c r="S159" s="22">
        <f>SUM(F159:R159)/(13)</f>
        <v>175467.75072615393</v>
      </c>
      <c r="U159" s="261">
        <f>S159-('B-07 2024B'!R156/1)</f>
        <v>-3.8460711948573589E-6</v>
      </c>
    </row>
    <row r="160" spans="1:21" x14ac:dyDescent="0.25">
      <c r="A160" s="251">
        <f t="shared" si="19"/>
        <v>31</v>
      </c>
      <c r="B160" s="256"/>
      <c r="C160" s="249">
        <v>34546</v>
      </c>
      <c r="D160" s="246" t="s">
        <v>60</v>
      </c>
      <c r="F160" s="260">
        <f>SUMIF('ASSET BALANCES'!$A:$A,$C160,'ASSET BALANCES'!O:O)/1000</f>
        <v>19.190819999999999</v>
      </c>
      <c r="G160" s="260">
        <f>SUMIF('ASSET BALANCES'!$A:$A,$C160,'ASSET BALANCES'!P:P)/1000</f>
        <v>19.190819999999999</v>
      </c>
      <c r="H160" s="260">
        <f>SUMIF('ASSET BALANCES'!$A:$A,$C160,'ASSET BALANCES'!Q:Q)/1000</f>
        <v>19.190819999999999</v>
      </c>
      <c r="I160" s="260">
        <f>SUMIF('ASSET BALANCES'!$A:$A,$C160,'ASSET BALANCES'!R:R)/1000</f>
        <v>19.190819999999999</v>
      </c>
      <c r="J160" s="260">
        <f>SUMIF('ASSET BALANCES'!$A:$A,$C160,'ASSET BALANCES'!S:S)/1000</f>
        <v>19.190819999999999</v>
      </c>
      <c r="K160" s="260">
        <f>SUMIF('ASSET BALANCES'!$A:$A,$C160,'ASSET BALANCES'!T:T)/1000</f>
        <v>19.190819999999999</v>
      </c>
      <c r="L160" s="260">
        <f>SUMIF('ASSET BALANCES'!$A:$A,$C160,'ASSET BALANCES'!U:U)/1000</f>
        <v>19.190819999999999</v>
      </c>
      <c r="M160" s="260">
        <f>SUMIF('ASSET BALANCES'!$A:$A,$C160,'ASSET BALANCES'!V:V)/1000</f>
        <v>19.190819999999999</v>
      </c>
      <c r="N160" s="260">
        <f>SUMIF('ASSET BALANCES'!$A:$A,$C160,'ASSET BALANCES'!W:W)/1000</f>
        <v>19.190819999999999</v>
      </c>
      <c r="O160" s="260">
        <f>SUMIF('ASSET BALANCES'!$A:$A,$C160,'ASSET BALANCES'!X:X)/1000</f>
        <v>19.190819999999999</v>
      </c>
      <c r="P160" s="260">
        <f>SUMIF('ASSET BALANCES'!$A:$A,$C160,'ASSET BALANCES'!Y:Y)/1000</f>
        <v>19.190819999999999</v>
      </c>
      <c r="Q160" s="260">
        <f>SUMIF('ASSET BALANCES'!$A:$A,$C160,'ASSET BALANCES'!Z:Z)/1000</f>
        <v>19.190819999999999</v>
      </c>
      <c r="R160" s="260">
        <f>SUMIF('ASSET BALANCES'!$A:$A,$C160,'ASSET BALANCES'!AA:AA)/1000</f>
        <v>19.190819999999999</v>
      </c>
      <c r="S160" s="22">
        <f>SUM(F160:R160)/(13)</f>
        <v>19.190819999999999</v>
      </c>
      <c r="U160" s="261">
        <f>S160-('B-07 2024B'!R157/1)</f>
        <v>0</v>
      </c>
    </row>
    <row r="161" spans="1:21" x14ac:dyDescent="0.25">
      <c r="A161" s="251">
        <f t="shared" si="19"/>
        <v>32</v>
      </c>
      <c r="B161" s="256"/>
      <c r="C161" s="249">
        <v>34646</v>
      </c>
      <c r="D161" s="246" t="s">
        <v>61</v>
      </c>
      <c r="F161" s="260">
        <f>SUMIF('ASSET BALANCES'!$A:$A,$C161,'ASSET BALANCES'!O:O)/1000</f>
        <v>0</v>
      </c>
      <c r="G161" s="260">
        <f>SUMIF('ASSET BALANCES'!$A:$A,$C161,'ASSET BALANCES'!P:P)/1000</f>
        <v>0</v>
      </c>
      <c r="H161" s="260">
        <f>SUMIF('ASSET BALANCES'!$A:$A,$C161,'ASSET BALANCES'!Q:Q)/1000</f>
        <v>0</v>
      </c>
      <c r="I161" s="260">
        <f>SUMIF('ASSET BALANCES'!$A:$A,$C161,'ASSET BALANCES'!R:R)/1000</f>
        <v>0</v>
      </c>
      <c r="J161" s="260">
        <f>SUMIF('ASSET BALANCES'!$A:$A,$C161,'ASSET BALANCES'!S:S)/1000</f>
        <v>0</v>
      </c>
      <c r="K161" s="260">
        <f>SUMIF('ASSET BALANCES'!$A:$A,$C161,'ASSET BALANCES'!T:T)/1000</f>
        <v>0</v>
      </c>
      <c r="L161" s="260">
        <f>SUMIF('ASSET BALANCES'!$A:$A,$C161,'ASSET BALANCES'!U:U)/1000</f>
        <v>0</v>
      </c>
      <c r="M161" s="260">
        <f>SUMIF('ASSET BALANCES'!$A:$A,$C161,'ASSET BALANCES'!V:V)/1000</f>
        <v>0</v>
      </c>
      <c r="N161" s="260">
        <f>SUMIF('ASSET BALANCES'!$A:$A,$C161,'ASSET BALANCES'!W:W)/1000</f>
        <v>0</v>
      </c>
      <c r="O161" s="260">
        <f>SUMIF('ASSET BALANCES'!$A:$A,$C161,'ASSET BALANCES'!X:X)/1000</f>
        <v>0</v>
      </c>
      <c r="P161" s="260">
        <f>SUMIF('ASSET BALANCES'!$A:$A,$C161,'ASSET BALANCES'!Y:Y)/1000</f>
        <v>0</v>
      </c>
      <c r="Q161" s="260">
        <f>SUMIF('ASSET BALANCES'!$A:$A,$C161,'ASSET BALANCES'!Z:Z)/1000</f>
        <v>0</v>
      </c>
      <c r="R161" s="260">
        <f>SUMIF('ASSET BALANCES'!$A:$A,$C161,'ASSET BALANCES'!AA:AA)/1000</f>
        <v>0</v>
      </c>
      <c r="S161" s="22">
        <f>SUM(F161:R161)/(13)</f>
        <v>0</v>
      </c>
      <c r="U161" s="261">
        <f>S161-('B-07 2024B'!R158/1)</f>
        <v>0</v>
      </c>
    </row>
    <row r="162" spans="1:21" x14ac:dyDescent="0.25">
      <c r="A162" s="251">
        <f t="shared" si="19"/>
        <v>33</v>
      </c>
      <c r="B162" s="256"/>
      <c r="D162" s="274" t="s">
        <v>99</v>
      </c>
      <c r="F162" s="25">
        <f>SUM(F157:F161)</f>
        <v>175267.51002000002</v>
      </c>
      <c r="G162" s="25">
        <f t="shared" ref="G162:R162" si="26">SUM(G157:G161)</f>
        <v>175282.37669000003</v>
      </c>
      <c r="H162" s="25">
        <f t="shared" si="26"/>
        <v>175297.24335000003</v>
      </c>
      <c r="I162" s="25">
        <f t="shared" si="26"/>
        <v>175564.48805000001</v>
      </c>
      <c r="J162" s="25">
        <f t="shared" si="26"/>
        <v>175688.10354000001</v>
      </c>
      <c r="K162" s="25">
        <f t="shared" si="26"/>
        <v>175769.57020000002</v>
      </c>
      <c r="L162" s="25">
        <f t="shared" si="26"/>
        <v>175797.03687000007</v>
      </c>
      <c r="M162" s="25">
        <f t="shared" si="26"/>
        <v>175827.65354000006</v>
      </c>
      <c r="N162" s="25">
        <f t="shared" si="26"/>
        <v>175858.27020000006</v>
      </c>
      <c r="O162" s="25">
        <f t="shared" si="26"/>
        <v>175888.88687000007</v>
      </c>
      <c r="P162" s="25">
        <f t="shared" si="26"/>
        <v>175922.65354000009</v>
      </c>
      <c r="Q162" s="25">
        <f t="shared" si="26"/>
        <v>175975.32020000007</v>
      </c>
      <c r="R162" s="25">
        <f t="shared" si="26"/>
        <v>176043.73687000011</v>
      </c>
      <c r="S162" s="25">
        <f>SUM(S157:S161)</f>
        <v>175706.37307230776</v>
      </c>
      <c r="U162" s="261">
        <f>S162-('B-07 2024B'!R159/1)</f>
        <v>-7.6922297012060881E-6</v>
      </c>
    </row>
    <row r="163" spans="1:21" x14ac:dyDescent="0.25">
      <c r="A163" s="251">
        <f t="shared" si="19"/>
        <v>34</v>
      </c>
      <c r="B163" s="256"/>
      <c r="U163" s="298"/>
    </row>
    <row r="164" spans="1:21" x14ac:dyDescent="0.25">
      <c r="A164" s="251">
        <f t="shared" si="19"/>
        <v>35</v>
      </c>
      <c r="B164" s="256"/>
      <c r="C164" s="249"/>
      <c r="D164" s="246" t="s">
        <v>100</v>
      </c>
      <c r="U164" s="298"/>
    </row>
    <row r="165" spans="1:21" x14ac:dyDescent="0.25">
      <c r="A165" s="251">
        <f t="shared" si="19"/>
        <v>36</v>
      </c>
      <c r="B165" s="256"/>
      <c r="C165" s="249">
        <v>34143</v>
      </c>
      <c r="D165" s="246" t="s">
        <v>57</v>
      </c>
      <c r="F165" s="260">
        <f>SUMIF('ASSET BALANCES'!$A:$A,$C165,'ASSET BALANCES'!O:O)/1000</f>
        <v>2290.54898</v>
      </c>
      <c r="G165" s="260">
        <f>SUMIF('ASSET BALANCES'!$A:$A,$C165,'ASSET BALANCES'!P:P)/1000</f>
        <v>2290.54898</v>
      </c>
      <c r="H165" s="260">
        <f>SUMIF('ASSET BALANCES'!$A:$A,$C165,'ASSET BALANCES'!Q:Q)/1000</f>
        <v>2290.54898</v>
      </c>
      <c r="I165" s="260">
        <f>SUMIF('ASSET BALANCES'!$A:$A,$C165,'ASSET BALANCES'!R:R)/1000</f>
        <v>2290.54898</v>
      </c>
      <c r="J165" s="260">
        <f>SUMIF('ASSET BALANCES'!$A:$A,$C165,'ASSET BALANCES'!S:S)/1000</f>
        <v>2290.54898</v>
      </c>
      <c r="K165" s="260">
        <f>SUMIF('ASSET BALANCES'!$A:$A,$C165,'ASSET BALANCES'!T:T)/1000</f>
        <v>2290.54898</v>
      </c>
      <c r="L165" s="260">
        <f>SUMIF('ASSET BALANCES'!$A:$A,$C165,'ASSET BALANCES'!U:U)/1000</f>
        <v>2290.54898</v>
      </c>
      <c r="M165" s="260">
        <f>SUMIF('ASSET BALANCES'!$A:$A,$C165,'ASSET BALANCES'!V:V)/1000</f>
        <v>2290.54898</v>
      </c>
      <c r="N165" s="260">
        <f>SUMIF('ASSET BALANCES'!$A:$A,$C165,'ASSET BALANCES'!W:W)/1000</f>
        <v>2290.54898</v>
      </c>
      <c r="O165" s="260">
        <f>SUMIF('ASSET BALANCES'!$A:$A,$C165,'ASSET BALANCES'!X:X)/1000</f>
        <v>2290.54898</v>
      </c>
      <c r="P165" s="260">
        <f>SUMIF('ASSET BALANCES'!$A:$A,$C165,'ASSET BALANCES'!Y:Y)/1000</f>
        <v>2290.54898</v>
      </c>
      <c r="Q165" s="260">
        <f>SUMIF('ASSET BALANCES'!$A:$A,$C165,'ASSET BALANCES'!Z:Z)/1000</f>
        <v>2290.54898</v>
      </c>
      <c r="R165" s="260">
        <f>SUMIF('ASSET BALANCES'!$A:$A,$C165,'ASSET BALANCES'!AA:AA)/1000</f>
        <v>2290.54898</v>
      </c>
      <c r="S165" s="22">
        <f>SUM(F165:R165)/(13)</f>
        <v>2290.54898</v>
      </c>
      <c r="U165" s="261">
        <f>S165-('B-07 2024B'!R162/1)</f>
        <v>0</v>
      </c>
    </row>
    <row r="166" spans="1:21" x14ac:dyDescent="0.25">
      <c r="A166" s="251">
        <f t="shared" si="19"/>
        <v>37</v>
      </c>
      <c r="B166" s="256"/>
      <c r="C166" s="249">
        <v>34243</v>
      </c>
      <c r="D166" s="246" t="s">
        <v>93</v>
      </c>
      <c r="F166" s="260">
        <f>SUMIF('ASSET BALANCES'!$A:$A,$C166,'ASSET BALANCES'!O:O)/1000</f>
        <v>3099.3795399999999</v>
      </c>
      <c r="G166" s="260">
        <f>SUMIF('ASSET BALANCES'!$A:$A,$C166,'ASSET BALANCES'!P:P)/1000</f>
        <v>3118.1295399999999</v>
      </c>
      <c r="H166" s="260">
        <f>SUMIF('ASSET BALANCES'!$A:$A,$C166,'ASSET BALANCES'!Q:Q)/1000</f>
        <v>3136.8795399999999</v>
      </c>
      <c r="I166" s="260">
        <f>SUMIF('ASSET BALANCES'!$A:$A,$C166,'ASSET BALANCES'!R:R)/1000</f>
        <v>3155.6295399999999</v>
      </c>
      <c r="J166" s="260">
        <f>SUMIF('ASSET BALANCES'!$A:$A,$C166,'ASSET BALANCES'!S:S)/1000</f>
        <v>3174.3795399999999</v>
      </c>
      <c r="K166" s="260">
        <f>SUMIF('ASSET BALANCES'!$A:$A,$C166,'ASSET BALANCES'!T:T)/1000</f>
        <v>3447.0787149999996</v>
      </c>
      <c r="L166" s="260">
        <f>SUMIF('ASSET BALANCES'!$A:$A,$C166,'ASSET BALANCES'!U:U)/1000</f>
        <v>3465.8287149999996</v>
      </c>
      <c r="M166" s="260">
        <f>SUMIF('ASSET BALANCES'!$A:$A,$C166,'ASSET BALANCES'!V:V)/1000</f>
        <v>3484.5787149999996</v>
      </c>
      <c r="N166" s="260">
        <f>SUMIF('ASSET BALANCES'!$A:$A,$C166,'ASSET BALANCES'!W:W)/1000</f>
        <v>3503.3287149999996</v>
      </c>
      <c r="O166" s="260">
        <f>SUMIF('ASSET BALANCES'!$A:$A,$C166,'ASSET BALANCES'!X:X)/1000</f>
        <v>3522.0787149999996</v>
      </c>
      <c r="P166" s="260">
        <f>SUMIF('ASSET BALANCES'!$A:$A,$C166,'ASSET BALANCES'!Y:Y)/1000</f>
        <v>3540.8287149999996</v>
      </c>
      <c r="Q166" s="260">
        <f>SUMIF('ASSET BALANCES'!$A:$A,$C166,'ASSET BALANCES'!Z:Z)/1000</f>
        <v>3559.5787149999996</v>
      </c>
      <c r="R166" s="260">
        <f>SUMIF('ASSET BALANCES'!$A:$A,$C166,'ASSET BALANCES'!AA:AA)/1000</f>
        <v>3578.3287149999996</v>
      </c>
      <c r="S166" s="22">
        <f>SUM(F166:R166)/(13)</f>
        <v>3368.1559553846141</v>
      </c>
      <c r="U166" s="261">
        <f>S166-('B-07 2024B'!R163/1)</f>
        <v>-4.6153859329933766E-6</v>
      </c>
    </row>
    <row r="167" spans="1:21" x14ac:dyDescent="0.25">
      <c r="A167" s="251">
        <f t="shared" si="19"/>
        <v>38</v>
      </c>
      <c r="B167" s="256"/>
      <c r="C167" s="249">
        <v>34343</v>
      </c>
      <c r="D167" s="246" t="s">
        <v>94</v>
      </c>
      <c r="F167" s="260">
        <f>SUMIF('ASSET BALANCES'!$A:$A,$C167,'ASSET BALANCES'!O:O)/1000</f>
        <v>458756.44725000008</v>
      </c>
      <c r="G167" s="260">
        <f>SUMIF('ASSET BALANCES'!$A:$A,$C167,'ASSET BALANCES'!P:P)/1000</f>
        <v>458775.19725000008</v>
      </c>
      <c r="H167" s="260">
        <f>SUMIF('ASSET BALANCES'!$A:$A,$C167,'ASSET BALANCES'!Q:Q)/1000</f>
        <v>458793.94725000008</v>
      </c>
      <c r="I167" s="260">
        <f>SUMIF('ASSET BALANCES'!$A:$A,$C167,'ASSET BALANCES'!R:R)/1000</f>
        <v>458812.69725000008</v>
      </c>
      <c r="J167" s="260">
        <f>SUMIF('ASSET BALANCES'!$A:$A,$C167,'ASSET BALANCES'!S:S)/1000</f>
        <v>458831.44725000008</v>
      </c>
      <c r="K167" s="260">
        <f>SUMIF('ASSET BALANCES'!$A:$A,$C167,'ASSET BALANCES'!T:T)/1000</f>
        <v>459104.14642500004</v>
      </c>
      <c r="L167" s="260">
        <f>SUMIF('ASSET BALANCES'!$A:$A,$C167,'ASSET BALANCES'!U:U)/1000</f>
        <v>459122.89642500004</v>
      </c>
      <c r="M167" s="260">
        <f>SUMIF('ASSET BALANCES'!$A:$A,$C167,'ASSET BALANCES'!V:V)/1000</f>
        <v>459141.64642500004</v>
      </c>
      <c r="N167" s="260">
        <f>SUMIF('ASSET BALANCES'!$A:$A,$C167,'ASSET BALANCES'!W:W)/1000</f>
        <v>459160.39642500004</v>
      </c>
      <c r="O167" s="260">
        <f>SUMIF('ASSET BALANCES'!$A:$A,$C167,'ASSET BALANCES'!X:X)/1000</f>
        <v>459179.14642500004</v>
      </c>
      <c r="P167" s="260">
        <f>SUMIF('ASSET BALANCES'!$A:$A,$C167,'ASSET BALANCES'!Y:Y)/1000</f>
        <v>459197.89642500004</v>
      </c>
      <c r="Q167" s="260">
        <f>SUMIF('ASSET BALANCES'!$A:$A,$C167,'ASSET BALANCES'!Z:Z)/1000</f>
        <v>459216.64642500004</v>
      </c>
      <c r="R167" s="260">
        <f>SUMIF('ASSET BALANCES'!$A:$A,$C167,'ASSET BALANCES'!AA:AA)/1000</f>
        <v>459235.39642500004</v>
      </c>
      <c r="S167" s="22">
        <f>SUM(F167:R167)/(13)</f>
        <v>459025.22366538469</v>
      </c>
      <c r="U167" s="261">
        <f>S167-('B-07 2024B'!R164/1)</f>
        <v>-4.6153436414897442E-6</v>
      </c>
    </row>
    <row r="168" spans="1:21" x14ac:dyDescent="0.25">
      <c r="A168" s="251">
        <f t="shared" si="19"/>
        <v>39</v>
      </c>
      <c r="B168" s="256"/>
      <c r="C168" s="249">
        <v>34543</v>
      </c>
      <c r="D168" s="246" t="s">
        <v>60</v>
      </c>
      <c r="F168" s="260">
        <f>SUMIF('ASSET BALANCES'!$A:$A,$C168,'ASSET BALANCES'!O:O)/1000</f>
        <v>700.67701999999997</v>
      </c>
      <c r="G168" s="260">
        <f>SUMIF('ASSET BALANCES'!$A:$A,$C168,'ASSET BALANCES'!P:P)/1000</f>
        <v>700.67701999999997</v>
      </c>
      <c r="H168" s="260">
        <f>SUMIF('ASSET BALANCES'!$A:$A,$C168,'ASSET BALANCES'!Q:Q)/1000</f>
        <v>700.67701999999997</v>
      </c>
      <c r="I168" s="260">
        <f>SUMIF('ASSET BALANCES'!$A:$A,$C168,'ASSET BALANCES'!R:R)/1000</f>
        <v>700.67701999999997</v>
      </c>
      <c r="J168" s="260">
        <f>SUMIF('ASSET BALANCES'!$A:$A,$C168,'ASSET BALANCES'!S:S)/1000</f>
        <v>700.67701999999997</v>
      </c>
      <c r="K168" s="260">
        <f>SUMIF('ASSET BALANCES'!$A:$A,$C168,'ASSET BALANCES'!T:T)/1000</f>
        <v>700.67701999999997</v>
      </c>
      <c r="L168" s="260">
        <f>SUMIF('ASSET BALANCES'!$A:$A,$C168,'ASSET BALANCES'!U:U)/1000</f>
        <v>700.67701999999997</v>
      </c>
      <c r="M168" s="260">
        <f>SUMIF('ASSET BALANCES'!$A:$A,$C168,'ASSET BALANCES'!V:V)/1000</f>
        <v>700.67701999999997</v>
      </c>
      <c r="N168" s="260">
        <f>SUMIF('ASSET BALANCES'!$A:$A,$C168,'ASSET BALANCES'!W:W)/1000</f>
        <v>700.67701999999997</v>
      </c>
      <c r="O168" s="260">
        <f>SUMIF('ASSET BALANCES'!$A:$A,$C168,'ASSET BALANCES'!X:X)/1000</f>
        <v>700.67701999999997</v>
      </c>
      <c r="P168" s="260">
        <f>SUMIF('ASSET BALANCES'!$A:$A,$C168,'ASSET BALANCES'!Y:Y)/1000</f>
        <v>700.67701999999997</v>
      </c>
      <c r="Q168" s="260">
        <f>SUMIF('ASSET BALANCES'!$A:$A,$C168,'ASSET BALANCES'!Z:Z)/1000</f>
        <v>700.67701999999997</v>
      </c>
      <c r="R168" s="260">
        <f>SUMIF('ASSET BALANCES'!$A:$A,$C168,'ASSET BALANCES'!AA:AA)/1000</f>
        <v>700.67701999999997</v>
      </c>
      <c r="S168" s="22">
        <f>SUM(F168:R168)/(13)</f>
        <v>700.67701999999986</v>
      </c>
      <c r="U168" s="261">
        <f>S168-('B-07 2024B'!R165/1)</f>
        <v>0</v>
      </c>
    </row>
    <row r="169" spans="1:21" x14ac:dyDescent="0.25">
      <c r="A169" s="251">
        <f t="shared" si="19"/>
        <v>40</v>
      </c>
      <c r="B169" s="256"/>
      <c r="C169" s="249">
        <v>34643</v>
      </c>
      <c r="D169" s="246" t="s">
        <v>61</v>
      </c>
      <c r="F169" s="260">
        <f>SUMIF('ASSET BALANCES'!$A:$A,$C169,'ASSET BALANCES'!O:O)/1000</f>
        <v>308.52593000000002</v>
      </c>
      <c r="G169" s="260">
        <f>SUMIF('ASSET BALANCES'!$A:$A,$C169,'ASSET BALANCES'!P:P)/1000</f>
        <v>308.52593000000002</v>
      </c>
      <c r="H169" s="260">
        <f>SUMIF('ASSET BALANCES'!$A:$A,$C169,'ASSET BALANCES'!Q:Q)/1000</f>
        <v>308.52593000000002</v>
      </c>
      <c r="I169" s="260">
        <f>SUMIF('ASSET BALANCES'!$A:$A,$C169,'ASSET BALANCES'!R:R)/1000</f>
        <v>308.52593000000002</v>
      </c>
      <c r="J169" s="260">
        <f>SUMIF('ASSET BALANCES'!$A:$A,$C169,'ASSET BALANCES'!S:S)/1000</f>
        <v>308.52593000000002</v>
      </c>
      <c r="K169" s="260">
        <f>SUMIF('ASSET BALANCES'!$A:$A,$C169,'ASSET BALANCES'!T:T)/1000</f>
        <v>308.52593000000002</v>
      </c>
      <c r="L169" s="260">
        <f>SUMIF('ASSET BALANCES'!$A:$A,$C169,'ASSET BALANCES'!U:U)/1000</f>
        <v>308.52593000000002</v>
      </c>
      <c r="M169" s="260">
        <f>SUMIF('ASSET BALANCES'!$A:$A,$C169,'ASSET BALANCES'!V:V)/1000</f>
        <v>308.52593000000002</v>
      </c>
      <c r="N169" s="260">
        <f>SUMIF('ASSET BALANCES'!$A:$A,$C169,'ASSET BALANCES'!W:W)/1000</f>
        <v>308.52593000000002</v>
      </c>
      <c r="O169" s="260">
        <f>SUMIF('ASSET BALANCES'!$A:$A,$C169,'ASSET BALANCES'!X:X)/1000</f>
        <v>308.52593000000002</v>
      </c>
      <c r="P169" s="260">
        <f>SUMIF('ASSET BALANCES'!$A:$A,$C169,'ASSET BALANCES'!Y:Y)/1000</f>
        <v>308.52593000000002</v>
      </c>
      <c r="Q169" s="260">
        <f>SUMIF('ASSET BALANCES'!$A:$A,$C169,'ASSET BALANCES'!Z:Z)/1000</f>
        <v>308.52593000000002</v>
      </c>
      <c r="R169" s="260">
        <f>SUMIF('ASSET BALANCES'!$A:$A,$C169,'ASSET BALANCES'!AA:AA)/1000</f>
        <v>308.52593000000002</v>
      </c>
      <c r="S169" s="22">
        <f>SUM(F169:R169)/(13)</f>
        <v>308.5259299999999</v>
      </c>
      <c r="U169" s="261">
        <f>S169-('B-07 2024B'!R166/1)</f>
        <v>0</v>
      </c>
    </row>
    <row r="170" spans="1:21" x14ac:dyDescent="0.25">
      <c r="A170" s="251">
        <f t="shared" si="19"/>
        <v>41</v>
      </c>
      <c r="B170" s="256"/>
      <c r="D170" s="274" t="s">
        <v>101</v>
      </c>
      <c r="F170" s="25">
        <f t="shared" ref="F170" si="27">SUM(F165:F169)</f>
        <v>465155.57872000011</v>
      </c>
      <c r="G170" s="25">
        <f t="shared" ref="G170:R170" si="28">SUM(G165:G169)</f>
        <v>465193.07872000011</v>
      </c>
      <c r="H170" s="25">
        <f t="shared" si="28"/>
        <v>465230.57872000011</v>
      </c>
      <c r="I170" s="25">
        <f t="shared" si="28"/>
        <v>465268.07872000011</v>
      </c>
      <c r="J170" s="25">
        <f t="shared" si="28"/>
        <v>465305.57872000011</v>
      </c>
      <c r="K170" s="25">
        <f t="shared" si="28"/>
        <v>465850.97707000002</v>
      </c>
      <c r="L170" s="25">
        <f t="shared" si="28"/>
        <v>465888.47707000002</v>
      </c>
      <c r="M170" s="25">
        <f t="shared" si="28"/>
        <v>465925.97707000002</v>
      </c>
      <c r="N170" s="25">
        <f t="shared" si="28"/>
        <v>465963.47707000002</v>
      </c>
      <c r="O170" s="25">
        <f t="shared" si="28"/>
        <v>466000.97707000002</v>
      </c>
      <c r="P170" s="25">
        <f t="shared" si="28"/>
        <v>466038.47707000002</v>
      </c>
      <c r="Q170" s="25">
        <f t="shared" si="28"/>
        <v>466075.97707000002</v>
      </c>
      <c r="R170" s="25">
        <f t="shared" si="28"/>
        <v>466113.47707000002</v>
      </c>
      <c r="S170" s="25">
        <f>SUM(S165:S169)</f>
        <v>465693.13155076932</v>
      </c>
      <c r="U170" s="261">
        <f>S170-('B-07 2024B'!R167/1)</f>
        <v>-9.2307454906404018E-6</v>
      </c>
    </row>
    <row r="171" spans="1:21" x14ac:dyDescent="0.25">
      <c r="A171" s="251">
        <f t="shared" si="19"/>
        <v>42</v>
      </c>
      <c r="B171" s="256"/>
      <c r="F171" s="276"/>
      <c r="G171" s="276"/>
      <c r="H171" s="276"/>
      <c r="I171" s="276"/>
      <c r="J171" s="276"/>
      <c r="K171" s="276"/>
      <c r="L171" s="276"/>
      <c r="M171" s="276"/>
      <c r="N171" s="276"/>
      <c r="O171" s="276"/>
      <c r="P171" s="276"/>
      <c r="Q171" s="276"/>
      <c r="R171" s="276"/>
      <c r="S171" s="276"/>
      <c r="U171" s="298"/>
    </row>
    <row r="172" spans="1:21" ht="13.8" thickBot="1" x14ac:dyDescent="0.3">
      <c r="A172" s="251">
        <f t="shared" si="19"/>
        <v>43</v>
      </c>
      <c r="B172" s="256"/>
      <c r="D172" s="274" t="s">
        <v>89</v>
      </c>
      <c r="F172" s="36">
        <f t="shared" ref="F172" si="29">SUM(F146,F154,F162,F170)</f>
        <v>859853.2244200001</v>
      </c>
      <c r="G172" s="36">
        <f t="shared" ref="G172:R172" si="30">SUM(G146,G154,G162,G170)</f>
        <v>862534.28520000016</v>
      </c>
      <c r="H172" s="36">
        <f t="shared" si="30"/>
        <v>862609.0785200001</v>
      </c>
      <c r="I172" s="36">
        <f t="shared" si="30"/>
        <v>863002.32448000018</v>
      </c>
      <c r="J172" s="36">
        <f t="shared" si="30"/>
        <v>863202.87664000015</v>
      </c>
      <c r="K172" s="36">
        <f t="shared" si="30"/>
        <v>863956.83218999999</v>
      </c>
      <c r="L172" s="36">
        <f t="shared" si="30"/>
        <v>864066.90553000011</v>
      </c>
      <c r="M172" s="36">
        <f t="shared" si="30"/>
        <v>864185.79887000017</v>
      </c>
      <c r="N172" s="36">
        <f t="shared" si="30"/>
        <v>864304.69219000009</v>
      </c>
      <c r="O172" s="36">
        <f t="shared" si="30"/>
        <v>864423.58553000016</v>
      </c>
      <c r="P172" s="36">
        <f t="shared" si="30"/>
        <v>864551.29887000017</v>
      </c>
      <c r="Q172" s="36">
        <f t="shared" si="30"/>
        <v>864731.9321900002</v>
      </c>
      <c r="R172" s="36">
        <f t="shared" si="30"/>
        <v>864956.66553000023</v>
      </c>
      <c r="S172" s="36">
        <f>SUM(S146,S154,S162,S170)</f>
        <v>863567.65385846177</v>
      </c>
      <c r="U172" s="261">
        <f>S172-('B-07 2024B'!R169/1)</f>
        <v>-2.1538347937166691E-5</v>
      </c>
    </row>
    <row r="173" spans="1:21" ht="14.4" thickTop="1" thickBot="1" x14ac:dyDescent="0.3">
      <c r="A173" s="253">
        <f t="shared" si="19"/>
        <v>44</v>
      </c>
      <c r="B173" s="39" t="s">
        <v>71</v>
      </c>
      <c r="C173" s="245"/>
      <c r="D173" s="245"/>
      <c r="E173" s="245"/>
      <c r="F173" s="245"/>
      <c r="G173" s="245"/>
      <c r="H173" s="245"/>
      <c r="I173" s="245"/>
      <c r="J173" s="245"/>
      <c r="K173" s="245"/>
      <c r="L173" s="245"/>
      <c r="M173" s="245"/>
      <c r="N173" s="245"/>
      <c r="O173" s="245"/>
      <c r="P173" s="267"/>
      <c r="Q173" s="245"/>
      <c r="R173" s="245"/>
      <c r="S173" s="245"/>
      <c r="U173" s="298"/>
    </row>
    <row r="174" spans="1:21" x14ac:dyDescent="0.25">
      <c r="A174" s="246" t="str">
        <f>+$A$58</f>
        <v>Supporting Schedules:</v>
      </c>
      <c r="P174" s="248"/>
      <c r="Q174" s="246" t="str">
        <f>+$Q$58</f>
        <v>Recap Schedules:  B-07</v>
      </c>
      <c r="U174" s="298"/>
    </row>
    <row r="175" spans="1:21" ht="13.8" thickBot="1" x14ac:dyDescent="0.3">
      <c r="A175" s="245" t="str">
        <f>$A$1</f>
        <v>SCHEDULE B-08</v>
      </c>
      <c r="B175" s="245"/>
      <c r="C175" s="245"/>
      <c r="D175" s="245"/>
      <c r="E175" s="245"/>
      <c r="F175" s="245"/>
      <c r="G175" s="245" t="str">
        <f>$G$1</f>
        <v>MONTHLY PLANT BALANCES TEST YEAR - 13 MONTHS</v>
      </c>
      <c r="H175" s="245"/>
      <c r="I175" s="245"/>
      <c r="J175" s="245"/>
      <c r="K175" s="245"/>
      <c r="L175" s="245"/>
      <c r="M175" s="245"/>
      <c r="N175" s="245"/>
      <c r="O175" s="245"/>
      <c r="P175" s="267"/>
      <c r="Q175" s="245"/>
      <c r="R175" s="245"/>
      <c r="S175" s="245" t="str">
        <f>"Page 14 of " &amp; $Q$1</f>
        <v>Page 14 of 30</v>
      </c>
      <c r="U175" s="298"/>
    </row>
    <row r="176" spans="1:21" x14ac:dyDescent="0.25">
      <c r="A176" s="246" t="str">
        <f>$A$2</f>
        <v>FLORIDA PUBLIC SERVICE COMMISSION</v>
      </c>
      <c r="B176" s="268"/>
      <c r="E176" s="248"/>
      <c r="F176" s="248" t="str">
        <f>$F$2</f>
        <v xml:space="preserve">                  EXPLANATION:</v>
      </c>
      <c r="G176" s="246" t="str">
        <f>IF($G$2="","",$G$2)</f>
        <v>Provide the monthly plant balances for each account or sub-account to which an individual depreciation rate is</v>
      </c>
      <c r="K176" s="269"/>
      <c r="L176" s="269"/>
      <c r="N176" s="269"/>
      <c r="O176" s="269"/>
      <c r="P176" s="270"/>
      <c r="Q176" s="246" t="str">
        <f>$Q$2</f>
        <v>Type of data shown:</v>
      </c>
      <c r="S176" s="247"/>
      <c r="U176" s="298"/>
    </row>
    <row r="177" spans="1:21" x14ac:dyDescent="0.25">
      <c r="B177" s="268"/>
      <c r="G177" s="246" t="str">
        <f>IF($G$3="","",$G$3)</f>
        <v>applied.  These balances should be the ones used to compute the monthly depreciation expenses excluding</v>
      </c>
      <c r="K177" s="248"/>
      <c r="L177" s="247"/>
      <c r="O177" s="248"/>
      <c r="P177" s="248" t="str">
        <f>IF($P$3=0,"",$P$3)</f>
        <v/>
      </c>
      <c r="Q177" s="247" t="str">
        <f>$Q$3</f>
        <v>Projected Test Year Ended 12/31/2025</v>
      </c>
      <c r="S177" s="248"/>
      <c r="U177" s="298"/>
    </row>
    <row r="178" spans="1:21" x14ac:dyDescent="0.25">
      <c r="A178" s="246" t="str">
        <f>$A$4</f>
        <v>COMPANY: TAMPA ELECTRIC COMPANY</v>
      </c>
      <c r="B178" s="268"/>
      <c r="G178" s="246" t="str">
        <f>IF($G$4="","",$G$4)</f>
        <v>any amortization/recovery schedules.</v>
      </c>
      <c r="K178" s="248"/>
      <c r="L178" s="247"/>
      <c r="M178" s="248"/>
      <c r="P178" s="248" t="str">
        <f>IF($P$4=0,"",$P$4)</f>
        <v>XX</v>
      </c>
      <c r="Q178" s="247" t="str">
        <f>$Q$4</f>
        <v>Projected Prior Year Ended 12/31/2024</v>
      </c>
      <c r="S178" s="248"/>
      <c r="U178" s="298"/>
    </row>
    <row r="179" spans="1:21" x14ac:dyDescent="0.25">
      <c r="B179" s="268"/>
      <c r="F179" s="246" t="str">
        <f>IF(+$F$5="","",$F$5)</f>
        <v/>
      </c>
      <c r="K179" s="248"/>
      <c r="L179" s="247"/>
      <c r="M179" s="248"/>
      <c r="P179" s="248" t="str">
        <f>IF($P$5=0,"",$P$5)</f>
        <v/>
      </c>
      <c r="Q179" s="247" t="str">
        <f>$Q$5</f>
        <v>Historical Prior Year Ended 12/31/2023</v>
      </c>
      <c r="S179" s="248"/>
      <c r="U179" s="298"/>
    </row>
    <row r="180" spans="1:21" x14ac:dyDescent="0.25">
      <c r="B180" s="268"/>
      <c r="K180" s="248"/>
      <c r="L180" s="247"/>
      <c r="M180" s="248"/>
      <c r="P180" s="248"/>
      <c r="Q180" s="296" t="s">
        <v>782</v>
      </c>
      <c r="S180" s="248"/>
      <c r="U180" s="298"/>
    </row>
    <row r="181" spans="1:21" x14ac:dyDescent="0.25">
      <c r="B181" s="268"/>
      <c r="K181" s="248"/>
      <c r="L181" s="247"/>
      <c r="M181" s="248"/>
      <c r="P181" s="248"/>
      <c r="Q181" s="296" t="s">
        <v>784</v>
      </c>
      <c r="S181" s="248"/>
      <c r="U181" s="298"/>
    </row>
    <row r="182" spans="1:21" ht="13.8" thickBot="1" x14ac:dyDescent="0.3">
      <c r="A182" s="245" t="str">
        <f>A$8</f>
        <v>DOCKET No. 20240026-EI</v>
      </c>
      <c r="B182" s="271"/>
      <c r="C182" s="245"/>
      <c r="D182" s="245"/>
      <c r="E182" s="245"/>
      <c r="F182" s="245" t="str">
        <f>IF(+$F$8="","",$F$8)</f>
        <v/>
      </c>
      <c r="G182" s="245"/>
      <c r="H182" s="253" t="str">
        <f>IF($H$8="","",$H$8)</f>
        <v>(Dollars in 000's)</v>
      </c>
      <c r="I182" s="253"/>
      <c r="J182" s="245"/>
      <c r="K182" s="245"/>
      <c r="L182" s="245"/>
      <c r="M182" s="245"/>
      <c r="N182" s="245"/>
      <c r="O182" s="245"/>
      <c r="P182" s="267"/>
      <c r="Q182" s="245" t="s">
        <v>783</v>
      </c>
      <c r="R182" s="245"/>
      <c r="S182" s="245"/>
      <c r="U182" s="298"/>
    </row>
    <row r="183" spans="1:21" x14ac:dyDescent="0.25">
      <c r="C183" s="249"/>
      <c r="D183" s="249"/>
      <c r="E183" s="249"/>
      <c r="F183" s="249"/>
      <c r="G183" s="249"/>
      <c r="H183" s="249"/>
      <c r="I183" s="249"/>
      <c r="J183" s="249"/>
      <c r="K183" s="249"/>
      <c r="L183" s="249"/>
      <c r="M183" s="249"/>
      <c r="N183" s="249"/>
      <c r="O183" s="249"/>
      <c r="P183" s="250"/>
      <c r="Q183" s="249"/>
      <c r="R183" s="249"/>
      <c r="S183" s="249"/>
      <c r="U183" s="298"/>
    </row>
    <row r="184" spans="1:21" x14ac:dyDescent="0.25">
      <c r="C184" s="249"/>
      <c r="D184" s="249"/>
      <c r="E184" s="249"/>
      <c r="F184" s="249"/>
      <c r="G184" s="249"/>
      <c r="H184" s="249"/>
      <c r="I184" s="249"/>
      <c r="J184" s="249"/>
      <c r="K184" s="251"/>
      <c r="L184" s="251"/>
      <c r="M184" s="249"/>
      <c r="N184" s="249"/>
      <c r="O184" s="249"/>
      <c r="P184" s="250"/>
      <c r="Q184" s="249"/>
      <c r="R184" s="249"/>
      <c r="S184" s="249"/>
      <c r="U184" s="298"/>
    </row>
    <row r="185" spans="1:21" x14ac:dyDescent="0.25">
      <c r="C185" s="251" t="s">
        <v>17</v>
      </c>
      <c r="D185" s="251" t="s">
        <v>17</v>
      </c>
      <c r="F185" s="251" t="s">
        <v>18</v>
      </c>
      <c r="G185" s="251" t="s">
        <v>19</v>
      </c>
      <c r="H185" s="249" t="s">
        <v>20</v>
      </c>
      <c r="I185" s="249" t="s">
        <v>21</v>
      </c>
      <c r="J185" s="251" t="s">
        <v>22</v>
      </c>
      <c r="K185" s="249" t="s">
        <v>23</v>
      </c>
      <c r="L185" s="251" t="s">
        <v>24</v>
      </c>
      <c r="M185" s="251" t="s">
        <v>25</v>
      </c>
      <c r="N185" s="251" t="s">
        <v>26</v>
      </c>
      <c r="O185" s="251" t="s">
        <v>27</v>
      </c>
      <c r="P185" s="251" t="s">
        <v>28</v>
      </c>
      <c r="Q185" s="251" t="s">
        <v>29</v>
      </c>
      <c r="R185" s="251" t="s">
        <v>30</v>
      </c>
      <c r="S185" s="251" t="s">
        <v>31</v>
      </c>
      <c r="U185" s="298"/>
    </row>
    <row r="186" spans="1:21" x14ac:dyDescent="0.25">
      <c r="A186" s="251" t="s">
        <v>32</v>
      </c>
      <c r="B186" s="251"/>
      <c r="C186" s="251" t="s">
        <v>33</v>
      </c>
      <c r="D186" s="251" t="s">
        <v>33</v>
      </c>
      <c r="E186" s="249"/>
      <c r="F186" s="251"/>
      <c r="G186" s="251"/>
      <c r="H186" s="251"/>
      <c r="I186" s="251"/>
      <c r="J186" s="251"/>
      <c r="K186" s="251"/>
      <c r="L186" s="249"/>
      <c r="M186" s="251"/>
      <c r="N186" s="251"/>
      <c r="O186" s="251"/>
      <c r="P186" s="249"/>
      <c r="Q186" s="249"/>
      <c r="R186" s="249"/>
      <c r="S186" s="251" t="s">
        <v>34</v>
      </c>
      <c r="U186" s="298"/>
    </row>
    <row r="187" spans="1:21" ht="13.8" thickBot="1" x14ac:dyDescent="0.3">
      <c r="A187" s="253" t="s">
        <v>36</v>
      </c>
      <c r="B187" s="253"/>
      <c r="C187" s="253" t="s">
        <v>37</v>
      </c>
      <c r="D187" s="253" t="s">
        <v>38</v>
      </c>
      <c r="E187" s="253"/>
      <c r="F187" s="272" t="str">
        <f>F$13</f>
        <v>12/2023</v>
      </c>
      <c r="G187" s="272" t="str">
        <f t="shared" ref="G187:R187" si="31">G$13</f>
        <v>1/2024</v>
      </c>
      <c r="H187" s="272" t="str">
        <f t="shared" si="31"/>
        <v>2/2024</v>
      </c>
      <c r="I187" s="272" t="str">
        <f t="shared" si="31"/>
        <v>3/2024</v>
      </c>
      <c r="J187" s="272" t="str">
        <f t="shared" si="31"/>
        <v>4/2024</v>
      </c>
      <c r="K187" s="272" t="str">
        <f t="shared" si="31"/>
        <v>5/2024</v>
      </c>
      <c r="L187" s="272" t="str">
        <f t="shared" si="31"/>
        <v>6/2024</v>
      </c>
      <c r="M187" s="272" t="str">
        <f t="shared" si="31"/>
        <v>7/2024</v>
      </c>
      <c r="N187" s="272" t="str">
        <f t="shared" si="31"/>
        <v>8/2024</v>
      </c>
      <c r="O187" s="272" t="str">
        <f t="shared" si="31"/>
        <v>9/2024</v>
      </c>
      <c r="P187" s="272" t="str">
        <f t="shared" si="31"/>
        <v>10/2024</v>
      </c>
      <c r="Q187" s="272" t="str">
        <f t="shared" si="31"/>
        <v>11/2024</v>
      </c>
      <c r="R187" s="272" t="str">
        <f t="shared" si="31"/>
        <v>12/2024</v>
      </c>
      <c r="S187" s="254" t="s">
        <v>52</v>
      </c>
      <c r="U187" s="298"/>
    </row>
    <row r="188" spans="1:21" x14ac:dyDescent="0.25">
      <c r="A188" s="251">
        <v>1</v>
      </c>
      <c r="B188" s="251"/>
      <c r="P188" s="248"/>
      <c r="U188" s="298"/>
    </row>
    <row r="189" spans="1:21" x14ac:dyDescent="0.25">
      <c r="A189" s="251">
        <f>A188+1</f>
        <v>2</v>
      </c>
      <c r="B189" s="251"/>
      <c r="D189" s="246" t="s">
        <v>102</v>
      </c>
      <c r="J189" s="23"/>
      <c r="L189" s="23"/>
      <c r="N189" s="23"/>
      <c r="P189" s="23"/>
      <c r="R189" s="23"/>
      <c r="U189" s="298"/>
    </row>
    <row r="190" spans="1:21" x14ac:dyDescent="0.25">
      <c r="A190" s="251">
        <f t="shared" ref="A190:A231" si="32">A189+1</f>
        <v>3</v>
      </c>
      <c r="B190" s="251"/>
      <c r="C190" s="251"/>
      <c r="D190" s="274" t="s">
        <v>103</v>
      </c>
      <c r="F190" s="263"/>
      <c r="G190" s="277"/>
      <c r="H190" s="28"/>
      <c r="I190" s="28"/>
      <c r="J190" s="23"/>
      <c r="K190" s="278"/>
      <c r="L190" s="23"/>
      <c r="M190" s="278"/>
      <c r="N190" s="23"/>
      <c r="O190" s="278"/>
      <c r="P190" s="23"/>
      <c r="Q190" s="278"/>
      <c r="R190" s="23"/>
      <c r="S190" s="278"/>
      <c r="U190" s="298"/>
    </row>
    <row r="191" spans="1:21" x14ac:dyDescent="0.25">
      <c r="A191" s="251">
        <f t="shared" si="32"/>
        <v>4</v>
      </c>
      <c r="B191" s="251"/>
      <c r="C191" s="249">
        <v>34180</v>
      </c>
      <c r="D191" s="246" t="s">
        <v>57</v>
      </c>
      <c r="F191" s="260">
        <f>SUMIF('ASSET BALANCES'!$A:$A,$C191,'ASSET BALANCES'!O:O)/1000</f>
        <v>193028.87769000002</v>
      </c>
      <c r="G191" s="260">
        <f>SUMIF('ASSET BALANCES'!$A:$A,$C191,'ASSET BALANCES'!P:P)/1000</f>
        <v>193028.87769000002</v>
      </c>
      <c r="H191" s="260">
        <f>SUMIF('ASSET BALANCES'!$A:$A,$C191,'ASSET BALANCES'!Q:Q)/1000</f>
        <v>193028.87769000002</v>
      </c>
      <c r="I191" s="260">
        <f>SUMIF('ASSET BALANCES'!$A:$A,$C191,'ASSET BALANCES'!R:R)/1000</f>
        <v>193028.87769000002</v>
      </c>
      <c r="J191" s="260">
        <f>SUMIF('ASSET BALANCES'!$A:$A,$C191,'ASSET BALANCES'!S:S)/1000</f>
        <v>193028.87769000002</v>
      </c>
      <c r="K191" s="260">
        <f>SUMIF('ASSET BALANCES'!$A:$A,$C191,'ASSET BALANCES'!T:T)/1000</f>
        <v>193028.87769000002</v>
      </c>
      <c r="L191" s="260">
        <f>SUMIF('ASSET BALANCES'!$A:$A,$C191,'ASSET BALANCES'!U:U)/1000</f>
        <v>193028.87769000002</v>
      </c>
      <c r="M191" s="260">
        <f>SUMIF('ASSET BALANCES'!$A:$A,$C191,'ASSET BALANCES'!V:V)/1000</f>
        <v>193028.87769000002</v>
      </c>
      <c r="N191" s="260">
        <f>SUMIF('ASSET BALANCES'!$A:$A,$C191,'ASSET BALANCES'!W:W)/1000</f>
        <v>193028.87769000002</v>
      </c>
      <c r="O191" s="260">
        <f>SUMIF('ASSET BALANCES'!$A:$A,$C191,'ASSET BALANCES'!X:X)/1000</f>
        <v>193028.87769000002</v>
      </c>
      <c r="P191" s="260">
        <f>SUMIF('ASSET BALANCES'!$A:$A,$C191,'ASSET BALANCES'!Y:Y)/1000</f>
        <v>193028.87769000002</v>
      </c>
      <c r="Q191" s="260">
        <f>SUMIF('ASSET BALANCES'!$A:$A,$C191,'ASSET BALANCES'!Z:Z)/1000</f>
        <v>193028.87769000002</v>
      </c>
      <c r="R191" s="260">
        <f>SUMIF('ASSET BALANCES'!$A:$A,$C191,'ASSET BALANCES'!AA:AA)/1000</f>
        <v>193028.87769000002</v>
      </c>
      <c r="S191" s="22">
        <f>SUM(F191:R191)/(13)</f>
        <v>193028.87769000002</v>
      </c>
      <c r="U191" s="261">
        <f>S191-('B-07 2024B'!R187/1)</f>
        <v>0</v>
      </c>
    </row>
    <row r="192" spans="1:21" x14ac:dyDescent="0.25">
      <c r="A192" s="251">
        <f t="shared" si="32"/>
        <v>5</v>
      </c>
      <c r="B192" s="251"/>
      <c r="C192" s="249">
        <v>34280</v>
      </c>
      <c r="D192" s="246" t="s">
        <v>93</v>
      </c>
      <c r="F192" s="260">
        <f>SUMIF('ASSET BALANCES'!$A:$A,$C192,'ASSET BALANCES'!O:O)/1000</f>
        <v>10797.010060000001</v>
      </c>
      <c r="G192" s="260">
        <f>SUMIF('ASSET BALANCES'!$A:$A,$C192,'ASSET BALANCES'!P:P)/1000</f>
        <v>11071.980625</v>
      </c>
      <c r="H192" s="260">
        <f>SUMIF('ASSET BALANCES'!$A:$A,$C192,'ASSET BALANCES'!Q:Q)/1000</f>
        <v>11117.073209999999</v>
      </c>
      <c r="I192" s="260">
        <f>SUMIF('ASSET BALANCES'!$A:$A,$C192,'ASSET BALANCES'!R:R)/1000</f>
        <v>11202.513844999999</v>
      </c>
      <c r="J192" s="260">
        <f>SUMIF('ASSET BALANCES'!$A:$A,$C192,'ASSET BALANCES'!S:S)/1000</f>
        <v>11377.862744999999</v>
      </c>
      <c r="K192" s="260">
        <f>SUMIF('ASSET BALANCES'!$A:$A,$C192,'ASSET BALANCES'!T:T)/1000</f>
        <v>11431.208465</v>
      </c>
      <c r="L192" s="260">
        <f>SUMIF('ASSET BALANCES'!$A:$A,$C192,'ASSET BALANCES'!U:U)/1000</f>
        <v>11561.38622</v>
      </c>
      <c r="M192" s="260">
        <f>SUMIF('ASSET BALANCES'!$A:$A,$C192,'ASSET BALANCES'!V:V)/1000</f>
        <v>11626.907429999999</v>
      </c>
      <c r="N192" s="260">
        <f>SUMIF('ASSET BALANCES'!$A:$A,$C192,'ASSET BALANCES'!W:W)/1000</f>
        <v>11672.000015</v>
      </c>
      <c r="O192" s="260">
        <f>SUMIF('ASSET BALANCES'!$A:$A,$C192,'ASSET BALANCES'!X:X)/1000</f>
        <v>11717.092599999998</v>
      </c>
      <c r="P192" s="260">
        <f>SUMIF('ASSET BALANCES'!$A:$A,$C192,'ASSET BALANCES'!Y:Y)/1000</f>
        <v>11762.185184999997</v>
      </c>
      <c r="Q192" s="260">
        <f>SUMIF('ASSET BALANCES'!$A:$A,$C192,'ASSET BALANCES'!Z:Z)/1000</f>
        <v>11807.277769999995</v>
      </c>
      <c r="R192" s="260">
        <f>SUMIF('ASSET BALANCES'!$A:$A,$C192,'ASSET BALANCES'!AA:AA)/1000</f>
        <v>12463.388849999996</v>
      </c>
      <c r="S192" s="22">
        <f>SUM(F192:R192)/(13)</f>
        <v>11508.29900153846</v>
      </c>
      <c r="U192" s="261">
        <f>S192-('B-07 2024B'!R188/1)</f>
        <v>1.5384594007628039E-6</v>
      </c>
    </row>
    <row r="193" spans="1:21" x14ac:dyDescent="0.25">
      <c r="A193" s="251">
        <f t="shared" si="32"/>
        <v>6</v>
      </c>
      <c r="B193" s="251"/>
      <c r="C193" s="249">
        <v>34380</v>
      </c>
      <c r="D193" s="246" t="s">
        <v>94</v>
      </c>
      <c r="F193" s="260">
        <f>SUMIF('ASSET BALANCES'!$A:$A,$C193,'ASSET BALANCES'!O:O)/1000</f>
        <v>11707.842430000001</v>
      </c>
      <c r="G193" s="260">
        <f>SUMIF('ASSET BALANCES'!$A:$A,$C193,'ASSET BALANCES'!P:P)/1000</f>
        <v>11982.812994999998</v>
      </c>
      <c r="H193" s="260">
        <f>SUMIF('ASSET BALANCES'!$A:$A,$C193,'ASSET BALANCES'!Q:Q)/1000</f>
        <v>12027.905579999999</v>
      </c>
      <c r="I193" s="260">
        <f>SUMIF('ASSET BALANCES'!$A:$A,$C193,'ASSET BALANCES'!R:R)/1000</f>
        <v>12113.346214999998</v>
      </c>
      <c r="J193" s="260">
        <f>SUMIF('ASSET BALANCES'!$A:$A,$C193,'ASSET BALANCES'!S:S)/1000</f>
        <v>12288.695114999999</v>
      </c>
      <c r="K193" s="260">
        <f>SUMIF('ASSET BALANCES'!$A:$A,$C193,'ASSET BALANCES'!T:T)/1000</f>
        <v>12342.040835</v>
      </c>
      <c r="L193" s="260">
        <f>SUMIF('ASSET BALANCES'!$A:$A,$C193,'ASSET BALANCES'!U:U)/1000</f>
        <v>12472.21859</v>
      </c>
      <c r="M193" s="260">
        <f>SUMIF('ASSET BALANCES'!$A:$A,$C193,'ASSET BALANCES'!V:V)/1000</f>
        <v>12537.739799999999</v>
      </c>
      <c r="N193" s="260">
        <f>SUMIF('ASSET BALANCES'!$A:$A,$C193,'ASSET BALANCES'!W:W)/1000</f>
        <v>12582.832384999998</v>
      </c>
      <c r="O193" s="260">
        <f>SUMIF('ASSET BALANCES'!$A:$A,$C193,'ASSET BALANCES'!X:X)/1000</f>
        <v>12627.924969999996</v>
      </c>
      <c r="P193" s="260">
        <f>SUMIF('ASSET BALANCES'!$A:$A,$C193,'ASSET BALANCES'!Y:Y)/1000</f>
        <v>12673.017554999997</v>
      </c>
      <c r="Q193" s="260">
        <f>SUMIF('ASSET BALANCES'!$A:$A,$C193,'ASSET BALANCES'!Z:Z)/1000</f>
        <v>12718.110139999995</v>
      </c>
      <c r="R193" s="260">
        <f>SUMIF('ASSET BALANCES'!$A:$A,$C193,'ASSET BALANCES'!AA:AA)/1000</f>
        <v>13374.221219999996</v>
      </c>
      <c r="S193" s="22">
        <f>SUM(F193:R193)/(13)</f>
        <v>12419.131371538462</v>
      </c>
      <c r="U193" s="261">
        <f>S193-('B-07 2024B'!R189/1)</f>
        <v>1.5384630387416109E-6</v>
      </c>
    </row>
    <row r="194" spans="1:21" x14ac:dyDescent="0.25">
      <c r="A194" s="251">
        <f t="shared" si="32"/>
        <v>7</v>
      </c>
      <c r="B194" s="251"/>
      <c r="C194" s="249">
        <v>34580</v>
      </c>
      <c r="D194" s="246" t="s">
        <v>60</v>
      </c>
      <c r="F194" s="260">
        <f>SUMIF('ASSET BALANCES'!$A:$A,$C194,'ASSET BALANCES'!O:O)/1000</f>
        <v>14500.596529999997</v>
      </c>
      <c r="G194" s="260">
        <f>SUMIF('ASSET BALANCES'!$A:$A,$C194,'ASSET BALANCES'!P:P)/1000</f>
        <v>14500.596529999997</v>
      </c>
      <c r="H194" s="260">
        <f>SUMIF('ASSET BALANCES'!$A:$A,$C194,'ASSET BALANCES'!Q:Q)/1000</f>
        <v>14500.596529999997</v>
      </c>
      <c r="I194" s="260">
        <f>SUMIF('ASSET BALANCES'!$A:$A,$C194,'ASSET BALANCES'!R:R)/1000</f>
        <v>14500.596529999997</v>
      </c>
      <c r="J194" s="260">
        <f>SUMIF('ASSET BALANCES'!$A:$A,$C194,'ASSET BALANCES'!S:S)/1000</f>
        <v>14500.596529999997</v>
      </c>
      <c r="K194" s="260">
        <f>SUMIF('ASSET BALANCES'!$A:$A,$C194,'ASSET BALANCES'!T:T)/1000</f>
        <v>14500.596529999997</v>
      </c>
      <c r="L194" s="260">
        <f>SUMIF('ASSET BALANCES'!$A:$A,$C194,'ASSET BALANCES'!U:U)/1000</f>
        <v>14500.596529999997</v>
      </c>
      <c r="M194" s="260">
        <f>SUMIF('ASSET BALANCES'!$A:$A,$C194,'ASSET BALANCES'!V:V)/1000</f>
        <v>14500.596529999997</v>
      </c>
      <c r="N194" s="260">
        <f>SUMIF('ASSET BALANCES'!$A:$A,$C194,'ASSET BALANCES'!W:W)/1000</f>
        <v>14500.596529999997</v>
      </c>
      <c r="O194" s="260">
        <f>SUMIF('ASSET BALANCES'!$A:$A,$C194,'ASSET BALANCES'!X:X)/1000</f>
        <v>14500.596529999997</v>
      </c>
      <c r="P194" s="260">
        <f>SUMIF('ASSET BALANCES'!$A:$A,$C194,'ASSET BALANCES'!Y:Y)/1000</f>
        <v>14500.596529999997</v>
      </c>
      <c r="Q194" s="260">
        <f>SUMIF('ASSET BALANCES'!$A:$A,$C194,'ASSET BALANCES'!Z:Z)/1000</f>
        <v>14500.596529999997</v>
      </c>
      <c r="R194" s="260">
        <f>SUMIF('ASSET BALANCES'!$A:$A,$C194,'ASSET BALANCES'!AA:AA)/1000</f>
        <v>14500.596529999997</v>
      </c>
      <c r="S194" s="22">
        <f>SUM(F194:R194)/(13)</f>
        <v>14500.596530000001</v>
      </c>
      <c r="U194" s="261">
        <f>S194-('B-07 2024B'!R190/1)</f>
        <v>0</v>
      </c>
    </row>
    <row r="195" spans="1:21" x14ac:dyDescent="0.25">
      <c r="A195" s="251">
        <f t="shared" si="32"/>
        <v>8</v>
      </c>
      <c r="B195" s="251"/>
      <c r="C195" s="249">
        <v>34680</v>
      </c>
      <c r="D195" s="246" t="s">
        <v>61</v>
      </c>
      <c r="F195" s="260">
        <f>SUMIF('ASSET BALANCES'!$A:$A,$C195,'ASSET BALANCES'!O:O)/1000</f>
        <v>1259.5077800000001</v>
      </c>
      <c r="G195" s="260">
        <f>SUMIF('ASSET BALANCES'!$A:$A,$C195,'ASSET BALANCES'!P:P)/1000</f>
        <v>1259.5077800000001</v>
      </c>
      <c r="H195" s="260">
        <f>SUMIF('ASSET BALANCES'!$A:$A,$C195,'ASSET BALANCES'!Q:Q)/1000</f>
        <v>1259.5077800000001</v>
      </c>
      <c r="I195" s="260">
        <f>SUMIF('ASSET BALANCES'!$A:$A,$C195,'ASSET BALANCES'!R:R)/1000</f>
        <v>1259.5077800000001</v>
      </c>
      <c r="J195" s="260">
        <f>SUMIF('ASSET BALANCES'!$A:$A,$C195,'ASSET BALANCES'!S:S)/1000</f>
        <v>1259.5077800000001</v>
      </c>
      <c r="K195" s="260">
        <f>SUMIF('ASSET BALANCES'!$A:$A,$C195,'ASSET BALANCES'!T:T)/1000</f>
        <v>1259.5077800000001</v>
      </c>
      <c r="L195" s="260">
        <f>SUMIF('ASSET BALANCES'!$A:$A,$C195,'ASSET BALANCES'!U:U)/1000</f>
        <v>1259.5077800000001</v>
      </c>
      <c r="M195" s="260">
        <f>SUMIF('ASSET BALANCES'!$A:$A,$C195,'ASSET BALANCES'!V:V)/1000</f>
        <v>1259.5077800000001</v>
      </c>
      <c r="N195" s="260">
        <f>SUMIF('ASSET BALANCES'!$A:$A,$C195,'ASSET BALANCES'!W:W)/1000</f>
        <v>1259.5077800000001</v>
      </c>
      <c r="O195" s="260">
        <f>SUMIF('ASSET BALANCES'!$A:$A,$C195,'ASSET BALANCES'!X:X)/1000</f>
        <v>1259.5077800000001</v>
      </c>
      <c r="P195" s="260">
        <f>SUMIF('ASSET BALANCES'!$A:$A,$C195,'ASSET BALANCES'!Y:Y)/1000</f>
        <v>1259.5077800000001</v>
      </c>
      <c r="Q195" s="260">
        <f>SUMIF('ASSET BALANCES'!$A:$A,$C195,'ASSET BALANCES'!Z:Z)/1000</f>
        <v>1259.5077800000001</v>
      </c>
      <c r="R195" s="260">
        <f>SUMIF('ASSET BALANCES'!$A:$A,$C195,'ASSET BALANCES'!AA:AA)/1000</f>
        <v>1259.5077800000001</v>
      </c>
      <c r="S195" s="22">
        <f>SUM(F195:R195)/(13)</f>
        <v>1259.5077800000001</v>
      </c>
      <c r="U195" s="261">
        <f>S195-('B-07 2024B'!R191/1)</f>
        <v>0</v>
      </c>
    </row>
    <row r="196" spans="1:21" x14ac:dyDescent="0.25">
      <c r="A196" s="251">
        <f t="shared" si="32"/>
        <v>9</v>
      </c>
      <c r="B196" s="256"/>
      <c r="C196" s="251"/>
      <c r="D196" s="246" t="s">
        <v>104</v>
      </c>
      <c r="F196" s="25">
        <f>SUM(F191:F195)</f>
        <v>231293.83449000004</v>
      </c>
      <c r="G196" s="25">
        <f t="shared" ref="G196:R196" si="33">SUM(G191:G195)</f>
        <v>231843.77562000003</v>
      </c>
      <c r="H196" s="25">
        <f t="shared" si="33"/>
        <v>231933.96079000004</v>
      </c>
      <c r="I196" s="25">
        <f t="shared" si="33"/>
        <v>232104.84206000005</v>
      </c>
      <c r="J196" s="25">
        <f t="shared" si="33"/>
        <v>232455.53986000005</v>
      </c>
      <c r="K196" s="25">
        <f t="shared" si="33"/>
        <v>232562.23130000004</v>
      </c>
      <c r="L196" s="25">
        <f t="shared" si="33"/>
        <v>232822.58681000007</v>
      </c>
      <c r="M196" s="25">
        <f t="shared" si="33"/>
        <v>232953.62923000005</v>
      </c>
      <c r="N196" s="25">
        <f t="shared" si="33"/>
        <v>233043.81440000003</v>
      </c>
      <c r="O196" s="25">
        <f t="shared" si="33"/>
        <v>233133.99957000004</v>
      </c>
      <c r="P196" s="25">
        <f t="shared" si="33"/>
        <v>233224.18474000006</v>
      </c>
      <c r="Q196" s="25">
        <f t="shared" si="33"/>
        <v>233314.36991000004</v>
      </c>
      <c r="R196" s="25">
        <f t="shared" si="33"/>
        <v>234626.59207000004</v>
      </c>
      <c r="S196" s="25">
        <f>SUM(S191:S195)</f>
        <v>232716.41237307698</v>
      </c>
      <c r="U196" s="261">
        <f>S196-('B-07 2024B'!R192/1)</f>
        <v>3.0769733712077141E-6</v>
      </c>
    </row>
    <row r="197" spans="1:21" x14ac:dyDescent="0.25">
      <c r="A197" s="251">
        <f t="shared" si="32"/>
        <v>10</v>
      </c>
      <c r="B197" s="256"/>
      <c r="U197" s="298"/>
    </row>
    <row r="198" spans="1:21" x14ac:dyDescent="0.25">
      <c r="A198" s="251">
        <f t="shared" si="32"/>
        <v>11</v>
      </c>
      <c r="B198" s="256"/>
      <c r="D198" s="246" t="s">
        <v>105</v>
      </c>
      <c r="F198" s="263"/>
      <c r="G198" s="263"/>
      <c r="H198" s="263"/>
      <c r="I198" s="263"/>
      <c r="J198" s="263"/>
      <c r="K198" s="263"/>
      <c r="L198" s="263"/>
      <c r="M198" s="263"/>
      <c r="N198" s="263"/>
      <c r="O198" s="263"/>
      <c r="P198" s="263"/>
      <c r="Q198" s="263"/>
      <c r="R198" s="263"/>
      <c r="S198" s="28"/>
      <c r="U198" s="298"/>
    </row>
    <row r="199" spans="1:21" x14ac:dyDescent="0.25">
      <c r="A199" s="251">
        <f t="shared" si="32"/>
        <v>12</v>
      </c>
      <c r="B199" s="256"/>
      <c r="C199" s="249">
        <v>34181</v>
      </c>
      <c r="D199" s="246" t="s">
        <v>57</v>
      </c>
      <c r="F199" s="260">
        <f>SUMIF('ASSET BALANCES'!$A:$A,$C199,'ASSET BALANCES'!O:O)/1000</f>
        <v>53101.275780000018</v>
      </c>
      <c r="G199" s="260">
        <f>SUMIF('ASSET BALANCES'!$A:$A,$C199,'ASSET BALANCES'!P:P)/1000</f>
        <v>53101.275780000018</v>
      </c>
      <c r="H199" s="260">
        <f>SUMIF('ASSET BALANCES'!$A:$A,$C199,'ASSET BALANCES'!Q:Q)/1000</f>
        <v>53101.275780000018</v>
      </c>
      <c r="I199" s="260">
        <f>SUMIF('ASSET BALANCES'!$A:$A,$C199,'ASSET BALANCES'!R:R)/1000</f>
        <v>53101.275780000018</v>
      </c>
      <c r="J199" s="260">
        <f>SUMIF('ASSET BALANCES'!$A:$A,$C199,'ASSET BALANCES'!S:S)/1000</f>
        <v>53101.275780000018</v>
      </c>
      <c r="K199" s="260">
        <f>SUMIF('ASSET BALANCES'!$A:$A,$C199,'ASSET BALANCES'!T:T)/1000</f>
        <v>53101.275780000018</v>
      </c>
      <c r="L199" s="260">
        <f>SUMIF('ASSET BALANCES'!$A:$A,$C199,'ASSET BALANCES'!U:U)/1000</f>
        <v>53101.275780000018</v>
      </c>
      <c r="M199" s="260">
        <f>SUMIF('ASSET BALANCES'!$A:$A,$C199,'ASSET BALANCES'!V:V)/1000</f>
        <v>53101.275780000018</v>
      </c>
      <c r="N199" s="260">
        <f>SUMIF('ASSET BALANCES'!$A:$A,$C199,'ASSET BALANCES'!W:W)/1000</f>
        <v>53101.275780000018</v>
      </c>
      <c r="O199" s="260">
        <f>SUMIF('ASSET BALANCES'!$A:$A,$C199,'ASSET BALANCES'!X:X)/1000</f>
        <v>53101.275780000018</v>
      </c>
      <c r="P199" s="260">
        <f>SUMIF('ASSET BALANCES'!$A:$A,$C199,'ASSET BALANCES'!Y:Y)/1000</f>
        <v>53101.275780000018</v>
      </c>
      <c r="Q199" s="260">
        <f>SUMIF('ASSET BALANCES'!$A:$A,$C199,'ASSET BALANCES'!Z:Z)/1000</f>
        <v>53101.275780000018</v>
      </c>
      <c r="R199" s="260">
        <f>SUMIF('ASSET BALANCES'!$A:$A,$C199,'ASSET BALANCES'!AA:AA)/1000</f>
        <v>53101.275780000018</v>
      </c>
      <c r="S199" s="22">
        <f>SUM(F199:R199)/(13)</f>
        <v>53101.275780000018</v>
      </c>
      <c r="U199" s="261">
        <f>S199-('B-07 2024B'!R195/1)</f>
        <v>0</v>
      </c>
    </row>
    <row r="200" spans="1:21" x14ac:dyDescent="0.25">
      <c r="A200" s="251">
        <f t="shared" si="32"/>
        <v>13</v>
      </c>
      <c r="B200" s="256"/>
      <c r="C200" s="249">
        <v>34281</v>
      </c>
      <c r="D200" s="246" t="s">
        <v>93</v>
      </c>
      <c r="F200" s="260">
        <f>SUMIF('ASSET BALANCES'!$A:$A,$C200,'ASSET BALANCES'!O:O)/1000</f>
        <v>245866.77805999998</v>
      </c>
      <c r="G200" s="260">
        <f>SUMIF('ASSET BALANCES'!$A:$A,$C200,'ASSET BALANCES'!P:P)/1000</f>
        <v>246784.620795</v>
      </c>
      <c r="H200" s="260">
        <f>SUMIF('ASSET BALANCES'!$A:$A,$C200,'ASSET BALANCES'!Q:Q)/1000</f>
        <v>246931.68698</v>
      </c>
      <c r="I200" s="260">
        <f>SUMIF('ASSET BALANCES'!$A:$A,$C200,'ASSET BALANCES'!R:R)/1000</f>
        <v>247257.39027500001</v>
      </c>
      <c r="J200" s="260">
        <f>SUMIF('ASSET BALANCES'!$A:$A,$C200,'ASSET BALANCES'!S:S)/1000</f>
        <v>247436.10814500001</v>
      </c>
      <c r="K200" s="260">
        <f>SUMIF('ASSET BALANCES'!$A:$A,$C200,'ASSET BALANCES'!T:T)/1000</f>
        <v>247806.85171500003</v>
      </c>
      <c r="L200" s="260">
        <f>SUMIF('ASSET BALANCES'!$A:$A,$C200,'ASSET BALANCES'!U:U)/1000</f>
        <v>247865.99738500005</v>
      </c>
      <c r="M200" s="260">
        <f>SUMIF('ASSET BALANCES'!$A:$A,$C200,'ASSET BALANCES'!V:V)/1000</f>
        <v>247894.42886500005</v>
      </c>
      <c r="N200" s="260">
        <f>SUMIF('ASSET BALANCES'!$A:$A,$C200,'ASSET BALANCES'!W:W)/1000</f>
        <v>247922.86034500002</v>
      </c>
      <c r="O200" s="260">
        <f>SUMIF('ASSET BALANCES'!$A:$A,$C200,'ASSET BALANCES'!X:X)/1000</f>
        <v>247954.91092000002</v>
      </c>
      <c r="P200" s="260">
        <f>SUMIF('ASSET BALANCES'!$A:$A,$C200,'ASSET BALANCES'!Y:Y)/1000</f>
        <v>247985.52716000003</v>
      </c>
      <c r="Q200" s="260">
        <f>SUMIF('ASSET BALANCES'!$A:$A,$C200,'ASSET BALANCES'!Z:Z)/1000</f>
        <v>248013.95864000003</v>
      </c>
      <c r="R200" s="260">
        <f>SUMIF('ASSET BALANCES'!$A:$A,$C200,'ASSET BALANCES'!AA:AA)/1000</f>
        <v>249190.68745500001</v>
      </c>
      <c r="S200" s="22">
        <f>SUM(F200:R200)/(13)</f>
        <v>247608.60051846158</v>
      </c>
      <c r="U200" s="261">
        <f>S200-('B-07 2024B'!R196/1)</f>
        <v>-1.5384284779429436E-6</v>
      </c>
    </row>
    <row r="201" spans="1:21" x14ac:dyDescent="0.25">
      <c r="A201" s="251">
        <f t="shared" si="32"/>
        <v>14</v>
      </c>
      <c r="B201" s="256"/>
      <c r="C201" s="249">
        <v>34381</v>
      </c>
      <c r="D201" s="246" t="s">
        <v>94</v>
      </c>
      <c r="F201" s="260">
        <f>SUMIF('ASSET BALANCES'!$A:$A,$C201,'ASSET BALANCES'!O:O)/1000</f>
        <v>160695.37131999986</v>
      </c>
      <c r="G201" s="260">
        <f>SUMIF('ASSET BALANCES'!$A:$A,$C201,'ASSET BALANCES'!P:P)/1000</f>
        <v>161613.2140549999</v>
      </c>
      <c r="H201" s="260">
        <f>SUMIF('ASSET BALANCES'!$A:$A,$C201,'ASSET BALANCES'!Q:Q)/1000</f>
        <v>161760.28023999988</v>
      </c>
      <c r="I201" s="260">
        <f>SUMIF('ASSET BALANCES'!$A:$A,$C201,'ASSET BALANCES'!R:R)/1000</f>
        <v>162085.98353499992</v>
      </c>
      <c r="J201" s="260">
        <f>SUMIF('ASSET BALANCES'!$A:$A,$C201,'ASSET BALANCES'!S:S)/1000</f>
        <v>162264.70140499991</v>
      </c>
      <c r="K201" s="260">
        <f>SUMIF('ASSET BALANCES'!$A:$A,$C201,'ASSET BALANCES'!T:T)/1000</f>
        <v>162635.44497499993</v>
      </c>
      <c r="L201" s="260">
        <f>SUMIF('ASSET BALANCES'!$A:$A,$C201,'ASSET BALANCES'!U:U)/1000</f>
        <v>162694.59064499996</v>
      </c>
      <c r="M201" s="260">
        <f>SUMIF('ASSET BALANCES'!$A:$A,$C201,'ASSET BALANCES'!V:V)/1000</f>
        <v>162723.02212499993</v>
      </c>
      <c r="N201" s="260">
        <f>SUMIF('ASSET BALANCES'!$A:$A,$C201,'ASSET BALANCES'!W:W)/1000</f>
        <v>162751.45360499993</v>
      </c>
      <c r="O201" s="260">
        <f>SUMIF('ASSET BALANCES'!$A:$A,$C201,'ASSET BALANCES'!X:X)/1000</f>
        <v>162783.50417999993</v>
      </c>
      <c r="P201" s="260">
        <f>SUMIF('ASSET BALANCES'!$A:$A,$C201,'ASSET BALANCES'!Y:Y)/1000</f>
        <v>162814.12041999993</v>
      </c>
      <c r="Q201" s="260">
        <f>SUMIF('ASSET BALANCES'!$A:$A,$C201,'ASSET BALANCES'!Z:Z)/1000</f>
        <v>162842.5518999999</v>
      </c>
      <c r="R201" s="260">
        <f>SUMIF('ASSET BALANCES'!$A:$A,$C201,'ASSET BALANCES'!AA:AA)/1000</f>
        <v>164019.28071499991</v>
      </c>
      <c r="S201" s="22">
        <f>SUM(F201:R201)/(13)</f>
        <v>162437.19377846146</v>
      </c>
      <c r="U201" s="261">
        <f>S201-('B-07 2024B'!R197/1)</f>
        <v>-1.5385448932647705E-6</v>
      </c>
    </row>
    <row r="202" spans="1:21" x14ac:dyDescent="0.25">
      <c r="A202" s="251">
        <f t="shared" si="32"/>
        <v>15</v>
      </c>
      <c r="B202" s="256"/>
      <c r="C202" s="249">
        <v>34581</v>
      </c>
      <c r="D202" s="246" t="s">
        <v>60</v>
      </c>
      <c r="F202" s="260">
        <f>SUMIF('ASSET BALANCES'!$A:$A,$C202,'ASSET BALANCES'!O:O)/1000</f>
        <v>60502.604230000012</v>
      </c>
      <c r="G202" s="260">
        <f>SUMIF('ASSET BALANCES'!$A:$A,$C202,'ASSET BALANCES'!P:P)/1000</f>
        <v>60502.604230000012</v>
      </c>
      <c r="H202" s="260">
        <f>SUMIF('ASSET BALANCES'!$A:$A,$C202,'ASSET BALANCES'!Q:Q)/1000</f>
        <v>60502.604230000012</v>
      </c>
      <c r="I202" s="260">
        <f>SUMIF('ASSET BALANCES'!$A:$A,$C202,'ASSET BALANCES'!R:R)/1000</f>
        <v>60502.604230000012</v>
      </c>
      <c r="J202" s="260">
        <f>SUMIF('ASSET BALANCES'!$A:$A,$C202,'ASSET BALANCES'!S:S)/1000</f>
        <v>60502.604230000012</v>
      </c>
      <c r="K202" s="260">
        <f>SUMIF('ASSET BALANCES'!$A:$A,$C202,'ASSET BALANCES'!T:T)/1000</f>
        <v>60502.604230000012</v>
      </c>
      <c r="L202" s="260">
        <f>SUMIF('ASSET BALANCES'!$A:$A,$C202,'ASSET BALANCES'!U:U)/1000</f>
        <v>60502.604230000012</v>
      </c>
      <c r="M202" s="260">
        <f>SUMIF('ASSET BALANCES'!$A:$A,$C202,'ASSET BALANCES'!V:V)/1000</f>
        <v>60502.604230000012</v>
      </c>
      <c r="N202" s="260">
        <f>SUMIF('ASSET BALANCES'!$A:$A,$C202,'ASSET BALANCES'!W:W)/1000</f>
        <v>60502.604230000012</v>
      </c>
      <c r="O202" s="260">
        <f>SUMIF('ASSET BALANCES'!$A:$A,$C202,'ASSET BALANCES'!X:X)/1000</f>
        <v>60502.604230000012</v>
      </c>
      <c r="P202" s="260">
        <f>SUMIF('ASSET BALANCES'!$A:$A,$C202,'ASSET BALANCES'!Y:Y)/1000</f>
        <v>60502.604230000012</v>
      </c>
      <c r="Q202" s="260">
        <f>SUMIF('ASSET BALANCES'!$A:$A,$C202,'ASSET BALANCES'!Z:Z)/1000</f>
        <v>60502.604230000012</v>
      </c>
      <c r="R202" s="260">
        <f>SUMIF('ASSET BALANCES'!$A:$A,$C202,'ASSET BALANCES'!AA:AA)/1000</f>
        <v>60502.604230000012</v>
      </c>
      <c r="S202" s="22">
        <f>SUM(F202:R202)/(13)</f>
        <v>60502.604230000019</v>
      </c>
      <c r="U202" s="261">
        <f>S202-('B-07 2024B'!R198/1)</f>
        <v>0</v>
      </c>
    </row>
    <row r="203" spans="1:21" x14ac:dyDescent="0.25">
      <c r="A203" s="251">
        <f t="shared" si="32"/>
        <v>16</v>
      </c>
      <c r="B203" s="256"/>
      <c r="C203" s="249">
        <v>34681</v>
      </c>
      <c r="D203" s="246" t="s">
        <v>61</v>
      </c>
      <c r="F203" s="260">
        <f>SUMIF('ASSET BALANCES'!$A:$A,$C203,'ASSET BALANCES'!O:O)/1000</f>
        <v>6717.0605899999982</v>
      </c>
      <c r="G203" s="260">
        <f>SUMIF('ASSET BALANCES'!$A:$A,$C203,'ASSET BALANCES'!P:P)/1000</f>
        <v>6717.0605899999982</v>
      </c>
      <c r="H203" s="260">
        <f>SUMIF('ASSET BALANCES'!$A:$A,$C203,'ASSET BALANCES'!Q:Q)/1000</f>
        <v>6717.0605899999982</v>
      </c>
      <c r="I203" s="260">
        <f>SUMIF('ASSET BALANCES'!$A:$A,$C203,'ASSET BALANCES'!R:R)/1000</f>
        <v>6717.0605899999982</v>
      </c>
      <c r="J203" s="260">
        <f>SUMIF('ASSET BALANCES'!$A:$A,$C203,'ASSET BALANCES'!S:S)/1000</f>
        <v>6717.0605899999982</v>
      </c>
      <c r="K203" s="260">
        <f>SUMIF('ASSET BALANCES'!$A:$A,$C203,'ASSET BALANCES'!T:T)/1000</f>
        <v>6717.0605899999982</v>
      </c>
      <c r="L203" s="260">
        <f>SUMIF('ASSET BALANCES'!$A:$A,$C203,'ASSET BALANCES'!U:U)/1000</f>
        <v>6717.0605899999982</v>
      </c>
      <c r="M203" s="260">
        <f>SUMIF('ASSET BALANCES'!$A:$A,$C203,'ASSET BALANCES'!V:V)/1000</f>
        <v>6717.0605899999982</v>
      </c>
      <c r="N203" s="260">
        <f>SUMIF('ASSET BALANCES'!$A:$A,$C203,'ASSET BALANCES'!W:W)/1000</f>
        <v>6717.0605899999982</v>
      </c>
      <c r="O203" s="260">
        <f>SUMIF('ASSET BALANCES'!$A:$A,$C203,'ASSET BALANCES'!X:X)/1000</f>
        <v>6717.0605899999982</v>
      </c>
      <c r="P203" s="260">
        <f>SUMIF('ASSET BALANCES'!$A:$A,$C203,'ASSET BALANCES'!Y:Y)/1000</f>
        <v>6717.0605899999982</v>
      </c>
      <c r="Q203" s="260">
        <f>SUMIF('ASSET BALANCES'!$A:$A,$C203,'ASSET BALANCES'!Z:Z)/1000</f>
        <v>6717.0605899999982</v>
      </c>
      <c r="R203" s="260">
        <f>SUMIF('ASSET BALANCES'!$A:$A,$C203,'ASSET BALANCES'!AA:AA)/1000</f>
        <v>6717.0605899999982</v>
      </c>
      <c r="S203" s="22">
        <f>SUM(F203:R203)/(13)</f>
        <v>6717.0605899999982</v>
      </c>
      <c r="U203" s="261">
        <f>S203-('B-07 2024B'!R199/1)</f>
        <v>0</v>
      </c>
    </row>
    <row r="204" spans="1:21" x14ac:dyDescent="0.25">
      <c r="A204" s="251">
        <f t="shared" si="32"/>
        <v>17</v>
      </c>
      <c r="B204" s="256"/>
      <c r="C204" s="249"/>
      <c r="D204" s="274" t="s">
        <v>106</v>
      </c>
      <c r="F204" s="25">
        <f>SUM(F199:F203)</f>
        <v>526883.08997999982</v>
      </c>
      <c r="G204" s="25">
        <f t="shared" ref="G204:R204" si="34">SUM(G199:G203)</f>
        <v>528718.77544999984</v>
      </c>
      <c r="H204" s="25">
        <f t="shared" si="34"/>
        <v>529012.90781999985</v>
      </c>
      <c r="I204" s="25">
        <f t="shared" si="34"/>
        <v>529664.31440999988</v>
      </c>
      <c r="J204" s="25">
        <f t="shared" si="34"/>
        <v>530021.75014999986</v>
      </c>
      <c r="K204" s="25">
        <f t="shared" si="34"/>
        <v>530763.23728999996</v>
      </c>
      <c r="L204" s="25">
        <f t="shared" si="34"/>
        <v>530881.52862999996</v>
      </c>
      <c r="M204" s="25">
        <f t="shared" si="34"/>
        <v>530938.3915899999</v>
      </c>
      <c r="N204" s="25">
        <f t="shared" si="34"/>
        <v>530995.25454999995</v>
      </c>
      <c r="O204" s="25">
        <f t="shared" si="34"/>
        <v>531059.35569999996</v>
      </c>
      <c r="P204" s="25">
        <f t="shared" si="34"/>
        <v>531120.58817999996</v>
      </c>
      <c r="Q204" s="25">
        <f t="shared" si="34"/>
        <v>531177.45114000002</v>
      </c>
      <c r="R204" s="25">
        <f t="shared" si="34"/>
        <v>533530.90876999998</v>
      </c>
      <c r="S204" s="25">
        <f>SUM(S199:S203)</f>
        <v>530366.73489692295</v>
      </c>
      <c r="U204" s="261">
        <f>S204-('B-07 2024B'!R200/1)</f>
        <v>-3.0769733712077141E-6</v>
      </c>
    </row>
    <row r="205" spans="1:21" x14ac:dyDescent="0.25">
      <c r="A205" s="251">
        <f t="shared" si="32"/>
        <v>18</v>
      </c>
      <c r="B205" s="256"/>
      <c r="U205" s="298"/>
    </row>
    <row r="206" spans="1:21" x14ac:dyDescent="0.25">
      <c r="A206" s="251">
        <f t="shared" si="32"/>
        <v>19</v>
      </c>
      <c r="B206" s="256"/>
      <c r="C206" s="251"/>
      <c r="D206" s="274" t="s">
        <v>107</v>
      </c>
      <c r="S206" s="279"/>
      <c r="U206" s="298"/>
    </row>
    <row r="207" spans="1:21" x14ac:dyDescent="0.25">
      <c r="A207" s="251">
        <f t="shared" si="32"/>
        <v>20</v>
      </c>
      <c r="B207" s="256"/>
      <c r="C207" s="249">
        <v>34182</v>
      </c>
      <c r="D207" s="246" t="s">
        <v>57</v>
      </c>
      <c r="F207" s="260">
        <f>SUMIF('ASSET BALANCES'!$A:$A,$C207,'ASSET BALANCES'!O:O)/1000</f>
        <v>2342.1552899999997</v>
      </c>
      <c r="G207" s="260">
        <f>SUMIF('ASSET BALANCES'!$A:$A,$C207,'ASSET BALANCES'!P:P)/1000</f>
        <v>2342.1552899999997</v>
      </c>
      <c r="H207" s="260">
        <f>SUMIF('ASSET BALANCES'!$A:$A,$C207,'ASSET BALANCES'!Q:Q)/1000</f>
        <v>2342.1552899999997</v>
      </c>
      <c r="I207" s="260">
        <f>SUMIF('ASSET BALANCES'!$A:$A,$C207,'ASSET BALANCES'!R:R)/1000</f>
        <v>2342.1552899999997</v>
      </c>
      <c r="J207" s="260">
        <f>SUMIF('ASSET BALANCES'!$A:$A,$C207,'ASSET BALANCES'!S:S)/1000</f>
        <v>2342.1552899999997</v>
      </c>
      <c r="K207" s="260">
        <f>SUMIF('ASSET BALANCES'!$A:$A,$C207,'ASSET BALANCES'!T:T)/1000</f>
        <v>2342.1552899999997</v>
      </c>
      <c r="L207" s="260">
        <f>SUMIF('ASSET BALANCES'!$A:$A,$C207,'ASSET BALANCES'!U:U)/1000</f>
        <v>2342.1552899999997</v>
      </c>
      <c r="M207" s="260">
        <f>SUMIF('ASSET BALANCES'!$A:$A,$C207,'ASSET BALANCES'!V:V)/1000</f>
        <v>2342.1552899999997</v>
      </c>
      <c r="N207" s="260">
        <f>SUMIF('ASSET BALANCES'!$A:$A,$C207,'ASSET BALANCES'!W:W)/1000</f>
        <v>2342.1552899999997</v>
      </c>
      <c r="O207" s="260">
        <f>SUMIF('ASSET BALANCES'!$A:$A,$C207,'ASSET BALANCES'!X:X)/1000</f>
        <v>2342.1552899999997</v>
      </c>
      <c r="P207" s="260">
        <f>SUMIF('ASSET BALANCES'!$A:$A,$C207,'ASSET BALANCES'!Y:Y)/1000</f>
        <v>2342.1552899999997</v>
      </c>
      <c r="Q207" s="260">
        <f>SUMIF('ASSET BALANCES'!$A:$A,$C207,'ASSET BALANCES'!Z:Z)/1000</f>
        <v>2342.1552899999997</v>
      </c>
      <c r="R207" s="260">
        <f>SUMIF('ASSET BALANCES'!$A:$A,$C207,'ASSET BALANCES'!AA:AA)/1000</f>
        <v>2342.1552899999997</v>
      </c>
      <c r="S207" s="22">
        <f>SUM(F207:R207)/(13)</f>
        <v>2342.1552899999992</v>
      </c>
      <c r="U207" s="261">
        <f>S207-('B-07 2024B'!R203/1)</f>
        <v>0</v>
      </c>
    </row>
    <row r="208" spans="1:21" x14ac:dyDescent="0.25">
      <c r="A208" s="251">
        <f t="shared" si="32"/>
        <v>21</v>
      </c>
      <c r="B208" s="256"/>
      <c r="C208" s="249">
        <v>34282</v>
      </c>
      <c r="D208" s="246" t="s">
        <v>93</v>
      </c>
      <c r="F208" s="260">
        <f>SUMIF('ASSET BALANCES'!$A:$A,$C208,'ASSET BALANCES'!O:O)/1000</f>
        <v>2196.1604500000003</v>
      </c>
      <c r="G208" s="260">
        <f>SUMIF('ASSET BALANCES'!$A:$A,$C208,'ASSET BALANCES'!P:P)/1000</f>
        <v>2211.25207</v>
      </c>
      <c r="H208" s="260">
        <f>SUMIF('ASSET BALANCES'!$A:$A,$C208,'ASSET BALANCES'!Q:Q)/1000</f>
        <v>2213.25207</v>
      </c>
      <c r="I208" s="260">
        <f>SUMIF('ASSET BALANCES'!$A:$A,$C208,'ASSET BALANCES'!R:R)/1000</f>
        <v>2230.3129650000001</v>
      </c>
      <c r="J208" s="260">
        <f>SUMIF('ASSET BALANCES'!$A:$A,$C208,'ASSET BALANCES'!S:S)/1000</f>
        <v>2261.7114200000001</v>
      </c>
      <c r="K208" s="260">
        <f>SUMIF('ASSET BALANCES'!$A:$A,$C208,'ASSET BALANCES'!T:T)/1000</f>
        <v>2263.7114200000001</v>
      </c>
      <c r="L208" s="260">
        <f>SUMIF('ASSET BALANCES'!$A:$A,$C208,'ASSET BALANCES'!U:U)/1000</f>
        <v>2265.7114200000001</v>
      </c>
      <c r="M208" s="260">
        <f>SUMIF('ASSET BALANCES'!$A:$A,$C208,'ASSET BALANCES'!V:V)/1000</f>
        <v>2267.7114200000001</v>
      </c>
      <c r="N208" s="260">
        <f>SUMIF('ASSET BALANCES'!$A:$A,$C208,'ASSET BALANCES'!W:W)/1000</f>
        <v>2288.6205150000001</v>
      </c>
      <c r="O208" s="260">
        <f>SUMIF('ASSET BALANCES'!$A:$A,$C208,'ASSET BALANCES'!X:X)/1000</f>
        <v>2292.9841499999998</v>
      </c>
      <c r="P208" s="260">
        <f>SUMIF('ASSET BALANCES'!$A:$A,$C208,'ASSET BALANCES'!Y:Y)/1000</f>
        <v>2297.3477849999995</v>
      </c>
      <c r="Q208" s="260">
        <f>SUMIF('ASSET BALANCES'!$A:$A,$C208,'ASSET BALANCES'!Z:Z)/1000</f>
        <v>2301.7114199999996</v>
      </c>
      <c r="R208" s="260">
        <f>SUMIF('ASSET BALANCES'!$A:$A,$C208,'ASSET BALANCES'!AA:AA)/1000</f>
        <v>3721.2405999999996</v>
      </c>
      <c r="S208" s="22">
        <f>SUM(F208:R208)/(13)</f>
        <v>2370.1329003846154</v>
      </c>
      <c r="U208" s="261">
        <f>S208-('B-07 2024B'!R204/1)</f>
        <v>3.8461530493805185E-7</v>
      </c>
    </row>
    <row r="209" spans="1:21" x14ac:dyDescent="0.25">
      <c r="A209" s="251">
        <f t="shared" si="32"/>
        <v>22</v>
      </c>
      <c r="B209" s="256"/>
      <c r="C209" s="249">
        <v>34382</v>
      </c>
      <c r="D209" s="246" t="s">
        <v>94</v>
      </c>
      <c r="F209" s="260">
        <f>SUMIF('ASSET BALANCES'!$A:$A,$C209,'ASSET BALANCES'!O:O)/1000</f>
        <v>35942.249069999998</v>
      </c>
      <c r="G209" s="260">
        <f>SUMIF('ASSET BALANCES'!$A:$A,$C209,'ASSET BALANCES'!P:P)/1000</f>
        <v>35957.340690000005</v>
      </c>
      <c r="H209" s="260">
        <f>SUMIF('ASSET BALANCES'!$A:$A,$C209,'ASSET BALANCES'!Q:Q)/1000</f>
        <v>35959.340690000005</v>
      </c>
      <c r="I209" s="260">
        <f>SUMIF('ASSET BALANCES'!$A:$A,$C209,'ASSET BALANCES'!R:R)/1000</f>
        <v>35976.401585000007</v>
      </c>
      <c r="J209" s="260">
        <f>SUMIF('ASSET BALANCES'!$A:$A,$C209,'ASSET BALANCES'!S:S)/1000</f>
        <v>36007.800040000016</v>
      </c>
      <c r="K209" s="260">
        <f>SUMIF('ASSET BALANCES'!$A:$A,$C209,'ASSET BALANCES'!T:T)/1000</f>
        <v>36009.800040000016</v>
      </c>
      <c r="L209" s="260">
        <f>SUMIF('ASSET BALANCES'!$A:$A,$C209,'ASSET BALANCES'!U:U)/1000</f>
        <v>36011.800040000016</v>
      </c>
      <c r="M209" s="260">
        <f>SUMIF('ASSET BALANCES'!$A:$A,$C209,'ASSET BALANCES'!V:V)/1000</f>
        <v>36013.800040000016</v>
      </c>
      <c r="N209" s="260">
        <f>SUMIF('ASSET BALANCES'!$A:$A,$C209,'ASSET BALANCES'!W:W)/1000</f>
        <v>36034.709135000012</v>
      </c>
      <c r="O209" s="260">
        <f>SUMIF('ASSET BALANCES'!$A:$A,$C209,'ASSET BALANCES'!X:X)/1000</f>
        <v>36039.072770000021</v>
      </c>
      <c r="P209" s="260">
        <f>SUMIF('ASSET BALANCES'!$A:$A,$C209,'ASSET BALANCES'!Y:Y)/1000</f>
        <v>36043.436405000022</v>
      </c>
      <c r="Q209" s="260">
        <f>SUMIF('ASSET BALANCES'!$A:$A,$C209,'ASSET BALANCES'!Z:Z)/1000</f>
        <v>36047.800040000031</v>
      </c>
      <c r="R209" s="260">
        <f>SUMIF('ASSET BALANCES'!$A:$A,$C209,'ASSET BALANCES'!AA:AA)/1000</f>
        <v>37467.329220000029</v>
      </c>
      <c r="S209" s="22">
        <f>SUM(F209:R209)/(13)</f>
        <v>36116.221520384628</v>
      </c>
      <c r="U209" s="261">
        <f>S209-('B-07 2024B'!R205/1)</f>
        <v>3.8462167140096426E-7</v>
      </c>
    </row>
    <row r="210" spans="1:21" x14ac:dyDescent="0.25">
      <c r="A210" s="251">
        <f t="shared" si="32"/>
        <v>23</v>
      </c>
      <c r="B210" s="256"/>
      <c r="C210" s="249">
        <v>34582</v>
      </c>
      <c r="D210" s="246" t="s">
        <v>60</v>
      </c>
      <c r="F210" s="260">
        <f>SUMIF('ASSET BALANCES'!$A:$A,$C210,'ASSET BALANCES'!O:O)/1000</f>
        <v>19218.097860000002</v>
      </c>
      <c r="G210" s="260">
        <f>SUMIF('ASSET BALANCES'!$A:$A,$C210,'ASSET BALANCES'!P:P)/1000</f>
        <v>19218.097860000002</v>
      </c>
      <c r="H210" s="260">
        <f>SUMIF('ASSET BALANCES'!$A:$A,$C210,'ASSET BALANCES'!Q:Q)/1000</f>
        <v>19218.097860000002</v>
      </c>
      <c r="I210" s="260">
        <f>SUMIF('ASSET BALANCES'!$A:$A,$C210,'ASSET BALANCES'!R:R)/1000</f>
        <v>19218.097860000002</v>
      </c>
      <c r="J210" s="260">
        <f>SUMIF('ASSET BALANCES'!$A:$A,$C210,'ASSET BALANCES'!S:S)/1000</f>
        <v>19218.097860000002</v>
      </c>
      <c r="K210" s="260">
        <f>SUMIF('ASSET BALANCES'!$A:$A,$C210,'ASSET BALANCES'!T:T)/1000</f>
        <v>19218.097860000002</v>
      </c>
      <c r="L210" s="260">
        <f>SUMIF('ASSET BALANCES'!$A:$A,$C210,'ASSET BALANCES'!U:U)/1000</f>
        <v>19218.097860000002</v>
      </c>
      <c r="M210" s="260">
        <f>SUMIF('ASSET BALANCES'!$A:$A,$C210,'ASSET BALANCES'!V:V)/1000</f>
        <v>19218.097860000002</v>
      </c>
      <c r="N210" s="260">
        <f>SUMIF('ASSET BALANCES'!$A:$A,$C210,'ASSET BALANCES'!W:W)/1000</f>
        <v>19218.097860000002</v>
      </c>
      <c r="O210" s="260">
        <f>SUMIF('ASSET BALANCES'!$A:$A,$C210,'ASSET BALANCES'!X:X)/1000</f>
        <v>19218.097860000002</v>
      </c>
      <c r="P210" s="260">
        <f>SUMIF('ASSET BALANCES'!$A:$A,$C210,'ASSET BALANCES'!Y:Y)/1000</f>
        <v>19218.097860000002</v>
      </c>
      <c r="Q210" s="260">
        <f>SUMIF('ASSET BALANCES'!$A:$A,$C210,'ASSET BALANCES'!Z:Z)/1000</f>
        <v>19218.097860000002</v>
      </c>
      <c r="R210" s="260">
        <f>SUMIF('ASSET BALANCES'!$A:$A,$C210,'ASSET BALANCES'!AA:AA)/1000</f>
        <v>19218.097860000002</v>
      </c>
      <c r="S210" s="22">
        <f>SUM(F210:R210)/(13)</f>
        <v>19218.097860000005</v>
      </c>
      <c r="U210" s="261">
        <f>S210-('B-07 2024B'!R206/1)</f>
        <v>0</v>
      </c>
    </row>
    <row r="211" spans="1:21" x14ac:dyDescent="0.25">
      <c r="A211" s="251">
        <f t="shared" si="32"/>
        <v>24</v>
      </c>
      <c r="B211" s="256"/>
      <c r="C211" s="249">
        <v>34682</v>
      </c>
      <c r="D211" s="246" t="s">
        <v>61</v>
      </c>
      <c r="F211" s="260">
        <f>SUMIF('ASSET BALANCES'!$A:$A,$C211,'ASSET BALANCES'!O:O)/1000</f>
        <v>173.20990999999998</v>
      </c>
      <c r="G211" s="260">
        <f>SUMIF('ASSET BALANCES'!$A:$A,$C211,'ASSET BALANCES'!P:P)/1000</f>
        <v>173.20990999999998</v>
      </c>
      <c r="H211" s="260">
        <f>SUMIF('ASSET BALANCES'!$A:$A,$C211,'ASSET BALANCES'!Q:Q)/1000</f>
        <v>173.20990999999998</v>
      </c>
      <c r="I211" s="260">
        <f>SUMIF('ASSET BALANCES'!$A:$A,$C211,'ASSET BALANCES'!R:R)/1000</f>
        <v>173.20990999999998</v>
      </c>
      <c r="J211" s="260">
        <f>SUMIF('ASSET BALANCES'!$A:$A,$C211,'ASSET BALANCES'!S:S)/1000</f>
        <v>173.20990999999998</v>
      </c>
      <c r="K211" s="260">
        <f>SUMIF('ASSET BALANCES'!$A:$A,$C211,'ASSET BALANCES'!T:T)/1000</f>
        <v>173.20990999999998</v>
      </c>
      <c r="L211" s="260">
        <f>SUMIF('ASSET BALANCES'!$A:$A,$C211,'ASSET BALANCES'!U:U)/1000</f>
        <v>173.20990999999998</v>
      </c>
      <c r="M211" s="260">
        <f>SUMIF('ASSET BALANCES'!$A:$A,$C211,'ASSET BALANCES'!V:V)/1000</f>
        <v>173.20990999999998</v>
      </c>
      <c r="N211" s="260">
        <f>SUMIF('ASSET BALANCES'!$A:$A,$C211,'ASSET BALANCES'!W:W)/1000</f>
        <v>173.20990999999998</v>
      </c>
      <c r="O211" s="260">
        <f>SUMIF('ASSET BALANCES'!$A:$A,$C211,'ASSET BALANCES'!X:X)/1000</f>
        <v>173.20990999999998</v>
      </c>
      <c r="P211" s="260">
        <f>SUMIF('ASSET BALANCES'!$A:$A,$C211,'ASSET BALANCES'!Y:Y)/1000</f>
        <v>173.20990999999998</v>
      </c>
      <c r="Q211" s="260">
        <f>SUMIF('ASSET BALANCES'!$A:$A,$C211,'ASSET BALANCES'!Z:Z)/1000</f>
        <v>173.20990999999998</v>
      </c>
      <c r="R211" s="260">
        <f>SUMIF('ASSET BALANCES'!$A:$A,$C211,'ASSET BALANCES'!AA:AA)/1000</f>
        <v>173.20990999999998</v>
      </c>
      <c r="S211" s="22">
        <f>SUM(F211:R211)/(13)</f>
        <v>173.20991000000001</v>
      </c>
      <c r="U211" s="261">
        <f>S211-('B-07 2024B'!R207/1)</f>
        <v>0</v>
      </c>
    </row>
    <row r="212" spans="1:21" x14ac:dyDescent="0.25">
      <c r="A212" s="251">
        <f t="shared" si="32"/>
        <v>25</v>
      </c>
      <c r="B212" s="256"/>
      <c r="C212" s="251"/>
      <c r="D212" s="274" t="s">
        <v>108</v>
      </c>
      <c r="F212" s="25">
        <f>SUM(F207:F211)</f>
        <v>59871.872579999996</v>
      </c>
      <c r="G212" s="25">
        <f t="shared" ref="G212:R212" si="35">SUM(G207:G211)</f>
        <v>59902.055820000001</v>
      </c>
      <c r="H212" s="25">
        <f t="shared" si="35"/>
        <v>59906.055820000001</v>
      </c>
      <c r="I212" s="25">
        <f t="shared" si="35"/>
        <v>59940.177610000006</v>
      </c>
      <c r="J212" s="25">
        <f t="shared" si="35"/>
        <v>60002.974520000018</v>
      </c>
      <c r="K212" s="25">
        <f t="shared" si="35"/>
        <v>60006.974520000018</v>
      </c>
      <c r="L212" s="25">
        <f t="shared" si="35"/>
        <v>60010.974520000018</v>
      </c>
      <c r="M212" s="25">
        <f t="shared" si="35"/>
        <v>60014.974520000018</v>
      </c>
      <c r="N212" s="25">
        <f t="shared" si="35"/>
        <v>60056.792710000009</v>
      </c>
      <c r="O212" s="25">
        <f t="shared" si="35"/>
        <v>60065.519980000019</v>
      </c>
      <c r="P212" s="25">
        <f t="shared" si="35"/>
        <v>60074.247250000022</v>
      </c>
      <c r="Q212" s="25">
        <f t="shared" si="35"/>
        <v>60082.974520000032</v>
      </c>
      <c r="R212" s="25">
        <f t="shared" si="35"/>
        <v>62922.032880000028</v>
      </c>
      <c r="S212" s="25">
        <f>SUM(S207:S211)</f>
        <v>60219.817480769249</v>
      </c>
      <c r="U212" s="261">
        <f>S212-('B-07 2024B'!R208/1)</f>
        <v>7.6924334280192852E-7</v>
      </c>
    </row>
    <row r="213" spans="1:21" x14ac:dyDescent="0.25">
      <c r="A213" s="251">
        <f t="shared" si="32"/>
        <v>26</v>
      </c>
      <c r="B213" s="256"/>
      <c r="U213" s="298"/>
    </row>
    <row r="214" spans="1:21" x14ac:dyDescent="0.25">
      <c r="A214" s="251">
        <f t="shared" si="32"/>
        <v>27</v>
      </c>
      <c r="B214" s="256"/>
      <c r="C214" s="265"/>
      <c r="D214" s="274" t="s">
        <v>109</v>
      </c>
      <c r="F214" s="263"/>
      <c r="G214" s="263"/>
      <c r="H214" s="263"/>
      <c r="I214" s="263"/>
      <c r="J214" s="263"/>
      <c r="K214" s="263"/>
      <c r="L214" s="263"/>
      <c r="M214" s="263"/>
      <c r="N214" s="263"/>
      <c r="O214" s="263"/>
      <c r="P214" s="263"/>
      <c r="Q214" s="263"/>
      <c r="R214" s="263"/>
      <c r="S214" s="28"/>
      <c r="U214" s="298"/>
    </row>
    <row r="215" spans="1:21" x14ac:dyDescent="0.25">
      <c r="A215" s="251">
        <f t="shared" si="32"/>
        <v>28</v>
      </c>
      <c r="B215" s="256"/>
      <c r="C215" s="249">
        <v>34183</v>
      </c>
      <c r="D215" s="246" t="s">
        <v>57</v>
      </c>
      <c r="F215" s="260">
        <f>SUMIF('ASSET BALANCES'!$A:$A,$C215,'ASSET BALANCES'!O:O)/1000</f>
        <v>10708.676690000002</v>
      </c>
      <c r="G215" s="260">
        <f>SUMIF('ASSET BALANCES'!$A:$A,$C215,'ASSET BALANCES'!P:P)/1000</f>
        <v>10708.676690000002</v>
      </c>
      <c r="H215" s="260">
        <f>SUMIF('ASSET BALANCES'!$A:$A,$C215,'ASSET BALANCES'!Q:Q)/1000</f>
        <v>10708.676690000002</v>
      </c>
      <c r="I215" s="260">
        <f>SUMIF('ASSET BALANCES'!$A:$A,$C215,'ASSET BALANCES'!R:R)/1000</f>
        <v>10708.676690000002</v>
      </c>
      <c r="J215" s="260">
        <f>SUMIF('ASSET BALANCES'!$A:$A,$C215,'ASSET BALANCES'!S:S)/1000</f>
        <v>10708.676690000002</v>
      </c>
      <c r="K215" s="260">
        <f>SUMIF('ASSET BALANCES'!$A:$A,$C215,'ASSET BALANCES'!T:T)/1000</f>
        <v>10708.676690000002</v>
      </c>
      <c r="L215" s="260">
        <f>SUMIF('ASSET BALANCES'!$A:$A,$C215,'ASSET BALANCES'!U:U)/1000</f>
        <v>10708.676690000002</v>
      </c>
      <c r="M215" s="260">
        <f>SUMIF('ASSET BALANCES'!$A:$A,$C215,'ASSET BALANCES'!V:V)/1000</f>
        <v>10708.676690000002</v>
      </c>
      <c r="N215" s="260">
        <f>SUMIF('ASSET BALANCES'!$A:$A,$C215,'ASSET BALANCES'!W:W)/1000</f>
        <v>10708.676690000002</v>
      </c>
      <c r="O215" s="260">
        <f>SUMIF('ASSET BALANCES'!$A:$A,$C215,'ASSET BALANCES'!X:X)/1000</f>
        <v>10708.676690000002</v>
      </c>
      <c r="P215" s="260">
        <f>SUMIF('ASSET BALANCES'!$A:$A,$C215,'ASSET BALANCES'!Y:Y)/1000</f>
        <v>10708.676690000002</v>
      </c>
      <c r="Q215" s="260">
        <f>SUMIF('ASSET BALANCES'!$A:$A,$C215,'ASSET BALANCES'!Z:Z)/1000</f>
        <v>10708.676690000002</v>
      </c>
      <c r="R215" s="260">
        <f>SUMIF('ASSET BALANCES'!$A:$A,$C215,'ASSET BALANCES'!AA:AA)/1000</f>
        <v>10708.676690000002</v>
      </c>
      <c r="S215" s="22">
        <f>SUM(F215:R215)/(13)</f>
        <v>10708.676690000004</v>
      </c>
      <c r="U215" s="261">
        <f>S215-('B-07 2024B'!R211/1)</f>
        <v>0</v>
      </c>
    </row>
    <row r="216" spans="1:21" x14ac:dyDescent="0.25">
      <c r="A216" s="251">
        <f t="shared" si="32"/>
        <v>29</v>
      </c>
      <c r="B216" s="256"/>
      <c r="C216" s="249">
        <v>34283</v>
      </c>
      <c r="D216" s="246" t="s">
        <v>93</v>
      </c>
      <c r="F216" s="260">
        <f>SUMIF('ASSET BALANCES'!$A:$A,$C216,'ASSET BALANCES'!O:O)/1000</f>
        <v>1456.39762</v>
      </c>
      <c r="G216" s="260">
        <f>SUMIF('ASSET BALANCES'!$A:$A,$C216,'ASSET BALANCES'!P:P)/1000</f>
        <v>1456.39762</v>
      </c>
      <c r="H216" s="260">
        <f>SUMIF('ASSET BALANCES'!$A:$A,$C216,'ASSET BALANCES'!Q:Q)/1000</f>
        <v>1459.2924399999999</v>
      </c>
      <c r="I216" s="260">
        <f>SUMIF('ASSET BALANCES'!$A:$A,$C216,'ASSET BALANCES'!R:R)/1000</f>
        <v>1476.4412399999999</v>
      </c>
      <c r="J216" s="260">
        <f>SUMIF('ASSET BALANCES'!$A:$A,$C216,'ASSET BALANCES'!S:S)/1000</f>
        <v>1503.16473</v>
      </c>
      <c r="K216" s="260">
        <f>SUMIF('ASSET BALANCES'!$A:$A,$C216,'ASSET BALANCES'!T:T)/1000</f>
        <v>1503.16473</v>
      </c>
      <c r="L216" s="260">
        <f>SUMIF('ASSET BALANCES'!$A:$A,$C216,'ASSET BALANCES'!U:U)/1000</f>
        <v>1546.8927150000002</v>
      </c>
      <c r="M216" s="260">
        <f>SUMIF('ASSET BALANCES'!$A:$A,$C216,'ASSET BALANCES'!V:V)/1000</f>
        <v>1546.8927150000002</v>
      </c>
      <c r="N216" s="260">
        <f>SUMIF('ASSET BALANCES'!$A:$A,$C216,'ASSET BALANCES'!W:W)/1000</f>
        <v>1565.8018100000002</v>
      </c>
      <c r="O216" s="260">
        <f>SUMIF('ASSET BALANCES'!$A:$A,$C216,'ASSET BALANCES'!X:X)/1000</f>
        <v>1568.1654450000001</v>
      </c>
      <c r="P216" s="260">
        <f>SUMIF('ASSET BALANCES'!$A:$A,$C216,'ASSET BALANCES'!Y:Y)/1000</f>
        <v>1570.52908</v>
      </c>
      <c r="Q216" s="260">
        <f>SUMIF('ASSET BALANCES'!$A:$A,$C216,'ASSET BALANCES'!Z:Z)/1000</f>
        <v>1572.8927150000002</v>
      </c>
      <c r="R216" s="260">
        <f>SUMIF('ASSET BALANCES'!$A:$A,$C216,'ASSET BALANCES'!AA:AA)/1000</f>
        <v>1847.0910100000001</v>
      </c>
      <c r="S216" s="22">
        <f>SUM(F216:R216)/(13)</f>
        <v>1544.0864515384617</v>
      </c>
      <c r="U216" s="261">
        <f>S216-('B-07 2024B'!R212/1)</f>
        <v>1.5384616744995583E-6</v>
      </c>
    </row>
    <row r="217" spans="1:21" x14ac:dyDescent="0.25">
      <c r="A217" s="251">
        <f t="shared" si="32"/>
        <v>30</v>
      </c>
      <c r="B217" s="256"/>
      <c r="C217" s="249">
        <v>34383</v>
      </c>
      <c r="D217" s="246" t="s">
        <v>94</v>
      </c>
      <c r="F217" s="260">
        <f>SUMIF('ASSET BALANCES'!$A:$A,$C217,'ASSET BALANCES'!O:O)/1000</f>
        <v>38320.836579999981</v>
      </c>
      <c r="G217" s="260">
        <f>SUMIF('ASSET BALANCES'!$A:$A,$C217,'ASSET BALANCES'!P:P)/1000</f>
        <v>38320.836579999981</v>
      </c>
      <c r="H217" s="260">
        <f>SUMIF('ASSET BALANCES'!$A:$A,$C217,'ASSET BALANCES'!Q:Q)/1000</f>
        <v>38323.731399999982</v>
      </c>
      <c r="I217" s="260">
        <f>SUMIF('ASSET BALANCES'!$A:$A,$C217,'ASSET BALANCES'!R:R)/1000</f>
        <v>38340.880199999978</v>
      </c>
      <c r="J217" s="260">
        <f>SUMIF('ASSET BALANCES'!$A:$A,$C217,'ASSET BALANCES'!S:S)/1000</f>
        <v>38367.603689999982</v>
      </c>
      <c r="K217" s="260">
        <f>SUMIF('ASSET BALANCES'!$A:$A,$C217,'ASSET BALANCES'!T:T)/1000</f>
        <v>38367.603689999982</v>
      </c>
      <c r="L217" s="260">
        <f>SUMIF('ASSET BALANCES'!$A:$A,$C217,'ASSET BALANCES'!U:U)/1000</f>
        <v>38411.331674999979</v>
      </c>
      <c r="M217" s="260">
        <f>SUMIF('ASSET BALANCES'!$A:$A,$C217,'ASSET BALANCES'!V:V)/1000</f>
        <v>38411.331674999979</v>
      </c>
      <c r="N217" s="260">
        <f>SUMIF('ASSET BALANCES'!$A:$A,$C217,'ASSET BALANCES'!W:W)/1000</f>
        <v>38430.240769999982</v>
      </c>
      <c r="O217" s="260">
        <f>SUMIF('ASSET BALANCES'!$A:$A,$C217,'ASSET BALANCES'!X:X)/1000</f>
        <v>38432.604404999984</v>
      </c>
      <c r="P217" s="260">
        <f>SUMIF('ASSET BALANCES'!$A:$A,$C217,'ASSET BALANCES'!Y:Y)/1000</f>
        <v>38434.968039999992</v>
      </c>
      <c r="Q217" s="260">
        <f>SUMIF('ASSET BALANCES'!$A:$A,$C217,'ASSET BALANCES'!Z:Z)/1000</f>
        <v>38437.331674999994</v>
      </c>
      <c r="R217" s="260">
        <f>SUMIF('ASSET BALANCES'!$A:$A,$C217,'ASSET BALANCES'!AA:AA)/1000</f>
        <v>38711.529969999996</v>
      </c>
      <c r="S217" s="22">
        <f>SUM(F217:R217)/(13)</f>
        <v>38408.525411538445</v>
      </c>
      <c r="U217" s="261">
        <f>S217-('B-07 2024B'!R213/1)</f>
        <v>1.5384503058157861E-6</v>
      </c>
    </row>
    <row r="218" spans="1:21" x14ac:dyDescent="0.25">
      <c r="A218" s="251">
        <f t="shared" si="32"/>
        <v>31</v>
      </c>
      <c r="C218" s="249">
        <v>34583</v>
      </c>
      <c r="D218" s="246" t="s">
        <v>60</v>
      </c>
      <c r="F218" s="260">
        <f>SUMIF('ASSET BALANCES'!$A:$A,$C218,'ASSET BALANCES'!O:O)/1000</f>
        <v>9146.6915499999996</v>
      </c>
      <c r="G218" s="260">
        <f>SUMIF('ASSET BALANCES'!$A:$A,$C218,'ASSET BALANCES'!P:P)/1000</f>
        <v>9146.6915499999996</v>
      </c>
      <c r="H218" s="260">
        <f>SUMIF('ASSET BALANCES'!$A:$A,$C218,'ASSET BALANCES'!Q:Q)/1000</f>
        <v>9146.6915499999996</v>
      </c>
      <c r="I218" s="260">
        <f>SUMIF('ASSET BALANCES'!$A:$A,$C218,'ASSET BALANCES'!R:R)/1000</f>
        <v>9146.6915499999996</v>
      </c>
      <c r="J218" s="260">
        <f>SUMIF('ASSET BALANCES'!$A:$A,$C218,'ASSET BALANCES'!S:S)/1000</f>
        <v>9146.6915499999996</v>
      </c>
      <c r="K218" s="260">
        <f>SUMIF('ASSET BALANCES'!$A:$A,$C218,'ASSET BALANCES'!T:T)/1000</f>
        <v>9146.6915499999996</v>
      </c>
      <c r="L218" s="260">
        <f>SUMIF('ASSET BALANCES'!$A:$A,$C218,'ASSET BALANCES'!U:U)/1000</f>
        <v>9146.6915499999996</v>
      </c>
      <c r="M218" s="260">
        <f>SUMIF('ASSET BALANCES'!$A:$A,$C218,'ASSET BALANCES'!V:V)/1000</f>
        <v>9146.6915499999996</v>
      </c>
      <c r="N218" s="260">
        <f>SUMIF('ASSET BALANCES'!$A:$A,$C218,'ASSET BALANCES'!W:W)/1000</f>
        <v>9146.6915499999996</v>
      </c>
      <c r="O218" s="260">
        <f>SUMIF('ASSET BALANCES'!$A:$A,$C218,'ASSET BALANCES'!X:X)/1000</f>
        <v>9146.6915499999996</v>
      </c>
      <c r="P218" s="260">
        <f>SUMIF('ASSET BALANCES'!$A:$A,$C218,'ASSET BALANCES'!Y:Y)/1000</f>
        <v>9146.6915499999996</v>
      </c>
      <c r="Q218" s="260">
        <f>SUMIF('ASSET BALANCES'!$A:$A,$C218,'ASSET BALANCES'!Z:Z)/1000</f>
        <v>9146.6915499999996</v>
      </c>
      <c r="R218" s="260">
        <f>SUMIF('ASSET BALANCES'!$A:$A,$C218,'ASSET BALANCES'!AA:AA)/1000</f>
        <v>9146.6915499999996</v>
      </c>
      <c r="S218" s="22">
        <f>SUM(F218:R218)/(13)</f>
        <v>9146.6915500000014</v>
      </c>
      <c r="U218" s="261">
        <f>S218-('B-07 2024B'!R214/1)</f>
        <v>0</v>
      </c>
    </row>
    <row r="219" spans="1:21" x14ac:dyDescent="0.25">
      <c r="A219" s="251">
        <f t="shared" si="32"/>
        <v>32</v>
      </c>
      <c r="C219" s="249">
        <v>34683</v>
      </c>
      <c r="D219" s="246" t="s">
        <v>61</v>
      </c>
      <c r="F219" s="260">
        <f>SUMIF('ASSET BALANCES'!$A:$A,$C219,'ASSET BALANCES'!O:O)/1000</f>
        <v>432.91041999999999</v>
      </c>
      <c r="G219" s="260">
        <f>SUMIF('ASSET BALANCES'!$A:$A,$C219,'ASSET BALANCES'!P:P)/1000</f>
        <v>432.91041999999999</v>
      </c>
      <c r="H219" s="260">
        <f>SUMIF('ASSET BALANCES'!$A:$A,$C219,'ASSET BALANCES'!Q:Q)/1000</f>
        <v>432.91041999999999</v>
      </c>
      <c r="I219" s="260">
        <f>SUMIF('ASSET BALANCES'!$A:$A,$C219,'ASSET BALANCES'!R:R)/1000</f>
        <v>432.91041999999999</v>
      </c>
      <c r="J219" s="260">
        <f>SUMIF('ASSET BALANCES'!$A:$A,$C219,'ASSET BALANCES'!S:S)/1000</f>
        <v>432.91041999999999</v>
      </c>
      <c r="K219" s="260">
        <f>SUMIF('ASSET BALANCES'!$A:$A,$C219,'ASSET BALANCES'!T:T)/1000</f>
        <v>432.91041999999999</v>
      </c>
      <c r="L219" s="260">
        <f>SUMIF('ASSET BALANCES'!$A:$A,$C219,'ASSET BALANCES'!U:U)/1000</f>
        <v>432.91041999999999</v>
      </c>
      <c r="M219" s="260">
        <f>SUMIF('ASSET BALANCES'!$A:$A,$C219,'ASSET BALANCES'!V:V)/1000</f>
        <v>432.91041999999999</v>
      </c>
      <c r="N219" s="260">
        <f>SUMIF('ASSET BALANCES'!$A:$A,$C219,'ASSET BALANCES'!W:W)/1000</f>
        <v>432.91041999999999</v>
      </c>
      <c r="O219" s="260">
        <f>SUMIF('ASSET BALANCES'!$A:$A,$C219,'ASSET BALANCES'!X:X)/1000</f>
        <v>432.91041999999999</v>
      </c>
      <c r="P219" s="260">
        <f>SUMIF('ASSET BALANCES'!$A:$A,$C219,'ASSET BALANCES'!Y:Y)/1000</f>
        <v>432.91041999999999</v>
      </c>
      <c r="Q219" s="260">
        <f>SUMIF('ASSET BALANCES'!$A:$A,$C219,'ASSET BALANCES'!Z:Z)/1000</f>
        <v>432.91041999999999</v>
      </c>
      <c r="R219" s="260">
        <f>SUMIF('ASSET BALANCES'!$A:$A,$C219,'ASSET BALANCES'!AA:AA)/1000</f>
        <v>432.91041999999999</v>
      </c>
      <c r="S219" s="22">
        <f>SUM(F219:R219)/(13)</f>
        <v>432.9104200000001</v>
      </c>
      <c r="U219" s="261">
        <f>S219-('B-07 2024B'!R215/1)</f>
        <v>0</v>
      </c>
    </row>
    <row r="220" spans="1:21" x14ac:dyDescent="0.25">
      <c r="A220" s="251">
        <f t="shared" si="32"/>
        <v>33</v>
      </c>
      <c r="D220" s="274" t="s">
        <v>110</v>
      </c>
      <c r="F220" s="25">
        <f>SUM(F215:F219)</f>
        <v>60065.512859999988</v>
      </c>
      <c r="G220" s="25">
        <f t="shared" ref="G220:R220" si="36">SUM(G215:G219)</f>
        <v>60065.512859999988</v>
      </c>
      <c r="H220" s="25">
        <f t="shared" si="36"/>
        <v>60071.302499999991</v>
      </c>
      <c r="I220" s="25">
        <f t="shared" si="36"/>
        <v>60105.600099999981</v>
      </c>
      <c r="J220" s="25">
        <f t="shared" si="36"/>
        <v>60159.047079999989</v>
      </c>
      <c r="K220" s="25">
        <f t="shared" si="36"/>
        <v>60159.047079999989</v>
      </c>
      <c r="L220" s="25">
        <f t="shared" si="36"/>
        <v>60246.503049999985</v>
      </c>
      <c r="M220" s="25">
        <f t="shared" si="36"/>
        <v>60246.503049999985</v>
      </c>
      <c r="N220" s="25">
        <f t="shared" si="36"/>
        <v>60284.32123999999</v>
      </c>
      <c r="O220" s="25">
        <f t="shared" si="36"/>
        <v>60289.048509999993</v>
      </c>
      <c r="P220" s="25">
        <f t="shared" si="36"/>
        <v>60293.775779999996</v>
      </c>
      <c r="Q220" s="25">
        <f t="shared" si="36"/>
        <v>60298.503049999999</v>
      </c>
      <c r="R220" s="25">
        <f t="shared" si="36"/>
        <v>60846.899640000003</v>
      </c>
      <c r="S220" s="25">
        <f>SUM(S215:S219)</f>
        <v>60240.890523076916</v>
      </c>
      <c r="U220" s="261">
        <f>S220-'B-07 2024B'!R216</f>
        <v>3.0769151635468006E-6</v>
      </c>
    </row>
    <row r="221" spans="1:21" x14ac:dyDescent="0.25">
      <c r="A221" s="251">
        <f t="shared" si="32"/>
        <v>34</v>
      </c>
      <c r="U221" s="298"/>
    </row>
    <row r="222" spans="1:21" x14ac:dyDescent="0.25">
      <c r="A222" s="251">
        <f t="shared" si="32"/>
        <v>35</v>
      </c>
      <c r="C222" s="251"/>
      <c r="D222" s="274" t="s">
        <v>111</v>
      </c>
      <c r="F222" s="263"/>
      <c r="G222" s="263"/>
      <c r="H222" s="263"/>
      <c r="I222" s="263"/>
      <c r="J222" s="263"/>
      <c r="K222" s="263"/>
      <c r="L222" s="263"/>
      <c r="M222" s="263"/>
      <c r="N222" s="263"/>
      <c r="O222" s="263"/>
      <c r="P222" s="263"/>
      <c r="Q222" s="263"/>
      <c r="R222" s="263"/>
      <c r="S222" s="28"/>
      <c r="U222" s="298"/>
    </row>
    <row r="223" spans="1:21" x14ac:dyDescent="0.25">
      <c r="A223" s="251">
        <f t="shared" si="32"/>
        <v>36</v>
      </c>
      <c r="C223" s="249">
        <v>34184</v>
      </c>
      <c r="D223" s="246" t="s">
        <v>57</v>
      </c>
      <c r="F223" s="260">
        <f>SUMIF('ASSET BALANCES'!$A:$A,$C223,'ASSET BALANCES'!O:O)/1000</f>
        <v>5812.0621499999997</v>
      </c>
      <c r="G223" s="260">
        <f>SUMIF('ASSET BALANCES'!$A:$A,$C223,'ASSET BALANCES'!P:P)/1000</f>
        <v>5812.0621499999997</v>
      </c>
      <c r="H223" s="260">
        <f>SUMIF('ASSET BALANCES'!$A:$A,$C223,'ASSET BALANCES'!Q:Q)/1000</f>
        <v>5812.0621499999997</v>
      </c>
      <c r="I223" s="260">
        <f>SUMIF('ASSET BALANCES'!$A:$A,$C223,'ASSET BALANCES'!R:R)/1000</f>
        <v>5812.0621499999997</v>
      </c>
      <c r="J223" s="260">
        <f>SUMIF('ASSET BALANCES'!$A:$A,$C223,'ASSET BALANCES'!S:S)/1000</f>
        <v>5812.0621499999997</v>
      </c>
      <c r="K223" s="260">
        <f>SUMIF('ASSET BALANCES'!$A:$A,$C223,'ASSET BALANCES'!T:T)/1000</f>
        <v>5812.0621499999997</v>
      </c>
      <c r="L223" s="260">
        <f>SUMIF('ASSET BALANCES'!$A:$A,$C223,'ASSET BALANCES'!U:U)/1000</f>
        <v>5812.0621499999997</v>
      </c>
      <c r="M223" s="260">
        <f>SUMIF('ASSET BALANCES'!$A:$A,$C223,'ASSET BALANCES'!V:V)/1000</f>
        <v>5812.0621499999997</v>
      </c>
      <c r="N223" s="260">
        <f>SUMIF('ASSET BALANCES'!$A:$A,$C223,'ASSET BALANCES'!W:W)/1000</f>
        <v>5812.0621499999997</v>
      </c>
      <c r="O223" s="260">
        <f>SUMIF('ASSET BALANCES'!$A:$A,$C223,'ASSET BALANCES'!X:X)/1000</f>
        <v>5812.0621499999997</v>
      </c>
      <c r="P223" s="260">
        <f>SUMIF('ASSET BALANCES'!$A:$A,$C223,'ASSET BALANCES'!Y:Y)/1000</f>
        <v>5812.0621499999997</v>
      </c>
      <c r="Q223" s="260">
        <f>SUMIF('ASSET BALANCES'!$A:$A,$C223,'ASSET BALANCES'!Z:Z)/1000</f>
        <v>5812.0621499999997</v>
      </c>
      <c r="R223" s="260">
        <f>SUMIF('ASSET BALANCES'!$A:$A,$C223,'ASSET BALANCES'!AA:AA)/1000</f>
        <v>5812.0621499999997</v>
      </c>
      <c r="S223" s="22">
        <f>SUM(F223:R223)/(13)</f>
        <v>5812.0621499999988</v>
      </c>
      <c r="U223" s="261">
        <f>S223-('B-07 2024B'!R219/1)</f>
        <v>0</v>
      </c>
    </row>
    <row r="224" spans="1:21" x14ac:dyDescent="0.25">
      <c r="A224" s="251">
        <f t="shared" si="32"/>
        <v>37</v>
      </c>
      <c r="C224" s="249">
        <v>34284</v>
      </c>
      <c r="D224" s="246" t="s">
        <v>93</v>
      </c>
      <c r="F224" s="260">
        <f>SUMIF('ASSET BALANCES'!$A:$A,$C224,'ASSET BALANCES'!O:O)/1000</f>
        <v>2286.7316099999994</v>
      </c>
      <c r="G224" s="260">
        <f>SUMIF('ASSET BALANCES'!$A:$A,$C224,'ASSET BALANCES'!P:P)/1000</f>
        <v>2286.7316099999994</v>
      </c>
      <c r="H224" s="260">
        <f>SUMIF('ASSET BALANCES'!$A:$A,$C224,'ASSET BALANCES'!Q:Q)/1000</f>
        <v>2286.7316099999994</v>
      </c>
      <c r="I224" s="260">
        <f>SUMIF('ASSET BALANCES'!$A:$A,$C224,'ASSET BALANCES'!R:R)/1000</f>
        <v>2341.2041849999991</v>
      </c>
      <c r="J224" s="260">
        <f>SUMIF('ASSET BALANCES'!$A:$A,$C224,'ASSET BALANCES'!S:S)/1000</f>
        <v>2367.2866949999993</v>
      </c>
      <c r="K224" s="260">
        <f>SUMIF('ASSET BALANCES'!$A:$A,$C224,'ASSET BALANCES'!T:T)/1000</f>
        <v>2367.2866949999993</v>
      </c>
      <c r="L224" s="260">
        <f>SUMIF('ASSET BALANCES'!$A:$A,$C224,'ASSET BALANCES'!U:U)/1000</f>
        <v>2410.4672699999996</v>
      </c>
      <c r="M224" s="260">
        <f>SUMIF('ASSET BALANCES'!$A:$A,$C224,'ASSET BALANCES'!V:V)/1000</f>
        <v>2410.4672699999996</v>
      </c>
      <c r="N224" s="260">
        <f>SUMIF('ASSET BALANCES'!$A:$A,$C224,'ASSET BALANCES'!W:W)/1000</f>
        <v>2429.3763649999996</v>
      </c>
      <c r="O224" s="260">
        <f>SUMIF('ASSET BALANCES'!$A:$A,$C224,'ASSET BALANCES'!X:X)/1000</f>
        <v>2431.7399999999993</v>
      </c>
      <c r="P224" s="260">
        <f>SUMIF('ASSET BALANCES'!$A:$A,$C224,'ASSET BALANCES'!Y:Y)/1000</f>
        <v>2434.1036349999995</v>
      </c>
      <c r="Q224" s="260">
        <f>SUMIF('ASSET BALANCES'!$A:$A,$C224,'ASSET BALANCES'!Z:Z)/1000</f>
        <v>2436.4672699999992</v>
      </c>
      <c r="R224" s="260">
        <f>SUMIF('ASSET BALANCES'!$A:$A,$C224,'ASSET BALANCES'!AA:AA)/1000</f>
        <v>2710.6655649999989</v>
      </c>
      <c r="S224" s="22">
        <f>SUM(F224:R224)/(13)</f>
        <v>2399.9430599999992</v>
      </c>
      <c r="U224" s="261">
        <f>S224-('B-07 2024B'!R220/1)</f>
        <v>0</v>
      </c>
    </row>
    <row r="225" spans="1:21" x14ac:dyDescent="0.25">
      <c r="A225" s="251">
        <f t="shared" si="32"/>
        <v>38</v>
      </c>
      <c r="C225" s="249">
        <v>34384</v>
      </c>
      <c r="D225" s="246" t="s">
        <v>94</v>
      </c>
      <c r="F225" s="260">
        <f>SUMIF('ASSET BALANCES'!$A:$A,$C225,'ASSET BALANCES'!O:O)/1000</f>
        <v>28306.281440000002</v>
      </c>
      <c r="G225" s="260">
        <f>SUMIF('ASSET BALANCES'!$A:$A,$C225,'ASSET BALANCES'!P:P)/1000</f>
        <v>28306.281440000002</v>
      </c>
      <c r="H225" s="260">
        <f>SUMIF('ASSET BALANCES'!$A:$A,$C225,'ASSET BALANCES'!Q:Q)/1000</f>
        <v>28306.281440000002</v>
      </c>
      <c r="I225" s="260">
        <f>SUMIF('ASSET BALANCES'!$A:$A,$C225,'ASSET BALANCES'!R:R)/1000</f>
        <v>28360.754015000002</v>
      </c>
      <c r="J225" s="260">
        <f>SUMIF('ASSET BALANCES'!$A:$A,$C225,'ASSET BALANCES'!S:S)/1000</f>
        <v>28386.836525000002</v>
      </c>
      <c r="K225" s="260">
        <f>SUMIF('ASSET BALANCES'!$A:$A,$C225,'ASSET BALANCES'!T:T)/1000</f>
        <v>28386.836525000002</v>
      </c>
      <c r="L225" s="260">
        <f>SUMIF('ASSET BALANCES'!$A:$A,$C225,'ASSET BALANCES'!U:U)/1000</f>
        <v>28430.017100000005</v>
      </c>
      <c r="M225" s="260">
        <f>SUMIF('ASSET BALANCES'!$A:$A,$C225,'ASSET BALANCES'!V:V)/1000</f>
        <v>28430.017100000005</v>
      </c>
      <c r="N225" s="260">
        <f>SUMIF('ASSET BALANCES'!$A:$A,$C225,'ASSET BALANCES'!W:W)/1000</f>
        <v>28448.926195000004</v>
      </c>
      <c r="O225" s="260">
        <f>SUMIF('ASSET BALANCES'!$A:$A,$C225,'ASSET BALANCES'!X:X)/1000</f>
        <v>28451.289830000005</v>
      </c>
      <c r="P225" s="260">
        <f>SUMIF('ASSET BALANCES'!$A:$A,$C225,'ASSET BALANCES'!Y:Y)/1000</f>
        <v>28453.653465000007</v>
      </c>
      <c r="Q225" s="260">
        <f>SUMIF('ASSET BALANCES'!$A:$A,$C225,'ASSET BALANCES'!Z:Z)/1000</f>
        <v>28456.017100000008</v>
      </c>
      <c r="R225" s="260">
        <f>SUMIF('ASSET BALANCES'!$A:$A,$C225,'ASSET BALANCES'!AA:AA)/1000</f>
        <v>28730.215395000007</v>
      </c>
      <c r="S225" s="22">
        <f>SUM(F225:R225)/(13)</f>
        <v>28419.492889999998</v>
      </c>
      <c r="U225" s="261">
        <f>S225-('B-07 2024B'!R221/1)</f>
        <v>0</v>
      </c>
    </row>
    <row r="226" spans="1:21" x14ac:dyDescent="0.25">
      <c r="A226" s="251">
        <f t="shared" si="32"/>
        <v>39</v>
      </c>
      <c r="C226" s="249">
        <v>34584</v>
      </c>
      <c r="D226" s="246" t="s">
        <v>60</v>
      </c>
      <c r="F226" s="260">
        <f>SUMIF('ASSET BALANCES'!$A:$A,$C226,'ASSET BALANCES'!O:O)/1000</f>
        <v>5586.7474299999994</v>
      </c>
      <c r="G226" s="260">
        <f>SUMIF('ASSET BALANCES'!$A:$A,$C226,'ASSET BALANCES'!P:P)/1000</f>
        <v>5586.7474299999994</v>
      </c>
      <c r="H226" s="260">
        <f>SUMIF('ASSET BALANCES'!$A:$A,$C226,'ASSET BALANCES'!Q:Q)/1000</f>
        <v>5586.7474299999994</v>
      </c>
      <c r="I226" s="260">
        <f>SUMIF('ASSET BALANCES'!$A:$A,$C226,'ASSET BALANCES'!R:R)/1000</f>
        <v>5586.7474299999994</v>
      </c>
      <c r="J226" s="260">
        <f>SUMIF('ASSET BALANCES'!$A:$A,$C226,'ASSET BALANCES'!S:S)/1000</f>
        <v>5586.7474299999994</v>
      </c>
      <c r="K226" s="260">
        <f>SUMIF('ASSET BALANCES'!$A:$A,$C226,'ASSET BALANCES'!T:T)/1000</f>
        <v>5586.7474299999994</v>
      </c>
      <c r="L226" s="260">
        <f>SUMIF('ASSET BALANCES'!$A:$A,$C226,'ASSET BALANCES'!U:U)/1000</f>
        <v>5586.7474299999994</v>
      </c>
      <c r="M226" s="260">
        <f>SUMIF('ASSET BALANCES'!$A:$A,$C226,'ASSET BALANCES'!V:V)/1000</f>
        <v>5586.7474299999994</v>
      </c>
      <c r="N226" s="260">
        <f>SUMIF('ASSET BALANCES'!$A:$A,$C226,'ASSET BALANCES'!W:W)/1000</f>
        <v>5586.7474299999994</v>
      </c>
      <c r="O226" s="260">
        <f>SUMIF('ASSET BALANCES'!$A:$A,$C226,'ASSET BALANCES'!X:X)/1000</f>
        <v>5586.7474299999994</v>
      </c>
      <c r="P226" s="260">
        <f>SUMIF('ASSET BALANCES'!$A:$A,$C226,'ASSET BALANCES'!Y:Y)/1000</f>
        <v>5586.7474299999994</v>
      </c>
      <c r="Q226" s="260">
        <f>SUMIF('ASSET BALANCES'!$A:$A,$C226,'ASSET BALANCES'!Z:Z)/1000</f>
        <v>5586.7474299999994</v>
      </c>
      <c r="R226" s="260">
        <f>SUMIF('ASSET BALANCES'!$A:$A,$C226,'ASSET BALANCES'!AA:AA)/1000</f>
        <v>5586.7474299999994</v>
      </c>
      <c r="S226" s="22">
        <f>SUM(F226:R226)/(13)</f>
        <v>5586.7474300000013</v>
      </c>
      <c r="U226" s="261">
        <f>S226-('B-07 2024B'!R222/1)</f>
        <v>0</v>
      </c>
    </row>
    <row r="227" spans="1:21" x14ac:dyDescent="0.25">
      <c r="A227" s="251">
        <f t="shared" si="32"/>
        <v>40</v>
      </c>
      <c r="C227" s="249">
        <v>34684</v>
      </c>
      <c r="D227" s="246" t="s">
        <v>61</v>
      </c>
      <c r="F227" s="260">
        <f>SUMIF('ASSET BALANCES'!$A:$A,$C227,'ASSET BALANCES'!O:O)/1000</f>
        <v>0</v>
      </c>
      <c r="G227" s="260">
        <f>SUMIF('ASSET BALANCES'!$A:$A,$C227,'ASSET BALANCES'!P:P)/1000</f>
        <v>0</v>
      </c>
      <c r="H227" s="260">
        <f>SUMIF('ASSET BALANCES'!$A:$A,$C227,'ASSET BALANCES'!Q:Q)/1000</f>
        <v>0</v>
      </c>
      <c r="I227" s="260">
        <f>SUMIF('ASSET BALANCES'!$A:$A,$C227,'ASSET BALANCES'!R:R)/1000</f>
        <v>0</v>
      </c>
      <c r="J227" s="260">
        <f>SUMIF('ASSET BALANCES'!$A:$A,$C227,'ASSET BALANCES'!S:S)/1000</f>
        <v>0</v>
      </c>
      <c r="K227" s="260">
        <f>SUMIF('ASSET BALANCES'!$A:$A,$C227,'ASSET BALANCES'!T:T)/1000</f>
        <v>0</v>
      </c>
      <c r="L227" s="260">
        <f>SUMIF('ASSET BALANCES'!$A:$A,$C227,'ASSET BALANCES'!U:U)/1000</f>
        <v>0</v>
      </c>
      <c r="M227" s="260">
        <f>SUMIF('ASSET BALANCES'!$A:$A,$C227,'ASSET BALANCES'!V:V)/1000</f>
        <v>0</v>
      </c>
      <c r="N227" s="260">
        <f>SUMIF('ASSET BALANCES'!$A:$A,$C227,'ASSET BALANCES'!W:W)/1000</f>
        <v>0</v>
      </c>
      <c r="O227" s="260">
        <f>SUMIF('ASSET BALANCES'!$A:$A,$C227,'ASSET BALANCES'!X:X)/1000</f>
        <v>0</v>
      </c>
      <c r="P227" s="260">
        <f>SUMIF('ASSET BALANCES'!$A:$A,$C227,'ASSET BALANCES'!Y:Y)/1000</f>
        <v>0</v>
      </c>
      <c r="Q227" s="260">
        <f>SUMIF('ASSET BALANCES'!$A:$A,$C227,'ASSET BALANCES'!Z:Z)/1000</f>
        <v>0</v>
      </c>
      <c r="R227" s="260">
        <f>SUMIF('ASSET BALANCES'!$A:$A,$C227,'ASSET BALANCES'!AA:AA)/1000</f>
        <v>0</v>
      </c>
      <c r="S227" s="22">
        <f>SUM(F227:R227)/(13)</f>
        <v>0</v>
      </c>
      <c r="U227" s="261">
        <f>S227-('B-07 2024B'!R223/1)</f>
        <v>0</v>
      </c>
    </row>
    <row r="228" spans="1:21" x14ac:dyDescent="0.25">
      <c r="A228" s="251">
        <f t="shared" si="32"/>
        <v>41</v>
      </c>
      <c r="C228" s="251"/>
      <c r="D228" s="274" t="s">
        <v>112</v>
      </c>
      <c r="F228" s="25">
        <f>SUM(F223:F227)</f>
        <v>41991.822629999995</v>
      </c>
      <c r="G228" s="25">
        <f t="shared" ref="G228:R228" si="37">SUM(G223:G227)</f>
        <v>41991.822629999995</v>
      </c>
      <c r="H228" s="25">
        <f t="shared" si="37"/>
        <v>41991.822629999995</v>
      </c>
      <c r="I228" s="25">
        <f t="shared" si="37"/>
        <v>42100.767779999995</v>
      </c>
      <c r="J228" s="25">
        <f t="shared" si="37"/>
        <v>42152.932799999995</v>
      </c>
      <c r="K228" s="25">
        <f t="shared" si="37"/>
        <v>42152.932799999995</v>
      </c>
      <c r="L228" s="25">
        <f t="shared" si="37"/>
        <v>42239.293950000007</v>
      </c>
      <c r="M228" s="25">
        <f t="shared" si="37"/>
        <v>42239.293950000007</v>
      </c>
      <c r="N228" s="25">
        <f t="shared" si="37"/>
        <v>42277.112139999997</v>
      </c>
      <c r="O228" s="25">
        <f t="shared" si="37"/>
        <v>42281.83941</v>
      </c>
      <c r="P228" s="25">
        <f t="shared" si="37"/>
        <v>42286.566680000004</v>
      </c>
      <c r="Q228" s="25">
        <f t="shared" si="37"/>
        <v>42291.293950000007</v>
      </c>
      <c r="R228" s="25">
        <f t="shared" si="37"/>
        <v>42839.690540000011</v>
      </c>
      <c r="S228" s="25">
        <f>SUM(S223:S227)</f>
        <v>42218.24553</v>
      </c>
      <c r="U228" s="261">
        <f>S228-('B-07 2024B'!R224/1)</f>
        <v>0</v>
      </c>
    </row>
    <row r="229" spans="1:21" x14ac:dyDescent="0.25">
      <c r="A229" s="251">
        <f t="shared" si="32"/>
        <v>42</v>
      </c>
      <c r="P229" s="248"/>
      <c r="U229" s="298"/>
    </row>
    <row r="230" spans="1:21" x14ac:dyDescent="0.25">
      <c r="A230" s="251">
        <f t="shared" si="32"/>
        <v>43</v>
      </c>
      <c r="P230" s="248"/>
      <c r="U230" s="298"/>
    </row>
    <row r="231" spans="1:21" ht="13.8" thickBot="1" x14ac:dyDescent="0.3">
      <c r="A231" s="253">
        <f t="shared" si="32"/>
        <v>44</v>
      </c>
      <c r="B231" s="39" t="s">
        <v>71</v>
      </c>
      <c r="C231" s="245"/>
      <c r="D231" s="245"/>
      <c r="E231" s="245"/>
      <c r="F231" s="245"/>
      <c r="G231" s="245"/>
      <c r="H231" s="245"/>
      <c r="I231" s="245"/>
      <c r="J231" s="245"/>
      <c r="K231" s="245"/>
      <c r="L231" s="245"/>
      <c r="M231" s="245"/>
      <c r="N231" s="245"/>
      <c r="O231" s="245"/>
      <c r="P231" s="267"/>
      <c r="Q231" s="245"/>
      <c r="R231" s="245"/>
      <c r="S231" s="245"/>
      <c r="U231" s="298"/>
    </row>
    <row r="232" spans="1:21" x14ac:dyDescent="0.25">
      <c r="A232" s="246" t="str">
        <f>+$A$58</f>
        <v>Supporting Schedules:</v>
      </c>
      <c r="P232" s="248"/>
      <c r="Q232" s="246" t="str">
        <f>+$Q$58</f>
        <v>Recap Schedules:  B-07</v>
      </c>
      <c r="U232" s="298"/>
    </row>
    <row r="233" spans="1:21" ht="13.8" thickBot="1" x14ac:dyDescent="0.3">
      <c r="A233" s="245" t="str">
        <f>$A$1</f>
        <v>SCHEDULE B-08</v>
      </c>
      <c r="B233" s="245"/>
      <c r="C233" s="245"/>
      <c r="D233" s="245"/>
      <c r="E233" s="245"/>
      <c r="F233" s="245"/>
      <c r="G233" s="245" t="str">
        <f>$G$1</f>
        <v>MONTHLY PLANT BALANCES TEST YEAR - 13 MONTHS</v>
      </c>
      <c r="H233" s="245"/>
      <c r="I233" s="245"/>
      <c r="J233" s="245"/>
      <c r="K233" s="245"/>
      <c r="L233" s="245"/>
      <c r="M233" s="245"/>
      <c r="N233" s="245"/>
      <c r="O233" s="245"/>
      <c r="P233" s="267"/>
      <c r="Q233" s="245"/>
      <c r="R233" s="245"/>
      <c r="S233" s="245" t="str">
        <f>"Page 15 of " &amp; $Q$1</f>
        <v>Page 15 of 30</v>
      </c>
      <c r="U233" s="298"/>
    </row>
    <row r="234" spans="1:21" x14ac:dyDescent="0.25">
      <c r="A234" s="246" t="str">
        <f>$A$2</f>
        <v>FLORIDA PUBLIC SERVICE COMMISSION</v>
      </c>
      <c r="B234" s="268"/>
      <c r="E234" s="248"/>
      <c r="F234" s="248" t="str">
        <f>$F$2</f>
        <v xml:space="preserve">                  EXPLANATION:</v>
      </c>
      <c r="G234" s="246" t="str">
        <f>IF($G$2="","",$G$2)</f>
        <v>Provide the monthly plant balances for each account or sub-account to which an individual depreciation rate is</v>
      </c>
      <c r="K234" s="269"/>
      <c r="L234" s="269"/>
      <c r="N234" s="269"/>
      <c r="O234" s="269"/>
      <c r="P234" s="270"/>
      <c r="Q234" s="246" t="str">
        <f>$Q$2</f>
        <v>Type of data shown:</v>
      </c>
      <c r="S234" s="247"/>
      <c r="U234" s="298"/>
    </row>
    <row r="235" spans="1:21" x14ac:dyDescent="0.25">
      <c r="B235" s="268"/>
      <c r="G235" s="246" t="str">
        <f>IF($G$3="","",$G$3)</f>
        <v>applied.  These balances should be the ones used to compute the monthly depreciation expenses excluding</v>
      </c>
      <c r="K235" s="248"/>
      <c r="L235" s="247"/>
      <c r="O235" s="248"/>
      <c r="P235" s="248" t="str">
        <f>IF($P$3=0,"",$P$3)</f>
        <v/>
      </c>
      <c r="Q235" s="247" t="str">
        <f>$Q$3</f>
        <v>Projected Test Year Ended 12/31/2025</v>
      </c>
      <c r="S235" s="248"/>
      <c r="U235" s="298"/>
    </row>
    <row r="236" spans="1:21" x14ac:dyDescent="0.25">
      <c r="A236" s="246" t="str">
        <f>$A$4</f>
        <v>COMPANY: TAMPA ELECTRIC COMPANY</v>
      </c>
      <c r="B236" s="268"/>
      <c r="G236" s="246" t="str">
        <f>IF($G$4="","",$G$4)</f>
        <v>any amortization/recovery schedules.</v>
      </c>
      <c r="K236" s="248"/>
      <c r="L236" s="247"/>
      <c r="M236" s="248"/>
      <c r="P236" s="248" t="str">
        <f>IF($P$4=0,"",$P$4)</f>
        <v>XX</v>
      </c>
      <c r="Q236" s="247" t="str">
        <f>$Q$4</f>
        <v>Projected Prior Year Ended 12/31/2024</v>
      </c>
      <c r="S236" s="248"/>
      <c r="U236" s="298"/>
    </row>
    <row r="237" spans="1:21" x14ac:dyDescent="0.25">
      <c r="B237" s="268"/>
      <c r="F237" s="246" t="str">
        <f>IF(+$F$5="","",$F$5)</f>
        <v/>
      </c>
      <c r="K237" s="248"/>
      <c r="L237" s="247"/>
      <c r="M237" s="248"/>
      <c r="P237" s="248" t="str">
        <f>IF($P$5=0,"",$P$5)</f>
        <v/>
      </c>
      <c r="Q237" s="247" t="str">
        <f>$Q$5</f>
        <v>Historical Prior Year Ended 12/31/2023</v>
      </c>
      <c r="S237" s="248"/>
      <c r="U237" s="298"/>
    </row>
    <row r="238" spans="1:21" x14ac:dyDescent="0.25">
      <c r="B238" s="268"/>
      <c r="K238" s="248"/>
      <c r="L238" s="247"/>
      <c r="M238" s="248"/>
      <c r="P238" s="248"/>
      <c r="Q238" s="296" t="s">
        <v>782</v>
      </c>
      <c r="S238" s="248"/>
      <c r="U238" s="298"/>
    </row>
    <row r="239" spans="1:21" x14ac:dyDescent="0.25">
      <c r="B239" s="268"/>
      <c r="K239" s="248"/>
      <c r="L239" s="247"/>
      <c r="M239" s="248"/>
      <c r="P239" s="248"/>
      <c r="Q239" s="296" t="s">
        <v>784</v>
      </c>
      <c r="S239" s="248"/>
      <c r="U239" s="298"/>
    </row>
    <row r="240" spans="1:21" ht="13.8" thickBot="1" x14ac:dyDescent="0.3">
      <c r="A240" s="245" t="str">
        <f>A$8</f>
        <v>DOCKET No. 20240026-EI</v>
      </c>
      <c r="B240" s="271"/>
      <c r="C240" s="245"/>
      <c r="D240" s="245"/>
      <c r="E240" s="245"/>
      <c r="F240" s="245" t="str">
        <f>IF(+$F$8="","",$F$8)</f>
        <v/>
      </c>
      <c r="G240" s="245"/>
      <c r="H240" s="253" t="str">
        <f>IF($H$8="","",$H$8)</f>
        <v>(Dollars in 000's)</v>
      </c>
      <c r="I240" s="253"/>
      <c r="J240" s="245"/>
      <c r="K240" s="245"/>
      <c r="L240" s="245"/>
      <c r="M240" s="245"/>
      <c r="N240" s="245"/>
      <c r="O240" s="245"/>
      <c r="P240" s="267"/>
      <c r="Q240" s="245" t="s">
        <v>783</v>
      </c>
      <c r="R240" s="245"/>
      <c r="S240" s="245"/>
      <c r="U240" s="298"/>
    </row>
    <row r="241" spans="1:21" x14ac:dyDescent="0.25">
      <c r="C241" s="249"/>
      <c r="D241" s="249"/>
      <c r="E241" s="249"/>
      <c r="F241" s="249"/>
      <c r="G241" s="249"/>
      <c r="H241" s="249"/>
      <c r="I241" s="249"/>
      <c r="J241" s="249"/>
      <c r="K241" s="249"/>
      <c r="L241" s="249"/>
      <c r="M241" s="249"/>
      <c r="N241" s="249"/>
      <c r="O241" s="249"/>
      <c r="P241" s="250"/>
      <c r="Q241" s="249"/>
      <c r="R241" s="249"/>
      <c r="S241" s="249"/>
      <c r="U241" s="298"/>
    </row>
    <row r="242" spans="1:21" x14ac:dyDescent="0.25">
      <c r="C242" s="249"/>
      <c r="D242" s="249"/>
      <c r="E242" s="249"/>
      <c r="F242" s="249"/>
      <c r="G242" s="249"/>
      <c r="H242" s="249"/>
      <c r="I242" s="249"/>
      <c r="J242" s="249"/>
      <c r="K242" s="251"/>
      <c r="L242" s="251"/>
      <c r="M242" s="249"/>
      <c r="N242" s="249"/>
      <c r="O242" s="249"/>
      <c r="P242" s="250"/>
      <c r="Q242" s="249"/>
      <c r="R242" s="249"/>
      <c r="S242" s="249"/>
      <c r="U242" s="298"/>
    </row>
    <row r="243" spans="1:21" x14ac:dyDescent="0.25">
      <c r="C243" s="251" t="s">
        <v>17</v>
      </c>
      <c r="D243" s="251" t="s">
        <v>17</v>
      </c>
      <c r="F243" s="251" t="s">
        <v>18</v>
      </c>
      <c r="G243" s="251" t="s">
        <v>19</v>
      </c>
      <c r="H243" s="249" t="s">
        <v>20</v>
      </c>
      <c r="I243" s="249" t="s">
        <v>21</v>
      </c>
      <c r="J243" s="251" t="s">
        <v>22</v>
      </c>
      <c r="K243" s="249" t="s">
        <v>23</v>
      </c>
      <c r="L243" s="251" t="s">
        <v>24</v>
      </c>
      <c r="M243" s="251" t="s">
        <v>25</v>
      </c>
      <c r="N243" s="251" t="s">
        <v>26</v>
      </c>
      <c r="O243" s="251" t="s">
        <v>27</v>
      </c>
      <c r="P243" s="251" t="s">
        <v>28</v>
      </c>
      <c r="Q243" s="251" t="s">
        <v>29</v>
      </c>
      <c r="R243" s="251" t="s">
        <v>30</v>
      </c>
      <c r="S243" s="251" t="s">
        <v>31</v>
      </c>
      <c r="U243" s="298"/>
    </row>
    <row r="244" spans="1:21" x14ac:dyDescent="0.25">
      <c r="A244" s="251" t="s">
        <v>32</v>
      </c>
      <c r="B244" s="251"/>
      <c r="C244" s="251" t="s">
        <v>33</v>
      </c>
      <c r="D244" s="251" t="s">
        <v>33</v>
      </c>
      <c r="E244" s="249"/>
      <c r="F244" s="251"/>
      <c r="G244" s="251"/>
      <c r="H244" s="251"/>
      <c r="I244" s="251"/>
      <c r="J244" s="251"/>
      <c r="K244" s="251"/>
      <c r="L244" s="249"/>
      <c r="M244" s="251"/>
      <c r="N244" s="251"/>
      <c r="O244" s="251"/>
      <c r="P244" s="249"/>
      <c r="Q244" s="249"/>
      <c r="R244" s="249"/>
      <c r="S244" s="251" t="s">
        <v>34</v>
      </c>
      <c r="U244" s="298"/>
    </row>
    <row r="245" spans="1:21" ht="13.8" thickBot="1" x14ac:dyDescent="0.3">
      <c r="A245" s="253" t="s">
        <v>36</v>
      </c>
      <c r="B245" s="253"/>
      <c r="C245" s="253" t="s">
        <v>37</v>
      </c>
      <c r="D245" s="253" t="s">
        <v>38</v>
      </c>
      <c r="E245" s="253"/>
      <c r="F245" s="272" t="str">
        <f>F$13</f>
        <v>12/2023</v>
      </c>
      <c r="G245" s="272" t="str">
        <f t="shared" ref="G245:R245" si="38">G$13</f>
        <v>1/2024</v>
      </c>
      <c r="H245" s="272" t="str">
        <f t="shared" si="38"/>
        <v>2/2024</v>
      </c>
      <c r="I245" s="272" t="str">
        <f t="shared" si="38"/>
        <v>3/2024</v>
      </c>
      <c r="J245" s="272" t="str">
        <f t="shared" si="38"/>
        <v>4/2024</v>
      </c>
      <c r="K245" s="272" t="str">
        <f t="shared" si="38"/>
        <v>5/2024</v>
      </c>
      <c r="L245" s="272" t="str">
        <f t="shared" si="38"/>
        <v>6/2024</v>
      </c>
      <c r="M245" s="272" t="str">
        <f t="shared" si="38"/>
        <v>7/2024</v>
      </c>
      <c r="N245" s="272" t="str">
        <f t="shared" si="38"/>
        <v>8/2024</v>
      </c>
      <c r="O245" s="272" t="str">
        <f t="shared" si="38"/>
        <v>9/2024</v>
      </c>
      <c r="P245" s="272" t="str">
        <f t="shared" si="38"/>
        <v>10/2024</v>
      </c>
      <c r="Q245" s="272" t="str">
        <f t="shared" si="38"/>
        <v>11/2024</v>
      </c>
      <c r="R245" s="272" t="str">
        <f t="shared" si="38"/>
        <v>12/2024</v>
      </c>
      <c r="S245" s="254" t="s">
        <v>52</v>
      </c>
      <c r="U245" s="298"/>
    </row>
    <row r="246" spans="1:21" x14ac:dyDescent="0.25">
      <c r="A246" s="251">
        <v>1</v>
      </c>
      <c r="B246" s="251"/>
      <c r="P246" s="248"/>
      <c r="U246" s="298"/>
    </row>
    <row r="247" spans="1:21" x14ac:dyDescent="0.25">
      <c r="A247" s="251">
        <f>A246+1</f>
        <v>2</v>
      </c>
      <c r="B247" s="256"/>
      <c r="C247" s="251"/>
      <c r="D247" s="274" t="s">
        <v>113</v>
      </c>
      <c r="F247" s="263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U247" s="298"/>
    </row>
    <row r="248" spans="1:21" x14ac:dyDescent="0.25">
      <c r="A248" s="251">
        <f t="shared" ref="A248:A289" si="39">A247+1</f>
        <v>3</v>
      </c>
      <c r="B248" s="256"/>
      <c r="C248" s="249">
        <v>34185</v>
      </c>
      <c r="D248" s="246" t="s">
        <v>57</v>
      </c>
      <c r="F248" s="260">
        <f>SUMIF('ASSET BALANCES'!$A:$A,$C248,'ASSET BALANCES'!O:O)/1000</f>
        <v>5746.5801100000008</v>
      </c>
      <c r="G248" s="260">
        <f>SUMIF('ASSET BALANCES'!$A:$A,$C248,'ASSET BALANCES'!P:P)/1000</f>
        <v>5746.5801100000008</v>
      </c>
      <c r="H248" s="260">
        <f>SUMIF('ASSET BALANCES'!$A:$A,$C248,'ASSET BALANCES'!Q:Q)/1000</f>
        <v>5746.5801100000008</v>
      </c>
      <c r="I248" s="260">
        <f>SUMIF('ASSET BALANCES'!$A:$A,$C248,'ASSET BALANCES'!R:R)/1000</f>
        <v>5746.5801100000008</v>
      </c>
      <c r="J248" s="260">
        <f>SUMIF('ASSET BALANCES'!$A:$A,$C248,'ASSET BALANCES'!S:S)/1000</f>
        <v>5746.5801100000008</v>
      </c>
      <c r="K248" s="260">
        <f>SUMIF('ASSET BALANCES'!$A:$A,$C248,'ASSET BALANCES'!T:T)/1000</f>
        <v>5746.5801100000008</v>
      </c>
      <c r="L248" s="260">
        <f>SUMIF('ASSET BALANCES'!$A:$A,$C248,'ASSET BALANCES'!U:U)/1000</f>
        <v>5746.5801100000008</v>
      </c>
      <c r="M248" s="260">
        <f>SUMIF('ASSET BALANCES'!$A:$A,$C248,'ASSET BALANCES'!V:V)/1000</f>
        <v>5746.5801100000008</v>
      </c>
      <c r="N248" s="260">
        <f>SUMIF('ASSET BALANCES'!$A:$A,$C248,'ASSET BALANCES'!W:W)/1000</f>
        <v>5746.5801100000008</v>
      </c>
      <c r="O248" s="260">
        <f>SUMIF('ASSET BALANCES'!$A:$A,$C248,'ASSET BALANCES'!X:X)/1000</f>
        <v>5746.5801100000008</v>
      </c>
      <c r="P248" s="260">
        <f>SUMIF('ASSET BALANCES'!$A:$A,$C248,'ASSET BALANCES'!Y:Y)/1000</f>
        <v>5746.5801100000008</v>
      </c>
      <c r="Q248" s="260">
        <f>SUMIF('ASSET BALANCES'!$A:$A,$C248,'ASSET BALANCES'!Z:Z)/1000</f>
        <v>5746.5801100000008</v>
      </c>
      <c r="R248" s="260">
        <f>SUMIF('ASSET BALANCES'!$A:$A,$C248,'ASSET BALANCES'!AA:AA)/1000</f>
        <v>5746.5801100000008</v>
      </c>
      <c r="S248" s="22">
        <f>SUM(F248:R248)/(13)</f>
        <v>5746.5801100000008</v>
      </c>
      <c r="U248" s="261">
        <f>S248-('B-07 2024B'!R243/1)</f>
        <v>0</v>
      </c>
    </row>
    <row r="249" spans="1:21" x14ac:dyDescent="0.25">
      <c r="A249" s="251">
        <f t="shared" si="39"/>
        <v>4</v>
      </c>
      <c r="B249" s="256"/>
      <c r="C249" s="249">
        <v>34285</v>
      </c>
      <c r="D249" s="246" t="s">
        <v>93</v>
      </c>
      <c r="F249" s="260">
        <f>SUMIF('ASSET BALANCES'!$A:$A,$C249,'ASSET BALANCES'!O:O)/1000</f>
        <v>2657.3530100000007</v>
      </c>
      <c r="G249" s="260">
        <f>SUMIF('ASSET BALANCES'!$A:$A,$C249,'ASSET BALANCES'!P:P)/1000</f>
        <v>2657.9007800000009</v>
      </c>
      <c r="H249" s="260">
        <f>SUMIF('ASSET BALANCES'!$A:$A,$C249,'ASSET BALANCES'!Q:Q)/1000</f>
        <v>2657.9007800000009</v>
      </c>
      <c r="I249" s="260">
        <f>SUMIF('ASSET BALANCES'!$A:$A,$C249,'ASSET BALANCES'!R:R)/1000</f>
        <v>2701.9343000000008</v>
      </c>
      <c r="J249" s="260">
        <f>SUMIF('ASSET BALANCES'!$A:$A,$C249,'ASSET BALANCES'!S:S)/1000</f>
        <v>2748.5840150000008</v>
      </c>
      <c r="K249" s="260">
        <f>SUMIF('ASSET BALANCES'!$A:$A,$C249,'ASSET BALANCES'!T:T)/1000</f>
        <v>2748.5840150000008</v>
      </c>
      <c r="L249" s="260">
        <f>SUMIF('ASSET BALANCES'!$A:$A,$C249,'ASSET BALANCES'!U:U)/1000</f>
        <v>2790.7559150000006</v>
      </c>
      <c r="M249" s="260">
        <f>SUMIF('ASSET BALANCES'!$A:$A,$C249,'ASSET BALANCES'!V:V)/1000</f>
        <v>2790.7559150000006</v>
      </c>
      <c r="N249" s="260">
        <f>SUMIF('ASSET BALANCES'!$A:$A,$C249,'ASSET BALANCES'!W:W)/1000</f>
        <v>2809.6650100000006</v>
      </c>
      <c r="O249" s="260">
        <f>SUMIF('ASSET BALANCES'!$A:$A,$C249,'ASSET BALANCES'!X:X)/1000</f>
        <v>2812.0286450000003</v>
      </c>
      <c r="P249" s="260">
        <f>SUMIF('ASSET BALANCES'!$A:$A,$C249,'ASSET BALANCES'!Y:Y)/1000</f>
        <v>2814.3922800000005</v>
      </c>
      <c r="Q249" s="260">
        <f>SUMIF('ASSET BALANCES'!$A:$A,$C249,'ASSET BALANCES'!Z:Z)/1000</f>
        <v>2816.7559150000002</v>
      </c>
      <c r="R249" s="260">
        <f>SUMIF('ASSET BALANCES'!$A:$A,$C249,'ASSET BALANCES'!AA:AA)/1000</f>
        <v>3090.9542100000003</v>
      </c>
      <c r="S249" s="22">
        <f>SUM(F249:R249)/(13)</f>
        <v>2776.7357530769241</v>
      </c>
      <c r="U249" s="261">
        <f>S249-('B-07 2024B'!R244/1)</f>
        <v>3.0769242584938183E-6</v>
      </c>
    </row>
    <row r="250" spans="1:21" x14ac:dyDescent="0.25">
      <c r="A250" s="251">
        <f t="shared" si="39"/>
        <v>5</v>
      </c>
      <c r="B250" s="256"/>
      <c r="C250" s="249">
        <v>34385</v>
      </c>
      <c r="D250" s="246" t="s">
        <v>94</v>
      </c>
      <c r="F250" s="260">
        <f>SUMIF('ASSET BALANCES'!$A:$A,$C250,'ASSET BALANCES'!O:O)/1000</f>
        <v>25103.996219999994</v>
      </c>
      <c r="G250" s="260">
        <f>SUMIF('ASSET BALANCES'!$A:$A,$C250,'ASSET BALANCES'!P:P)/1000</f>
        <v>25104.543989999995</v>
      </c>
      <c r="H250" s="260">
        <f>SUMIF('ASSET BALANCES'!$A:$A,$C250,'ASSET BALANCES'!Q:Q)/1000</f>
        <v>25104.543989999995</v>
      </c>
      <c r="I250" s="260">
        <f>SUMIF('ASSET BALANCES'!$A:$A,$C250,'ASSET BALANCES'!R:R)/1000</f>
        <v>25148.577509999996</v>
      </c>
      <c r="J250" s="260">
        <f>SUMIF('ASSET BALANCES'!$A:$A,$C250,'ASSET BALANCES'!S:S)/1000</f>
        <v>25195.227224999995</v>
      </c>
      <c r="K250" s="260">
        <f>SUMIF('ASSET BALANCES'!$A:$A,$C250,'ASSET BALANCES'!T:T)/1000</f>
        <v>25195.227224999995</v>
      </c>
      <c r="L250" s="260">
        <f>SUMIF('ASSET BALANCES'!$A:$A,$C250,'ASSET BALANCES'!U:U)/1000</f>
        <v>25237.399124999993</v>
      </c>
      <c r="M250" s="260">
        <f>SUMIF('ASSET BALANCES'!$A:$A,$C250,'ASSET BALANCES'!V:V)/1000</f>
        <v>25237.399124999993</v>
      </c>
      <c r="N250" s="260">
        <f>SUMIF('ASSET BALANCES'!$A:$A,$C250,'ASSET BALANCES'!W:W)/1000</f>
        <v>25256.308219999992</v>
      </c>
      <c r="O250" s="260">
        <f>SUMIF('ASSET BALANCES'!$A:$A,$C250,'ASSET BALANCES'!X:X)/1000</f>
        <v>25258.671854999993</v>
      </c>
      <c r="P250" s="260">
        <f>SUMIF('ASSET BALANCES'!$A:$A,$C250,'ASSET BALANCES'!Y:Y)/1000</f>
        <v>25261.035489999995</v>
      </c>
      <c r="Q250" s="260">
        <f>SUMIF('ASSET BALANCES'!$A:$A,$C250,'ASSET BALANCES'!Z:Z)/1000</f>
        <v>25263.399124999996</v>
      </c>
      <c r="R250" s="260">
        <f>SUMIF('ASSET BALANCES'!$A:$A,$C250,'ASSET BALANCES'!AA:AA)/1000</f>
        <v>25537.597419999995</v>
      </c>
      <c r="S250" s="22">
        <f>SUM(F250:R250)/(13)</f>
        <v>25223.378963076921</v>
      </c>
      <c r="U250" s="261">
        <f>S250-('B-07 2024B'!R245/1)</f>
        <v>3.0769188015256077E-6</v>
      </c>
    </row>
    <row r="251" spans="1:21" x14ac:dyDescent="0.25">
      <c r="A251" s="251">
        <f t="shared" si="39"/>
        <v>6</v>
      </c>
      <c r="B251" s="256"/>
      <c r="C251" s="249">
        <v>34585</v>
      </c>
      <c r="D251" s="246" t="s">
        <v>60</v>
      </c>
      <c r="F251" s="260">
        <f>SUMIF('ASSET BALANCES'!$A:$A,$C251,'ASSET BALANCES'!O:O)/1000</f>
        <v>5489.2689800000016</v>
      </c>
      <c r="G251" s="260">
        <f>SUMIF('ASSET BALANCES'!$A:$A,$C251,'ASSET BALANCES'!P:P)/1000</f>
        <v>5489.2689800000016</v>
      </c>
      <c r="H251" s="260">
        <f>SUMIF('ASSET BALANCES'!$A:$A,$C251,'ASSET BALANCES'!Q:Q)/1000</f>
        <v>5489.2689800000016</v>
      </c>
      <c r="I251" s="260">
        <f>SUMIF('ASSET BALANCES'!$A:$A,$C251,'ASSET BALANCES'!R:R)/1000</f>
        <v>5489.2689800000016</v>
      </c>
      <c r="J251" s="260">
        <f>SUMIF('ASSET BALANCES'!$A:$A,$C251,'ASSET BALANCES'!S:S)/1000</f>
        <v>5489.2689800000016</v>
      </c>
      <c r="K251" s="260">
        <f>SUMIF('ASSET BALANCES'!$A:$A,$C251,'ASSET BALANCES'!T:T)/1000</f>
        <v>5489.2689800000016</v>
      </c>
      <c r="L251" s="260">
        <f>SUMIF('ASSET BALANCES'!$A:$A,$C251,'ASSET BALANCES'!U:U)/1000</f>
        <v>5489.2689800000016</v>
      </c>
      <c r="M251" s="260">
        <f>SUMIF('ASSET BALANCES'!$A:$A,$C251,'ASSET BALANCES'!V:V)/1000</f>
        <v>5489.2689800000016</v>
      </c>
      <c r="N251" s="260">
        <f>SUMIF('ASSET BALANCES'!$A:$A,$C251,'ASSET BALANCES'!W:W)/1000</f>
        <v>5489.2689800000016</v>
      </c>
      <c r="O251" s="260">
        <f>SUMIF('ASSET BALANCES'!$A:$A,$C251,'ASSET BALANCES'!X:X)/1000</f>
        <v>5489.2689800000016</v>
      </c>
      <c r="P251" s="260">
        <f>SUMIF('ASSET BALANCES'!$A:$A,$C251,'ASSET BALANCES'!Y:Y)/1000</f>
        <v>5489.2689800000016</v>
      </c>
      <c r="Q251" s="260">
        <f>SUMIF('ASSET BALANCES'!$A:$A,$C251,'ASSET BALANCES'!Z:Z)/1000</f>
        <v>5489.2689800000016</v>
      </c>
      <c r="R251" s="260">
        <f>SUMIF('ASSET BALANCES'!$A:$A,$C251,'ASSET BALANCES'!AA:AA)/1000</f>
        <v>5489.2689800000016</v>
      </c>
      <c r="S251" s="22">
        <f>SUM(F251:R251)/(13)</f>
        <v>5489.2689800000026</v>
      </c>
      <c r="U251" s="261">
        <f>S251-('B-07 2024B'!R246/1)</f>
        <v>0</v>
      </c>
    </row>
    <row r="252" spans="1:21" x14ac:dyDescent="0.25">
      <c r="A252" s="251">
        <f t="shared" si="39"/>
        <v>7</v>
      </c>
      <c r="B252" s="251"/>
      <c r="C252" s="249">
        <v>34685</v>
      </c>
      <c r="D252" s="246" t="s">
        <v>61</v>
      </c>
      <c r="F252" s="260">
        <f>SUMIF('ASSET BALANCES'!$A:$A,$C252,'ASSET BALANCES'!O:O)/1000</f>
        <v>0</v>
      </c>
      <c r="G252" s="260">
        <f>SUMIF('ASSET BALANCES'!$A:$A,$C252,'ASSET BALANCES'!P:P)/1000</f>
        <v>0</v>
      </c>
      <c r="H252" s="260">
        <f>SUMIF('ASSET BALANCES'!$A:$A,$C252,'ASSET BALANCES'!Q:Q)/1000</f>
        <v>0</v>
      </c>
      <c r="I252" s="260">
        <f>SUMIF('ASSET BALANCES'!$A:$A,$C252,'ASSET BALANCES'!R:R)/1000</f>
        <v>0</v>
      </c>
      <c r="J252" s="260">
        <f>SUMIF('ASSET BALANCES'!$A:$A,$C252,'ASSET BALANCES'!S:S)/1000</f>
        <v>0</v>
      </c>
      <c r="K252" s="260">
        <f>SUMIF('ASSET BALANCES'!$A:$A,$C252,'ASSET BALANCES'!T:T)/1000</f>
        <v>0</v>
      </c>
      <c r="L252" s="260">
        <f>SUMIF('ASSET BALANCES'!$A:$A,$C252,'ASSET BALANCES'!U:U)/1000</f>
        <v>0</v>
      </c>
      <c r="M252" s="260">
        <f>SUMIF('ASSET BALANCES'!$A:$A,$C252,'ASSET BALANCES'!V:V)/1000</f>
        <v>0</v>
      </c>
      <c r="N252" s="260">
        <f>SUMIF('ASSET BALANCES'!$A:$A,$C252,'ASSET BALANCES'!W:W)/1000</f>
        <v>0</v>
      </c>
      <c r="O252" s="260">
        <f>SUMIF('ASSET BALANCES'!$A:$A,$C252,'ASSET BALANCES'!X:X)/1000</f>
        <v>0</v>
      </c>
      <c r="P252" s="260">
        <f>SUMIF('ASSET BALANCES'!$A:$A,$C252,'ASSET BALANCES'!Y:Y)/1000</f>
        <v>0</v>
      </c>
      <c r="Q252" s="260">
        <f>SUMIF('ASSET BALANCES'!$A:$A,$C252,'ASSET BALANCES'!Z:Z)/1000</f>
        <v>0</v>
      </c>
      <c r="R252" s="260">
        <f>SUMIF('ASSET BALANCES'!$A:$A,$C252,'ASSET BALANCES'!AA:AA)/1000</f>
        <v>0</v>
      </c>
      <c r="S252" s="22">
        <f>SUM(F252:R252)/(13)</f>
        <v>0</v>
      </c>
      <c r="U252" s="261">
        <f>S252-('B-07 2024B'!R247/1)</f>
        <v>0</v>
      </c>
    </row>
    <row r="253" spans="1:21" x14ac:dyDescent="0.25">
      <c r="A253" s="251">
        <f t="shared" si="39"/>
        <v>8</v>
      </c>
      <c r="B253" s="251"/>
      <c r="C253" s="251"/>
      <c r="D253" s="274" t="s">
        <v>114</v>
      </c>
      <c r="F253" s="25">
        <f>SUM(F248:F252)</f>
        <v>38997.198319999996</v>
      </c>
      <c r="G253" s="25">
        <f t="shared" ref="G253:R253" si="40">SUM(G248:G252)</f>
        <v>38998.293859999998</v>
      </c>
      <c r="H253" s="25">
        <f t="shared" si="40"/>
        <v>38998.293859999998</v>
      </c>
      <c r="I253" s="25">
        <f t="shared" si="40"/>
        <v>39086.3609</v>
      </c>
      <c r="J253" s="25">
        <f t="shared" si="40"/>
        <v>39179.660329999999</v>
      </c>
      <c r="K253" s="25">
        <f t="shared" si="40"/>
        <v>39179.660329999999</v>
      </c>
      <c r="L253" s="25">
        <f t="shared" si="40"/>
        <v>39264.004129999994</v>
      </c>
      <c r="M253" s="25">
        <f t="shared" si="40"/>
        <v>39264.004129999994</v>
      </c>
      <c r="N253" s="25">
        <f t="shared" si="40"/>
        <v>39301.822319999992</v>
      </c>
      <c r="O253" s="25">
        <f t="shared" si="40"/>
        <v>39306.549589999995</v>
      </c>
      <c r="P253" s="25">
        <f t="shared" si="40"/>
        <v>39311.276859999998</v>
      </c>
      <c r="Q253" s="25">
        <f t="shared" si="40"/>
        <v>39316.004129999994</v>
      </c>
      <c r="R253" s="25">
        <f t="shared" si="40"/>
        <v>39864.400719999998</v>
      </c>
      <c r="S253" s="25">
        <f>SUM(S248:S252)</f>
        <v>39235.96380615385</v>
      </c>
      <c r="U253" s="261">
        <f>S253-('B-07 2024B'!R248/1)</f>
        <v>6.1538448790088296E-6</v>
      </c>
    </row>
    <row r="254" spans="1:21" x14ac:dyDescent="0.25">
      <c r="A254" s="251">
        <f t="shared" si="39"/>
        <v>9</v>
      </c>
      <c r="B254" s="251"/>
      <c r="U254" s="298"/>
    </row>
    <row r="255" spans="1:21" x14ac:dyDescent="0.25">
      <c r="A255" s="251">
        <f t="shared" si="39"/>
        <v>10</v>
      </c>
      <c r="B255" s="251"/>
      <c r="C255" s="251"/>
      <c r="D255" s="274" t="s">
        <v>115</v>
      </c>
      <c r="F255" s="263"/>
      <c r="G255" s="263"/>
      <c r="H255" s="263"/>
      <c r="I255" s="263"/>
      <c r="J255" s="263"/>
      <c r="K255" s="263"/>
      <c r="L255" s="263"/>
      <c r="M255" s="263"/>
      <c r="N255" s="263"/>
      <c r="O255" s="263"/>
      <c r="P255" s="263"/>
      <c r="Q255" s="263"/>
      <c r="R255" s="263"/>
      <c r="S255" s="28"/>
      <c r="U255" s="298"/>
    </row>
    <row r="256" spans="1:21" x14ac:dyDescent="0.25">
      <c r="A256" s="251">
        <f t="shared" si="39"/>
        <v>11</v>
      </c>
      <c r="B256" s="251"/>
      <c r="C256" s="249">
        <v>34186</v>
      </c>
      <c r="D256" s="246" t="s">
        <v>57</v>
      </c>
      <c r="F256" s="260">
        <f>SUMIF('ASSET BALANCES'!$A:$A,$C256,'ASSET BALANCES'!O:O)/1000</f>
        <v>13374.554050000001</v>
      </c>
      <c r="G256" s="260">
        <f>SUMIF('ASSET BALANCES'!$A:$A,$C256,'ASSET BALANCES'!P:P)/1000</f>
        <v>13374.554050000001</v>
      </c>
      <c r="H256" s="260">
        <f>SUMIF('ASSET BALANCES'!$A:$A,$C256,'ASSET BALANCES'!Q:Q)/1000</f>
        <v>13374.554050000001</v>
      </c>
      <c r="I256" s="260">
        <f>SUMIF('ASSET BALANCES'!$A:$A,$C256,'ASSET BALANCES'!R:R)/1000</f>
        <v>13374.554050000001</v>
      </c>
      <c r="J256" s="260">
        <f>SUMIF('ASSET BALANCES'!$A:$A,$C256,'ASSET BALANCES'!S:S)/1000</f>
        <v>13374.554050000001</v>
      </c>
      <c r="K256" s="260">
        <f>SUMIF('ASSET BALANCES'!$A:$A,$C256,'ASSET BALANCES'!T:T)/1000</f>
        <v>13374.554050000001</v>
      </c>
      <c r="L256" s="260">
        <f>SUMIF('ASSET BALANCES'!$A:$A,$C256,'ASSET BALANCES'!U:U)/1000</f>
        <v>13374.554050000001</v>
      </c>
      <c r="M256" s="260">
        <f>SUMIF('ASSET BALANCES'!$A:$A,$C256,'ASSET BALANCES'!V:V)/1000</f>
        <v>13374.554050000001</v>
      </c>
      <c r="N256" s="260">
        <f>SUMIF('ASSET BALANCES'!$A:$A,$C256,'ASSET BALANCES'!W:W)/1000</f>
        <v>13374.554050000001</v>
      </c>
      <c r="O256" s="260">
        <f>SUMIF('ASSET BALANCES'!$A:$A,$C256,'ASSET BALANCES'!X:X)/1000</f>
        <v>13374.554050000001</v>
      </c>
      <c r="P256" s="260">
        <f>SUMIF('ASSET BALANCES'!$A:$A,$C256,'ASSET BALANCES'!Y:Y)/1000</f>
        <v>13374.554050000001</v>
      </c>
      <c r="Q256" s="260">
        <f>SUMIF('ASSET BALANCES'!$A:$A,$C256,'ASSET BALANCES'!Z:Z)/1000</f>
        <v>13374.554050000001</v>
      </c>
      <c r="R256" s="260">
        <f>SUMIF('ASSET BALANCES'!$A:$A,$C256,'ASSET BALANCES'!AA:AA)/1000</f>
        <v>13374.554050000001</v>
      </c>
      <c r="S256" s="22">
        <f>SUM(F256:R256)/(13)</f>
        <v>13374.554050000004</v>
      </c>
      <c r="U256" s="261">
        <f>S256-('B-07 2024B'!R251/1)</f>
        <v>0</v>
      </c>
    </row>
    <row r="257" spans="1:21" x14ac:dyDescent="0.25">
      <c r="A257" s="251">
        <f t="shared" si="39"/>
        <v>12</v>
      </c>
      <c r="B257" s="256"/>
      <c r="C257" s="249">
        <v>34286</v>
      </c>
      <c r="D257" s="246" t="s">
        <v>93</v>
      </c>
      <c r="F257" s="260">
        <f>SUMIF('ASSET BALANCES'!$A:$A,$C257,'ASSET BALANCES'!O:O)/1000</f>
        <v>213841.66314999992</v>
      </c>
      <c r="G257" s="260">
        <f>SUMIF('ASSET BALANCES'!$A:$A,$C257,'ASSET BALANCES'!P:P)/1000</f>
        <v>214204.37148999993</v>
      </c>
      <c r="H257" s="260">
        <f>SUMIF('ASSET BALANCES'!$A:$A,$C257,'ASSET BALANCES'!Q:Q)/1000</f>
        <v>214246.96408499993</v>
      </c>
      <c r="I257" s="260">
        <f>SUMIF('ASSET BALANCES'!$A:$A,$C257,'ASSET BALANCES'!R:R)/1000</f>
        <v>214289.55667999992</v>
      </c>
      <c r="J257" s="260">
        <f>SUMIF('ASSET BALANCES'!$A:$A,$C257,'ASSET BALANCES'!S:S)/1000</f>
        <v>214332.14927499992</v>
      </c>
      <c r="K257" s="260">
        <f>SUMIF('ASSET BALANCES'!$A:$A,$C257,'ASSET BALANCES'!T:T)/1000</f>
        <v>214374.74186999991</v>
      </c>
      <c r="L257" s="260">
        <f>SUMIF('ASSET BALANCES'!$A:$A,$C257,'ASSET BALANCES'!U:U)/1000</f>
        <v>214417.33446499991</v>
      </c>
      <c r="M257" s="260">
        <f>SUMIF('ASSET BALANCES'!$A:$A,$C257,'ASSET BALANCES'!V:V)/1000</f>
        <v>214459.9270599999</v>
      </c>
      <c r="N257" s="260">
        <f>SUMIF('ASSET BALANCES'!$A:$A,$C257,'ASSET BALANCES'!W:W)/1000</f>
        <v>214502.51965499992</v>
      </c>
      <c r="O257" s="260">
        <f>SUMIF('ASSET BALANCES'!$A:$A,$C257,'ASSET BALANCES'!X:X)/1000</f>
        <v>214545.11224999992</v>
      </c>
      <c r="P257" s="260">
        <f>SUMIF('ASSET BALANCES'!$A:$A,$C257,'ASSET BALANCES'!Y:Y)/1000</f>
        <v>214587.70484499991</v>
      </c>
      <c r="Q257" s="260">
        <f>SUMIF('ASSET BALANCES'!$A:$A,$C257,'ASSET BALANCES'!Z:Z)/1000</f>
        <v>214886.96410499993</v>
      </c>
      <c r="R257" s="260">
        <f>SUMIF('ASSET BALANCES'!$A:$A,$C257,'ASSET BALANCES'!AA:AA)/1000</f>
        <v>215270.34614499996</v>
      </c>
      <c r="S257" s="22">
        <f>SUM(F257:R257)/(13)</f>
        <v>214458.41192884606</v>
      </c>
      <c r="U257" s="261">
        <f>S257-('B-07 2024B'!R252/1)</f>
        <v>-1.1539377737790346E-6</v>
      </c>
    </row>
    <row r="258" spans="1:21" x14ac:dyDescent="0.25">
      <c r="A258" s="251">
        <f t="shared" si="39"/>
        <v>13</v>
      </c>
      <c r="B258" s="256"/>
      <c r="C258" s="249">
        <v>34386</v>
      </c>
      <c r="D258" s="246" t="s">
        <v>94</v>
      </c>
      <c r="F258" s="260">
        <f>SUMIF('ASSET BALANCES'!$A:$A,$C258,'ASSET BALANCES'!O:O)/1000</f>
        <v>223922.33248000001</v>
      </c>
      <c r="G258" s="260">
        <f>SUMIF('ASSET BALANCES'!$A:$A,$C258,'ASSET BALANCES'!P:P)/1000</f>
        <v>224285.04082000002</v>
      </c>
      <c r="H258" s="260">
        <f>SUMIF('ASSET BALANCES'!$A:$A,$C258,'ASSET BALANCES'!Q:Q)/1000</f>
        <v>224327.63341500002</v>
      </c>
      <c r="I258" s="260">
        <f>SUMIF('ASSET BALANCES'!$A:$A,$C258,'ASSET BALANCES'!R:R)/1000</f>
        <v>224370.22601000001</v>
      </c>
      <c r="J258" s="260">
        <f>SUMIF('ASSET BALANCES'!$A:$A,$C258,'ASSET BALANCES'!S:S)/1000</f>
        <v>224412.81860500001</v>
      </c>
      <c r="K258" s="260">
        <f>SUMIF('ASSET BALANCES'!$A:$A,$C258,'ASSET BALANCES'!T:T)/1000</f>
        <v>224455.41120000003</v>
      </c>
      <c r="L258" s="260">
        <f>SUMIF('ASSET BALANCES'!$A:$A,$C258,'ASSET BALANCES'!U:U)/1000</f>
        <v>224498.00379500003</v>
      </c>
      <c r="M258" s="260">
        <f>SUMIF('ASSET BALANCES'!$A:$A,$C258,'ASSET BALANCES'!V:V)/1000</f>
        <v>224540.59639000002</v>
      </c>
      <c r="N258" s="260">
        <f>SUMIF('ASSET BALANCES'!$A:$A,$C258,'ASSET BALANCES'!W:W)/1000</f>
        <v>224583.18898500002</v>
      </c>
      <c r="O258" s="260">
        <f>SUMIF('ASSET BALANCES'!$A:$A,$C258,'ASSET BALANCES'!X:X)/1000</f>
        <v>224625.78158000001</v>
      </c>
      <c r="P258" s="260">
        <f>SUMIF('ASSET BALANCES'!$A:$A,$C258,'ASSET BALANCES'!Y:Y)/1000</f>
        <v>224668.374175</v>
      </c>
      <c r="Q258" s="260">
        <f>SUMIF('ASSET BALANCES'!$A:$A,$C258,'ASSET BALANCES'!Z:Z)/1000</f>
        <v>224967.63343500003</v>
      </c>
      <c r="R258" s="260">
        <f>SUMIF('ASSET BALANCES'!$A:$A,$C258,'ASSET BALANCES'!AA:AA)/1000</f>
        <v>225351.01547500005</v>
      </c>
      <c r="S258" s="22">
        <f>SUM(F258:R258)/(13)</f>
        <v>224539.08125884618</v>
      </c>
      <c r="U258" s="261">
        <f>S258-('B-07 2024B'!R253/1)</f>
        <v>-1.1537922546267509E-6</v>
      </c>
    </row>
    <row r="259" spans="1:21" x14ac:dyDescent="0.25">
      <c r="A259" s="251">
        <f t="shared" si="39"/>
        <v>14</v>
      </c>
      <c r="B259" s="256"/>
      <c r="C259" s="249">
        <v>34586</v>
      </c>
      <c r="D259" s="246" t="s">
        <v>60</v>
      </c>
      <c r="F259" s="260">
        <f>SUMIF('ASSET BALANCES'!$A:$A,$C259,'ASSET BALANCES'!O:O)/1000</f>
        <v>18338.595009999997</v>
      </c>
      <c r="G259" s="260">
        <f>SUMIF('ASSET BALANCES'!$A:$A,$C259,'ASSET BALANCES'!P:P)/1000</f>
        <v>18338.595009999997</v>
      </c>
      <c r="H259" s="260">
        <f>SUMIF('ASSET BALANCES'!$A:$A,$C259,'ASSET BALANCES'!Q:Q)/1000</f>
        <v>18338.595009999997</v>
      </c>
      <c r="I259" s="260">
        <f>SUMIF('ASSET BALANCES'!$A:$A,$C259,'ASSET BALANCES'!R:R)/1000</f>
        <v>18338.595009999997</v>
      </c>
      <c r="J259" s="260">
        <f>SUMIF('ASSET BALANCES'!$A:$A,$C259,'ASSET BALANCES'!S:S)/1000</f>
        <v>18338.595009999997</v>
      </c>
      <c r="K259" s="260">
        <f>SUMIF('ASSET BALANCES'!$A:$A,$C259,'ASSET BALANCES'!T:T)/1000</f>
        <v>18338.595009999997</v>
      </c>
      <c r="L259" s="260">
        <f>SUMIF('ASSET BALANCES'!$A:$A,$C259,'ASSET BALANCES'!U:U)/1000</f>
        <v>18338.595009999997</v>
      </c>
      <c r="M259" s="260">
        <f>SUMIF('ASSET BALANCES'!$A:$A,$C259,'ASSET BALANCES'!V:V)/1000</f>
        <v>18338.595009999997</v>
      </c>
      <c r="N259" s="260">
        <f>SUMIF('ASSET BALANCES'!$A:$A,$C259,'ASSET BALANCES'!W:W)/1000</f>
        <v>18338.595009999997</v>
      </c>
      <c r="O259" s="260">
        <f>SUMIF('ASSET BALANCES'!$A:$A,$C259,'ASSET BALANCES'!X:X)/1000</f>
        <v>18338.595009999997</v>
      </c>
      <c r="P259" s="260">
        <f>SUMIF('ASSET BALANCES'!$A:$A,$C259,'ASSET BALANCES'!Y:Y)/1000</f>
        <v>18338.595009999997</v>
      </c>
      <c r="Q259" s="260">
        <f>SUMIF('ASSET BALANCES'!$A:$A,$C259,'ASSET BALANCES'!Z:Z)/1000</f>
        <v>18338.595009999997</v>
      </c>
      <c r="R259" s="260">
        <f>SUMIF('ASSET BALANCES'!$A:$A,$C259,'ASSET BALANCES'!AA:AA)/1000</f>
        <v>18338.595009999997</v>
      </c>
      <c r="S259" s="22">
        <f>SUM(F259:R259)/(13)</f>
        <v>18338.595009999994</v>
      </c>
      <c r="U259" s="261">
        <f>S259-('B-07 2024B'!R254/1)</f>
        <v>0</v>
      </c>
    </row>
    <row r="260" spans="1:21" x14ac:dyDescent="0.25">
      <c r="A260" s="251">
        <f t="shared" si="39"/>
        <v>15</v>
      </c>
      <c r="B260" s="256"/>
      <c r="C260" s="249">
        <v>34686</v>
      </c>
      <c r="D260" s="246" t="s">
        <v>61</v>
      </c>
      <c r="F260" s="260">
        <f>SUMIF('ASSET BALANCES'!$A:$A,$C260,'ASSET BALANCES'!O:O)/1000</f>
        <v>141.62640999999999</v>
      </c>
      <c r="G260" s="260">
        <f>SUMIF('ASSET BALANCES'!$A:$A,$C260,'ASSET BALANCES'!P:P)/1000</f>
        <v>141.62640999999999</v>
      </c>
      <c r="H260" s="260">
        <f>SUMIF('ASSET BALANCES'!$A:$A,$C260,'ASSET BALANCES'!Q:Q)/1000</f>
        <v>141.62640999999999</v>
      </c>
      <c r="I260" s="260">
        <f>SUMIF('ASSET BALANCES'!$A:$A,$C260,'ASSET BALANCES'!R:R)/1000</f>
        <v>141.62640999999999</v>
      </c>
      <c r="J260" s="260">
        <f>SUMIF('ASSET BALANCES'!$A:$A,$C260,'ASSET BALANCES'!S:S)/1000</f>
        <v>141.62640999999999</v>
      </c>
      <c r="K260" s="260">
        <f>SUMIF('ASSET BALANCES'!$A:$A,$C260,'ASSET BALANCES'!T:T)/1000</f>
        <v>141.62640999999999</v>
      </c>
      <c r="L260" s="260">
        <f>SUMIF('ASSET BALANCES'!$A:$A,$C260,'ASSET BALANCES'!U:U)/1000</f>
        <v>141.62640999999999</v>
      </c>
      <c r="M260" s="260">
        <f>SUMIF('ASSET BALANCES'!$A:$A,$C260,'ASSET BALANCES'!V:V)/1000</f>
        <v>141.62640999999999</v>
      </c>
      <c r="N260" s="260">
        <f>SUMIF('ASSET BALANCES'!$A:$A,$C260,'ASSET BALANCES'!W:W)/1000</f>
        <v>141.62640999999999</v>
      </c>
      <c r="O260" s="260">
        <f>SUMIF('ASSET BALANCES'!$A:$A,$C260,'ASSET BALANCES'!X:X)/1000</f>
        <v>141.62640999999999</v>
      </c>
      <c r="P260" s="260">
        <f>SUMIF('ASSET BALANCES'!$A:$A,$C260,'ASSET BALANCES'!Y:Y)/1000</f>
        <v>141.62640999999999</v>
      </c>
      <c r="Q260" s="260">
        <f>SUMIF('ASSET BALANCES'!$A:$A,$C260,'ASSET BALANCES'!Z:Z)/1000</f>
        <v>141.62640999999999</v>
      </c>
      <c r="R260" s="260">
        <f>SUMIF('ASSET BALANCES'!$A:$A,$C260,'ASSET BALANCES'!AA:AA)/1000</f>
        <v>141.62640999999999</v>
      </c>
      <c r="S260" s="22">
        <f>SUM(F260:R260)/(13)</f>
        <v>141.62641000000002</v>
      </c>
      <c r="U260" s="261">
        <f>S260-('B-07 2024B'!R255/1)</f>
        <v>0</v>
      </c>
    </row>
    <row r="261" spans="1:21" x14ac:dyDescent="0.25">
      <c r="A261" s="251">
        <f t="shared" si="39"/>
        <v>16</v>
      </c>
      <c r="B261" s="256"/>
      <c r="C261" s="249"/>
      <c r="D261" s="274" t="s">
        <v>116</v>
      </c>
      <c r="F261" s="25">
        <f>SUM(F256:F260)</f>
        <v>469618.77109999995</v>
      </c>
      <c r="G261" s="25">
        <f t="shared" ref="G261:R261" si="41">SUM(G256:G260)</f>
        <v>470344.18777999998</v>
      </c>
      <c r="H261" s="25">
        <f t="shared" si="41"/>
        <v>470429.37296999997</v>
      </c>
      <c r="I261" s="25">
        <f t="shared" si="41"/>
        <v>470514.55815999996</v>
      </c>
      <c r="J261" s="25">
        <f t="shared" si="41"/>
        <v>470599.74334999995</v>
      </c>
      <c r="K261" s="25">
        <f t="shared" si="41"/>
        <v>470684.92853999994</v>
      </c>
      <c r="L261" s="25">
        <f t="shared" si="41"/>
        <v>470770.11372999992</v>
      </c>
      <c r="M261" s="25">
        <f t="shared" si="41"/>
        <v>470855.29891999991</v>
      </c>
      <c r="N261" s="25">
        <f t="shared" si="41"/>
        <v>470940.48410999996</v>
      </c>
      <c r="O261" s="25">
        <f t="shared" si="41"/>
        <v>471025.66929999995</v>
      </c>
      <c r="P261" s="25">
        <f t="shared" si="41"/>
        <v>471110.85448999994</v>
      </c>
      <c r="Q261" s="25">
        <f t="shared" si="41"/>
        <v>471709.37300999998</v>
      </c>
      <c r="R261" s="25">
        <f t="shared" si="41"/>
        <v>472476.13709000003</v>
      </c>
      <c r="S261" s="25">
        <f>SUM(S256:S260)</f>
        <v>470852.2686576923</v>
      </c>
      <c r="U261" s="261">
        <f>S261-('B-07 2024B'!R256/1)</f>
        <v>-2.3077009245753288E-6</v>
      </c>
    </row>
    <row r="262" spans="1:21" x14ac:dyDescent="0.25">
      <c r="A262" s="251">
        <f t="shared" si="39"/>
        <v>17</v>
      </c>
      <c r="B262" s="256"/>
      <c r="U262" s="298"/>
    </row>
    <row r="263" spans="1:21" x14ac:dyDescent="0.25">
      <c r="A263" s="251">
        <f t="shared" si="39"/>
        <v>18</v>
      </c>
      <c r="B263" s="256"/>
      <c r="C263" s="249">
        <v>34287</v>
      </c>
      <c r="D263" s="274" t="s">
        <v>117</v>
      </c>
      <c r="F263" s="260">
        <f>SUMIF('ASSET BALANCES'!$A:$A,$C263,'ASSET BALANCES'!O:O)/1000</f>
        <v>0</v>
      </c>
      <c r="G263" s="260">
        <f>SUMIF('ASSET BALANCES'!$A:$A,$C263,'ASSET BALANCES'!P:P)/1000</f>
        <v>0</v>
      </c>
      <c r="H263" s="260">
        <f>SUMIF('ASSET BALANCES'!$A:$A,$C263,'ASSET BALANCES'!Q:Q)/1000</f>
        <v>0</v>
      </c>
      <c r="I263" s="260">
        <f>SUMIF('ASSET BALANCES'!$A:$A,$C263,'ASSET BALANCES'!R:R)/1000</f>
        <v>0</v>
      </c>
      <c r="J263" s="260">
        <f>SUMIF('ASSET BALANCES'!$A:$A,$C263,'ASSET BALANCES'!S:S)/1000</f>
        <v>0</v>
      </c>
      <c r="K263" s="260">
        <f>SUMIF('ASSET BALANCES'!$A:$A,$C263,'ASSET BALANCES'!T:T)/1000</f>
        <v>0</v>
      </c>
      <c r="L263" s="260">
        <f>SUMIF('ASSET BALANCES'!$A:$A,$C263,'ASSET BALANCES'!U:U)/1000</f>
        <v>0</v>
      </c>
      <c r="M263" s="260">
        <f>SUMIF('ASSET BALANCES'!$A:$A,$C263,'ASSET BALANCES'!V:V)/1000</f>
        <v>0</v>
      </c>
      <c r="N263" s="260">
        <f>SUMIF('ASSET BALANCES'!$A:$A,$C263,'ASSET BALANCES'!W:W)/1000</f>
        <v>0</v>
      </c>
      <c r="O263" s="260">
        <f>SUMIF('ASSET BALANCES'!$A:$A,$C263,'ASSET BALANCES'!X:X)/1000</f>
        <v>0</v>
      </c>
      <c r="P263" s="260">
        <f>SUMIF('ASSET BALANCES'!$A:$A,$C263,'ASSET BALANCES'!Y:Y)/1000</f>
        <v>0</v>
      </c>
      <c r="Q263" s="260">
        <f>SUMIF('ASSET BALANCES'!$A:$A,$C263,'ASSET BALANCES'!Z:Z)/1000</f>
        <v>0</v>
      </c>
      <c r="R263" s="260">
        <f>SUMIF('ASSET BALANCES'!$A:$A,$C263,'ASSET BALANCES'!AA:AA)/1000</f>
        <v>0</v>
      </c>
      <c r="S263" s="22">
        <f>SUM(F263:R263)/(13)</f>
        <v>0</v>
      </c>
      <c r="U263" s="261">
        <f>S263-('B-07 2024B'!R258/1)</f>
        <v>0</v>
      </c>
    </row>
    <row r="264" spans="1:21" x14ac:dyDescent="0.25">
      <c r="A264" s="251">
        <f t="shared" si="39"/>
        <v>19</v>
      </c>
      <c r="B264" s="256"/>
      <c r="C264" s="249">
        <v>34687</v>
      </c>
      <c r="D264" s="246" t="s">
        <v>118</v>
      </c>
      <c r="F264" s="260">
        <f>SUMIF('ASSET BALANCES'!$A:$A,$C264,'ASSET BALANCES'!O:O)/1000</f>
        <v>2111.9599400000002</v>
      </c>
      <c r="G264" s="260">
        <f>SUMIF('ASSET BALANCES'!$A:$A,$C264,'ASSET BALANCES'!P:P)/1000</f>
        <v>2111.9599400000002</v>
      </c>
      <c r="H264" s="260">
        <f>SUMIF('ASSET BALANCES'!$A:$A,$C264,'ASSET BALANCES'!Q:Q)/1000</f>
        <v>2111.9599400000002</v>
      </c>
      <c r="I264" s="260">
        <f>SUMIF('ASSET BALANCES'!$A:$A,$C264,'ASSET BALANCES'!R:R)/1000</f>
        <v>2111.9599400000002</v>
      </c>
      <c r="J264" s="260">
        <f>SUMIF('ASSET BALANCES'!$A:$A,$C264,'ASSET BALANCES'!S:S)/1000</f>
        <v>2111.9599400000002</v>
      </c>
      <c r="K264" s="260">
        <f>SUMIF('ASSET BALANCES'!$A:$A,$C264,'ASSET BALANCES'!T:T)/1000</f>
        <v>2111.9599400000002</v>
      </c>
      <c r="L264" s="260">
        <f>SUMIF('ASSET BALANCES'!$A:$A,$C264,'ASSET BALANCES'!U:U)/1000</f>
        <v>2111.9599400000002</v>
      </c>
      <c r="M264" s="260">
        <f>SUMIF('ASSET BALANCES'!$A:$A,$C264,'ASSET BALANCES'!V:V)/1000</f>
        <v>2111.9599400000002</v>
      </c>
      <c r="N264" s="260">
        <f>SUMIF('ASSET BALANCES'!$A:$A,$C264,'ASSET BALANCES'!W:W)/1000</f>
        <v>2111.9599400000002</v>
      </c>
      <c r="O264" s="260">
        <f>SUMIF('ASSET BALANCES'!$A:$A,$C264,'ASSET BALANCES'!X:X)/1000</f>
        <v>2111.9599400000002</v>
      </c>
      <c r="P264" s="260">
        <f>SUMIF('ASSET BALANCES'!$A:$A,$C264,'ASSET BALANCES'!Y:Y)/1000</f>
        <v>2111.9599400000002</v>
      </c>
      <c r="Q264" s="260">
        <f>SUMIF('ASSET BALANCES'!$A:$A,$C264,'ASSET BALANCES'!Z:Z)/1000</f>
        <v>2111.9599400000002</v>
      </c>
      <c r="R264" s="260">
        <f>SUMIF('ASSET BALANCES'!$A:$A,$C264,'ASSET BALANCES'!AA:AA)/1000</f>
        <v>2111.9599400000002</v>
      </c>
      <c r="S264" s="22">
        <f>SUM(F264:R264)/(13)</f>
        <v>2111.9599400000002</v>
      </c>
      <c r="U264" s="261">
        <f>S264-('B-07 2024B'!R259/1)</f>
        <v>0</v>
      </c>
    </row>
    <row r="265" spans="1:21" x14ac:dyDescent="0.25">
      <c r="A265" s="251">
        <f t="shared" si="39"/>
        <v>20</v>
      </c>
      <c r="B265" s="256"/>
      <c r="C265" s="251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U265" s="298"/>
    </row>
    <row r="266" spans="1:21" ht="13.8" thickBot="1" x14ac:dyDescent="0.3">
      <c r="A266" s="251">
        <f t="shared" si="39"/>
        <v>21</v>
      </c>
      <c r="B266" s="256"/>
      <c r="C266" s="251"/>
      <c r="D266" s="246" t="s">
        <v>119</v>
      </c>
      <c r="F266" s="36">
        <f>SUM(F196,F204,F212,F220,F228,F253,F261,F263,F264)</f>
        <v>1430834.0618999996</v>
      </c>
      <c r="G266" s="36">
        <f t="shared" ref="G266:R266" si="42">SUM(G196,G204,G212,G220,G228,G253,G261,G263,G264)</f>
        <v>1433976.3839599998</v>
      </c>
      <c r="H266" s="36">
        <f t="shared" si="42"/>
        <v>1434455.6763299997</v>
      </c>
      <c r="I266" s="36">
        <f t="shared" si="42"/>
        <v>1435628.5809599997</v>
      </c>
      <c r="J266" s="36">
        <f t="shared" si="42"/>
        <v>1436683.6080299998</v>
      </c>
      <c r="K266" s="36">
        <f t="shared" si="42"/>
        <v>1437620.9717999999</v>
      </c>
      <c r="L266" s="36">
        <f t="shared" si="42"/>
        <v>1438346.9647599999</v>
      </c>
      <c r="M266" s="36">
        <f t="shared" si="42"/>
        <v>1438624.0553299999</v>
      </c>
      <c r="N266" s="36">
        <f t="shared" si="42"/>
        <v>1439011.5614099998</v>
      </c>
      <c r="O266" s="36">
        <f t="shared" si="42"/>
        <v>1439273.9419999998</v>
      </c>
      <c r="P266" s="36">
        <f t="shared" si="42"/>
        <v>1439533.45392</v>
      </c>
      <c r="Q266" s="36">
        <f t="shared" si="42"/>
        <v>1440301.9296499998</v>
      </c>
      <c r="R266" s="36">
        <f t="shared" si="42"/>
        <v>1449218.6216500001</v>
      </c>
      <c r="S266" s="36">
        <f t="shared" ref="S266" si="43">SUM(S196,S204,S212,S220,S228,S253,S261,S263,S264)</f>
        <v>1437962.2932076922</v>
      </c>
      <c r="U266" s="261">
        <f>S266-('B-07 2024B'!R261/1)</f>
        <v>7.6922588050365448E-6</v>
      </c>
    </row>
    <row r="267" spans="1:21" ht="13.8" thickTop="1" x14ac:dyDescent="0.25">
      <c r="A267" s="251">
        <f t="shared" si="39"/>
        <v>22</v>
      </c>
      <c r="B267" s="256"/>
      <c r="U267" s="298"/>
    </row>
    <row r="268" spans="1:21" x14ac:dyDescent="0.25">
      <c r="A268" s="251">
        <f t="shared" si="39"/>
        <v>23</v>
      </c>
      <c r="B268" s="256"/>
      <c r="U268" s="298"/>
    </row>
    <row r="269" spans="1:21" x14ac:dyDescent="0.25">
      <c r="A269" s="251">
        <f t="shared" si="39"/>
        <v>24</v>
      </c>
      <c r="B269" s="256"/>
      <c r="U269" s="298"/>
    </row>
    <row r="270" spans="1:21" x14ac:dyDescent="0.25">
      <c r="A270" s="251">
        <f t="shared" si="39"/>
        <v>25</v>
      </c>
      <c r="B270" s="256"/>
      <c r="D270" s="246" t="s">
        <v>120</v>
      </c>
      <c r="U270" s="298"/>
    </row>
    <row r="271" spans="1:21" x14ac:dyDescent="0.25">
      <c r="A271" s="251">
        <f t="shared" si="39"/>
        <v>26</v>
      </c>
      <c r="B271" s="266"/>
      <c r="D271" s="274" t="s">
        <v>121</v>
      </c>
      <c r="F271" s="263"/>
      <c r="G271" s="263"/>
      <c r="H271" s="263"/>
      <c r="I271" s="263"/>
      <c r="J271" s="263"/>
      <c r="K271" s="263"/>
      <c r="L271" s="263"/>
      <c r="M271" s="263"/>
      <c r="N271" s="263"/>
      <c r="O271" s="263"/>
      <c r="P271" s="263"/>
      <c r="Q271" s="263"/>
      <c r="R271" s="263"/>
      <c r="S271" s="278"/>
      <c r="U271" s="298"/>
    </row>
    <row r="272" spans="1:21" x14ac:dyDescent="0.25">
      <c r="A272" s="251">
        <f t="shared" si="39"/>
        <v>27</v>
      </c>
      <c r="B272" s="266"/>
      <c r="C272" s="251">
        <v>34130</v>
      </c>
      <c r="D272" s="246" t="s">
        <v>57</v>
      </c>
      <c r="F272" s="260">
        <f>SUMIF('ASSET BALANCES'!$A:$A,$C272,'ASSET BALANCES'!O:O)/1000</f>
        <v>104796.03444999999</v>
      </c>
      <c r="G272" s="260">
        <f>SUMIF('ASSET BALANCES'!$A:$A,$C272,'ASSET BALANCES'!P:P)/1000</f>
        <v>104796.03444999999</v>
      </c>
      <c r="H272" s="260">
        <f>SUMIF('ASSET BALANCES'!$A:$A,$C272,'ASSET BALANCES'!Q:Q)/1000</f>
        <v>104796.03444999999</v>
      </c>
      <c r="I272" s="260">
        <f>SUMIF('ASSET BALANCES'!$A:$A,$C272,'ASSET BALANCES'!R:R)/1000</f>
        <v>104796.03444999999</v>
      </c>
      <c r="J272" s="260">
        <f>SUMIF('ASSET BALANCES'!$A:$A,$C272,'ASSET BALANCES'!S:S)/1000</f>
        <v>104796.03444999999</v>
      </c>
      <c r="K272" s="260">
        <f>SUMIF('ASSET BALANCES'!$A:$A,$C272,'ASSET BALANCES'!T:T)/1000</f>
        <v>111596.24351999999</v>
      </c>
      <c r="L272" s="260">
        <f>SUMIF('ASSET BALANCES'!$A:$A,$C272,'ASSET BALANCES'!U:U)/1000</f>
        <v>111945.07631999999</v>
      </c>
      <c r="M272" s="260">
        <f>SUMIF('ASSET BALANCES'!$A:$A,$C272,'ASSET BALANCES'!V:V)/1000</f>
        <v>112218.78752</v>
      </c>
      <c r="N272" s="260">
        <f>SUMIF('ASSET BALANCES'!$A:$A,$C272,'ASSET BALANCES'!W:W)/1000</f>
        <v>112232.11392</v>
      </c>
      <c r="O272" s="260">
        <f>SUMIF('ASSET BALANCES'!$A:$A,$C272,'ASSET BALANCES'!X:X)/1000</f>
        <v>112232.11392</v>
      </c>
      <c r="P272" s="260">
        <f>SUMIF('ASSET BALANCES'!$A:$A,$C272,'ASSET BALANCES'!Y:Y)/1000</f>
        <v>112232.11392</v>
      </c>
      <c r="Q272" s="260">
        <f>SUMIF('ASSET BALANCES'!$A:$A,$C272,'ASSET BALANCES'!Z:Z)/1000</f>
        <v>112232.11392</v>
      </c>
      <c r="R272" s="260">
        <f>SUMIF('ASSET BALANCES'!$A:$A,$C272,'ASSET BALANCES'!AA:AA)/1000</f>
        <v>112232.11392</v>
      </c>
      <c r="S272" s="22">
        <f>SUM(F272:R272)/(13)</f>
        <v>109300.06532384612</v>
      </c>
      <c r="U272" s="261">
        <f>S272-('B-07 2024B'!R267/1)</f>
        <v>3.8461294025182724E-6</v>
      </c>
    </row>
    <row r="273" spans="1:21" x14ac:dyDescent="0.25">
      <c r="A273" s="251">
        <f t="shared" si="39"/>
        <v>28</v>
      </c>
      <c r="B273" s="266"/>
      <c r="C273" s="251">
        <v>34230</v>
      </c>
      <c r="D273" s="246" t="s">
        <v>93</v>
      </c>
      <c r="F273" s="260">
        <f>SUMIF('ASSET BALANCES'!$A:$A,$C273,'ASSET BALANCES'!O:O)/1000</f>
        <v>24416.151070000007</v>
      </c>
      <c r="G273" s="260">
        <f>SUMIF('ASSET BALANCES'!$A:$A,$C273,'ASSET BALANCES'!P:P)/1000</f>
        <v>26053.56031500001</v>
      </c>
      <c r="H273" s="260">
        <f>SUMIF('ASSET BALANCES'!$A:$A,$C273,'ASSET BALANCES'!Q:Q)/1000</f>
        <v>27517.939005000007</v>
      </c>
      <c r="I273" s="260">
        <f>SUMIF('ASSET BALANCES'!$A:$A,$C273,'ASSET BALANCES'!R:R)/1000</f>
        <v>36748.840075</v>
      </c>
      <c r="J273" s="260">
        <f>SUMIF('ASSET BALANCES'!$A:$A,$C273,'ASSET BALANCES'!S:S)/1000</f>
        <v>37475.638550000003</v>
      </c>
      <c r="K273" s="260">
        <f>SUMIF('ASSET BALANCES'!$A:$A,$C273,'ASSET BALANCES'!T:T)/1000</f>
        <v>39291.966895000005</v>
      </c>
      <c r="L273" s="260">
        <f>SUMIF('ASSET BALANCES'!$A:$A,$C273,'ASSET BALANCES'!U:U)/1000</f>
        <v>40249.122500000005</v>
      </c>
      <c r="M273" s="260">
        <f>SUMIF('ASSET BALANCES'!$A:$A,$C273,'ASSET BALANCES'!V:V)/1000</f>
        <v>40397.483595000005</v>
      </c>
      <c r="N273" s="260">
        <f>SUMIF('ASSET BALANCES'!$A:$A,$C273,'ASSET BALANCES'!W:W)/1000</f>
        <v>40545.844690000005</v>
      </c>
      <c r="O273" s="260">
        <f>SUMIF('ASSET BALANCES'!$A:$A,$C273,'ASSET BALANCES'!X:X)/1000</f>
        <v>40854.205785000006</v>
      </c>
      <c r="P273" s="260">
        <f>SUMIF('ASSET BALANCES'!$A:$A,$C273,'ASSET BALANCES'!Y:Y)/1000</f>
        <v>41003.366880000001</v>
      </c>
      <c r="Q273" s="260">
        <f>SUMIF('ASSET BALANCES'!$A:$A,$C273,'ASSET BALANCES'!Z:Z)/1000</f>
        <v>41157.327975</v>
      </c>
      <c r="R273" s="260">
        <f>SUMIF('ASSET BALANCES'!$A:$A,$C273,'ASSET BALANCES'!AA:AA)/1000</f>
        <v>41315.289069999999</v>
      </c>
      <c r="S273" s="22">
        <f>SUM(F273:R273)/(13)</f>
        <v>36694.364338846157</v>
      </c>
      <c r="U273" s="261">
        <f>S273-('B-07 2024B'!R268/1)</f>
        <v>-1.1538431863300502E-6</v>
      </c>
    </row>
    <row r="274" spans="1:21" x14ac:dyDescent="0.25">
      <c r="A274" s="251">
        <f t="shared" si="39"/>
        <v>29</v>
      </c>
      <c r="B274" s="256"/>
      <c r="C274" s="251">
        <v>34330</v>
      </c>
      <c r="D274" s="246" t="s">
        <v>94</v>
      </c>
      <c r="F274" s="260">
        <f>SUMIF('ASSET BALANCES'!$A:$A,$C274,'ASSET BALANCES'!O:O)/1000</f>
        <v>39430.136840000014</v>
      </c>
      <c r="G274" s="260">
        <f>SUMIF('ASSET BALANCES'!$A:$A,$C274,'ASSET BALANCES'!P:P)/1000</f>
        <v>41067.546085000009</v>
      </c>
      <c r="H274" s="260">
        <f>SUMIF('ASSET BALANCES'!$A:$A,$C274,'ASSET BALANCES'!Q:Q)/1000</f>
        <v>42531.924775000007</v>
      </c>
      <c r="I274" s="260">
        <f>SUMIF('ASSET BALANCES'!$A:$A,$C274,'ASSET BALANCES'!R:R)/1000</f>
        <v>51762.825844999999</v>
      </c>
      <c r="J274" s="260">
        <f>SUMIF('ASSET BALANCES'!$A:$A,$C274,'ASSET BALANCES'!S:S)/1000</f>
        <v>52489.624320000003</v>
      </c>
      <c r="K274" s="260">
        <f>SUMIF('ASSET BALANCES'!$A:$A,$C274,'ASSET BALANCES'!T:T)/1000</f>
        <v>54305.952664999997</v>
      </c>
      <c r="L274" s="260">
        <f>SUMIF('ASSET BALANCES'!$A:$A,$C274,'ASSET BALANCES'!U:U)/1000</f>
        <v>55263.108270000004</v>
      </c>
      <c r="M274" s="260">
        <f>SUMIF('ASSET BALANCES'!$A:$A,$C274,'ASSET BALANCES'!V:V)/1000</f>
        <v>55411.469365000004</v>
      </c>
      <c r="N274" s="260">
        <f>SUMIF('ASSET BALANCES'!$A:$A,$C274,'ASSET BALANCES'!W:W)/1000</f>
        <v>55559.830459999997</v>
      </c>
      <c r="O274" s="260">
        <f>SUMIF('ASSET BALANCES'!$A:$A,$C274,'ASSET BALANCES'!X:X)/1000</f>
        <v>55868.191554999998</v>
      </c>
      <c r="P274" s="260">
        <f>SUMIF('ASSET BALANCES'!$A:$A,$C274,'ASSET BALANCES'!Y:Y)/1000</f>
        <v>56017.352650000001</v>
      </c>
      <c r="Q274" s="260">
        <f>SUMIF('ASSET BALANCES'!$A:$A,$C274,'ASSET BALANCES'!Z:Z)/1000</f>
        <v>56171.313744999999</v>
      </c>
      <c r="R274" s="260">
        <f>SUMIF('ASSET BALANCES'!$A:$A,$C274,'ASSET BALANCES'!AA:AA)/1000</f>
        <v>56329.274839999998</v>
      </c>
      <c r="S274" s="22">
        <f>SUM(F274:R274)/(13)</f>
        <v>51708.350108846163</v>
      </c>
      <c r="U274" s="261">
        <f>S274-('B-07 2024B'!R269/1)</f>
        <v>-1.153835910372436E-6</v>
      </c>
    </row>
    <row r="275" spans="1:21" x14ac:dyDescent="0.25">
      <c r="A275" s="251">
        <f t="shared" si="39"/>
        <v>30</v>
      </c>
      <c r="B275" s="256"/>
      <c r="C275" s="251">
        <v>34530</v>
      </c>
      <c r="D275" s="246" t="s">
        <v>60</v>
      </c>
      <c r="F275" s="260">
        <f>SUMIF('ASSET BALANCES'!$A:$A,$C275,'ASSET BALANCES'!O:O)/1000</f>
        <v>32858.830609999997</v>
      </c>
      <c r="G275" s="260">
        <f>SUMIF('ASSET BALANCES'!$A:$A,$C275,'ASSET BALANCES'!P:P)/1000</f>
        <v>32858.830609999997</v>
      </c>
      <c r="H275" s="260">
        <f>SUMIF('ASSET BALANCES'!$A:$A,$C275,'ASSET BALANCES'!Q:Q)/1000</f>
        <v>32858.830609999997</v>
      </c>
      <c r="I275" s="260">
        <f>SUMIF('ASSET BALANCES'!$A:$A,$C275,'ASSET BALANCES'!R:R)/1000</f>
        <v>32858.830609999997</v>
      </c>
      <c r="J275" s="260">
        <f>SUMIF('ASSET BALANCES'!$A:$A,$C275,'ASSET BALANCES'!S:S)/1000</f>
        <v>32858.830609999997</v>
      </c>
      <c r="K275" s="260">
        <f>SUMIF('ASSET BALANCES'!$A:$A,$C275,'ASSET BALANCES'!T:T)/1000</f>
        <v>32858.830609999997</v>
      </c>
      <c r="L275" s="260">
        <f>SUMIF('ASSET BALANCES'!$A:$A,$C275,'ASSET BALANCES'!U:U)/1000</f>
        <v>32858.830609999997</v>
      </c>
      <c r="M275" s="260">
        <f>SUMIF('ASSET BALANCES'!$A:$A,$C275,'ASSET BALANCES'!V:V)/1000</f>
        <v>32858.830609999997</v>
      </c>
      <c r="N275" s="260">
        <f>SUMIF('ASSET BALANCES'!$A:$A,$C275,'ASSET BALANCES'!W:W)/1000</f>
        <v>32858.830609999997</v>
      </c>
      <c r="O275" s="260">
        <f>SUMIF('ASSET BALANCES'!$A:$A,$C275,'ASSET BALANCES'!X:X)/1000</f>
        <v>32858.830609999997</v>
      </c>
      <c r="P275" s="260">
        <f>SUMIF('ASSET BALANCES'!$A:$A,$C275,'ASSET BALANCES'!Y:Y)/1000</f>
        <v>32858.830609999997</v>
      </c>
      <c r="Q275" s="260">
        <f>SUMIF('ASSET BALANCES'!$A:$A,$C275,'ASSET BALANCES'!Z:Z)/1000</f>
        <v>32858.830609999997</v>
      </c>
      <c r="R275" s="260">
        <f>SUMIF('ASSET BALANCES'!$A:$A,$C275,'ASSET BALANCES'!AA:AA)/1000</f>
        <v>32858.830609999997</v>
      </c>
      <c r="S275" s="22">
        <f>SUM(F275:R275)/(13)</f>
        <v>32858.830609999997</v>
      </c>
      <c r="U275" s="261">
        <f>S275-('B-07 2024B'!R270/1)</f>
        <v>0</v>
      </c>
    </row>
    <row r="276" spans="1:21" x14ac:dyDescent="0.25">
      <c r="A276" s="251">
        <f t="shared" si="39"/>
        <v>31</v>
      </c>
      <c r="B276" s="256"/>
      <c r="C276" s="251">
        <v>34630</v>
      </c>
      <c r="D276" s="246" t="s">
        <v>61</v>
      </c>
      <c r="F276" s="260">
        <f>SUMIF('ASSET BALANCES'!$A:$A,$C276,'ASSET BALANCES'!O:O)/1000</f>
        <v>11491.776410000002</v>
      </c>
      <c r="G276" s="260">
        <f>SUMIF('ASSET BALANCES'!$A:$A,$C276,'ASSET BALANCES'!P:P)/1000</f>
        <v>11491.776410000002</v>
      </c>
      <c r="H276" s="260">
        <f>SUMIF('ASSET BALANCES'!$A:$A,$C276,'ASSET BALANCES'!Q:Q)/1000</f>
        <v>11491.776410000002</v>
      </c>
      <c r="I276" s="260">
        <f>SUMIF('ASSET BALANCES'!$A:$A,$C276,'ASSET BALANCES'!R:R)/1000</f>
        <v>11491.776410000002</v>
      </c>
      <c r="J276" s="260">
        <f>SUMIF('ASSET BALANCES'!$A:$A,$C276,'ASSET BALANCES'!S:S)/1000</f>
        <v>11491.776410000002</v>
      </c>
      <c r="K276" s="260">
        <f>SUMIF('ASSET BALANCES'!$A:$A,$C276,'ASSET BALANCES'!T:T)/1000</f>
        <v>11491.776410000002</v>
      </c>
      <c r="L276" s="260">
        <f>SUMIF('ASSET BALANCES'!$A:$A,$C276,'ASSET BALANCES'!U:U)/1000</f>
        <v>11491.776410000002</v>
      </c>
      <c r="M276" s="260">
        <f>SUMIF('ASSET BALANCES'!$A:$A,$C276,'ASSET BALANCES'!V:V)/1000</f>
        <v>11491.776410000002</v>
      </c>
      <c r="N276" s="260">
        <f>SUMIF('ASSET BALANCES'!$A:$A,$C276,'ASSET BALANCES'!W:W)/1000</f>
        <v>11491.776410000002</v>
      </c>
      <c r="O276" s="260">
        <f>SUMIF('ASSET BALANCES'!$A:$A,$C276,'ASSET BALANCES'!X:X)/1000</f>
        <v>11491.776410000002</v>
      </c>
      <c r="P276" s="260">
        <f>SUMIF('ASSET BALANCES'!$A:$A,$C276,'ASSET BALANCES'!Y:Y)/1000</f>
        <v>11491.776410000002</v>
      </c>
      <c r="Q276" s="260">
        <f>SUMIF('ASSET BALANCES'!$A:$A,$C276,'ASSET BALANCES'!Z:Z)/1000</f>
        <v>11491.776410000002</v>
      </c>
      <c r="R276" s="260">
        <f>SUMIF('ASSET BALANCES'!$A:$A,$C276,'ASSET BALANCES'!AA:AA)/1000</f>
        <v>11491.776410000002</v>
      </c>
      <c r="S276" s="22">
        <f>SUM(F276:R276)/(13)</f>
        <v>11491.776410000002</v>
      </c>
      <c r="U276" s="261">
        <f>S276-('B-07 2024B'!R271/1)</f>
        <v>0</v>
      </c>
    </row>
    <row r="277" spans="1:21" x14ac:dyDescent="0.25">
      <c r="A277" s="251">
        <f t="shared" si="39"/>
        <v>32</v>
      </c>
      <c r="B277" s="256"/>
      <c r="C277" s="251"/>
      <c r="D277" s="274" t="s">
        <v>122</v>
      </c>
      <c r="F277" s="25">
        <f>SUM(F272:F276)</f>
        <v>212992.92938000002</v>
      </c>
      <c r="G277" s="25">
        <f t="shared" ref="G277:R277" si="44">SUM(G272:G276)</f>
        <v>216267.74787000002</v>
      </c>
      <c r="H277" s="25">
        <f t="shared" si="44"/>
        <v>219196.50524999999</v>
      </c>
      <c r="I277" s="25">
        <f t="shared" si="44"/>
        <v>237658.30738999997</v>
      </c>
      <c r="J277" s="25">
        <f t="shared" si="44"/>
        <v>239111.90434000001</v>
      </c>
      <c r="K277" s="25">
        <f t="shared" si="44"/>
        <v>249544.77009999997</v>
      </c>
      <c r="L277" s="25">
        <f t="shared" si="44"/>
        <v>251807.91410999998</v>
      </c>
      <c r="M277" s="25">
        <f t="shared" si="44"/>
        <v>252378.3475</v>
      </c>
      <c r="N277" s="25">
        <f t="shared" si="44"/>
        <v>252688.39608999999</v>
      </c>
      <c r="O277" s="25">
        <f t="shared" si="44"/>
        <v>253305.11828</v>
      </c>
      <c r="P277" s="25">
        <f t="shared" si="44"/>
        <v>253603.44047000003</v>
      </c>
      <c r="Q277" s="25">
        <f t="shared" si="44"/>
        <v>253911.36265999998</v>
      </c>
      <c r="R277" s="25">
        <f t="shared" si="44"/>
        <v>254227.28485</v>
      </c>
      <c r="S277" s="25">
        <f>SUM(S272:S276)</f>
        <v>242053.38679153845</v>
      </c>
      <c r="U277" s="261">
        <f>S277-('B-07 2024B'!R272/1)</f>
        <v>1.5384575817734003E-6</v>
      </c>
    </row>
    <row r="278" spans="1:21" x14ac:dyDescent="0.25">
      <c r="A278" s="251">
        <f t="shared" si="39"/>
        <v>33</v>
      </c>
      <c r="B278" s="256"/>
      <c r="U278" s="298"/>
    </row>
    <row r="279" spans="1:21" x14ac:dyDescent="0.25">
      <c r="A279" s="251">
        <f t="shared" si="39"/>
        <v>34</v>
      </c>
      <c r="D279" s="274" t="s">
        <v>123</v>
      </c>
      <c r="S279" s="52"/>
      <c r="U279" s="298"/>
    </row>
    <row r="280" spans="1:21" x14ac:dyDescent="0.25">
      <c r="A280" s="251">
        <f t="shared" si="39"/>
        <v>35</v>
      </c>
      <c r="C280" s="249">
        <v>34131</v>
      </c>
      <c r="D280" s="246" t="s">
        <v>57</v>
      </c>
      <c r="F280" s="260">
        <f>SUMIF('ASSET BALANCES'!$A:$A,$C280,'ASSET BALANCES'!O:O)/1000</f>
        <v>21253.120770000005</v>
      </c>
      <c r="G280" s="260">
        <f>SUMIF('ASSET BALANCES'!$A:$A,$C280,'ASSET BALANCES'!P:P)/1000</f>
        <v>21253.120770000005</v>
      </c>
      <c r="H280" s="260">
        <f>SUMIF('ASSET BALANCES'!$A:$A,$C280,'ASSET BALANCES'!Q:Q)/1000</f>
        <v>21253.120770000005</v>
      </c>
      <c r="I280" s="260">
        <f>SUMIF('ASSET BALANCES'!$A:$A,$C280,'ASSET BALANCES'!R:R)/1000</f>
        <v>21253.120770000005</v>
      </c>
      <c r="J280" s="260">
        <f>SUMIF('ASSET BALANCES'!$A:$A,$C280,'ASSET BALANCES'!S:S)/1000</f>
        <v>21253.120770000005</v>
      </c>
      <c r="K280" s="260">
        <f>SUMIF('ASSET BALANCES'!$A:$A,$C280,'ASSET BALANCES'!T:T)/1000</f>
        <v>21253.120770000005</v>
      </c>
      <c r="L280" s="260">
        <f>SUMIF('ASSET BALANCES'!$A:$A,$C280,'ASSET BALANCES'!U:U)/1000</f>
        <v>21253.120770000005</v>
      </c>
      <c r="M280" s="260">
        <f>SUMIF('ASSET BALANCES'!$A:$A,$C280,'ASSET BALANCES'!V:V)/1000</f>
        <v>21253.120770000005</v>
      </c>
      <c r="N280" s="260">
        <f>SUMIF('ASSET BALANCES'!$A:$A,$C280,'ASSET BALANCES'!W:W)/1000</f>
        <v>21253.120770000005</v>
      </c>
      <c r="O280" s="260">
        <f>SUMIF('ASSET BALANCES'!$A:$A,$C280,'ASSET BALANCES'!X:X)/1000</f>
        <v>21253.120770000005</v>
      </c>
      <c r="P280" s="260">
        <f>SUMIF('ASSET BALANCES'!$A:$A,$C280,'ASSET BALANCES'!Y:Y)/1000</f>
        <v>21253.120770000005</v>
      </c>
      <c r="Q280" s="260">
        <f>SUMIF('ASSET BALANCES'!$A:$A,$C280,'ASSET BALANCES'!Z:Z)/1000</f>
        <v>21253.120770000005</v>
      </c>
      <c r="R280" s="260">
        <f>SUMIF('ASSET BALANCES'!$A:$A,$C280,'ASSET BALANCES'!AA:AA)/1000</f>
        <v>21253.120770000005</v>
      </c>
      <c r="S280" s="22">
        <f>SUM(F280:R280)/(13)</f>
        <v>21253.120770000005</v>
      </c>
      <c r="U280" s="261">
        <f>S280-('B-07 2024B'!R275/1)</f>
        <v>0</v>
      </c>
    </row>
    <row r="281" spans="1:21" x14ac:dyDescent="0.25">
      <c r="A281" s="251">
        <f t="shared" si="39"/>
        <v>36</v>
      </c>
      <c r="C281" s="249">
        <v>34231</v>
      </c>
      <c r="D281" s="246" t="s">
        <v>93</v>
      </c>
      <c r="F281" s="260">
        <f>SUMIF('ASSET BALANCES'!$A:$A,$C281,'ASSET BALANCES'!O:O)/1000</f>
        <v>82756.183969999969</v>
      </c>
      <c r="G281" s="260">
        <f>SUMIF('ASSET BALANCES'!$A:$A,$C281,'ASSET BALANCES'!P:P)/1000</f>
        <v>83162.168014999974</v>
      </c>
      <c r="H281" s="260">
        <f>SUMIF('ASSET BALANCES'!$A:$A,$C281,'ASSET BALANCES'!Q:Q)/1000</f>
        <v>84475.716004999966</v>
      </c>
      <c r="I281" s="260">
        <f>SUMIF('ASSET BALANCES'!$A:$A,$C281,'ASSET BALANCES'!R:R)/1000</f>
        <v>85317.065734999953</v>
      </c>
      <c r="J281" s="260">
        <f>SUMIF('ASSET BALANCES'!$A:$A,$C281,'ASSET BALANCES'!S:S)/1000</f>
        <v>85639.246139999959</v>
      </c>
      <c r="K281" s="260">
        <f>SUMIF('ASSET BALANCES'!$A:$A,$C281,'ASSET BALANCES'!T:T)/1000</f>
        <v>89487.957044999959</v>
      </c>
      <c r="L281" s="260">
        <f>SUMIF('ASSET BALANCES'!$A:$A,$C281,'ASSET BALANCES'!U:U)/1000</f>
        <v>89544.336539999946</v>
      </c>
      <c r="M281" s="260">
        <f>SUMIF('ASSET BALANCES'!$A:$A,$C281,'ASSET BALANCES'!V:V)/1000</f>
        <v>89623.051769999947</v>
      </c>
      <c r="N281" s="260">
        <f>SUMIF('ASSET BALANCES'!$A:$A,$C281,'ASSET BALANCES'!W:W)/1000</f>
        <v>89647.100999999951</v>
      </c>
      <c r="O281" s="260">
        <f>SUMIF('ASSET BALANCES'!$A:$A,$C281,'ASSET BALANCES'!X:X)/1000</f>
        <v>90537.342509999959</v>
      </c>
      <c r="P281" s="260">
        <f>SUMIF('ASSET BALANCES'!$A:$A,$C281,'ASSET BALANCES'!Y:Y)/1000</f>
        <v>90560.973739999958</v>
      </c>
      <c r="Q281" s="260">
        <f>SUMIF('ASSET BALANCES'!$A:$A,$C281,'ASSET BALANCES'!Z:Z)/1000</f>
        <v>90599.004969999965</v>
      </c>
      <c r="R281" s="260">
        <f>SUMIF('ASSET BALANCES'!$A:$A,$C281,'ASSET BALANCES'!AA:AA)/1000</f>
        <v>90649.036199999973</v>
      </c>
      <c r="S281" s="22">
        <f>SUM(F281:R281)/(13)</f>
        <v>87846.091049230716</v>
      </c>
      <c r="U281" s="261">
        <f>S281-('B-07 2024B'!R276/1)</f>
        <v>-7.6928699854761362E-7</v>
      </c>
    </row>
    <row r="282" spans="1:21" x14ac:dyDescent="0.25">
      <c r="A282" s="251">
        <f t="shared" si="39"/>
        <v>37</v>
      </c>
      <c r="C282" s="249">
        <v>34331</v>
      </c>
      <c r="D282" s="246" t="s">
        <v>94</v>
      </c>
      <c r="F282" s="260">
        <f>SUMIF('ASSET BALANCES'!$A:$A,$C282,'ASSET BALANCES'!O:O)/1000</f>
        <v>249250.10859999998</v>
      </c>
      <c r="G282" s="260">
        <f>SUMIF('ASSET BALANCES'!$A:$A,$C282,'ASSET BALANCES'!P:P)/1000</f>
        <v>249656.09264499997</v>
      </c>
      <c r="H282" s="260">
        <f>SUMIF('ASSET BALANCES'!$A:$A,$C282,'ASSET BALANCES'!Q:Q)/1000</f>
        <v>250969.64063499999</v>
      </c>
      <c r="I282" s="260">
        <f>SUMIF('ASSET BALANCES'!$A:$A,$C282,'ASSET BALANCES'!R:R)/1000</f>
        <v>251810.99036499998</v>
      </c>
      <c r="J282" s="260">
        <f>SUMIF('ASSET BALANCES'!$A:$A,$C282,'ASSET BALANCES'!S:S)/1000</f>
        <v>252133.17076999997</v>
      </c>
      <c r="K282" s="260">
        <f>SUMIF('ASSET BALANCES'!$A:$A,$C282,'ASSET BALANCES'!T:T)/1000</f>
        <v>255981.88167499998</v>
      </c>
      <c r="L282" s="260">
        <f>SUMIF('ASSET BALANCES'!$A:$A,$C282,'ASSET BALANCES'!U:U)/1000</f>
        <v>256038.26116999998</v>
      </c>
      <c r="M282" s="260">
        <f>SUMIF('ASSET BALANCES'!$A:$A,$C282,'ASSET BALANCES'!V:V)/1000</f>
        <v>256116.97639999999</v>
      </c>
      <c r="N282" s="260">
        <f>SUMIF('ASSET BALANCES'!$A:$A,$C282,'ASSET BALANCES'!W:W)/1000</f>
        <v>256141.02562999996</v>
      </c>
      <c r="O282" s="260">
        <f>SUMIF('ASSET BALANCES'!$A:$A,$C282,'ASSET BALANCES'!X:X)/1000</f>
        <v>257031.26713999995</v>
      </c>
      <c r="P282" s="260">
        <f>SUMIF('ASSET BALANCES'!$A:$A,$C282,'ASSET BALANCES'!Y:Y)/1000</f>
        <v>257054.89836999995</v>
      </c>
      <c r="Q282" s="260">
        <f>SUMIF('ASSET BALANCES'!$A:$A,$C282,'ASSET BALANCES'!Z:Z)/1000</f>
        <v>257092.92959999994</v>
      </c>
      <c r="R282" s="260">
        <f>SUMIF('ASSET BALANCES'!$A:$A,$C282,'ASSET BALANCES'!AA:AA)/1000</f>
        <v>257142.96082999994</v>
      </c>
      <c r="S282" s="22">
        <f>SUM(F282:R282)/(13)</f>
        <v>254340.01567923077</v>
      </c>
      <c r="U282" s="261">
        <f>S282-('B-07 2024B'!R277/1)</f>
        <v>-7.6924334280192852E-7</v>
      </c>
    </row>
    <row r="283" spans="1:21" x14ac:dyDescent="0.25">
      <c r="A283" s="251">
        <f t="shared" si="39"/>
        <v>38</v>
      </c>
      <c r="C283" s="249">
        <v>34531</v>
      </c>
      <c r="D283" s="246" t="s">
        <v>60</v>
      </c>
      <c r="F283" s="260">
        <f>SUMIF('ASSET BALANCES'!$A:$A,$C283,'ASSET BALANCES'!O:O)/1000</f>
        <v>40601.976499999997</v>
      </c>
      <c r="G283" s="260">
        <f>SUMIF('ASSET BALANCES'!$A:$A,$C283,'ASSET BALANCES'!P:P)/1000</f>
        <v>40601.976499999997</v>
      </c>
      <c r="H283" s="260">
        <f>SUMIF('ASSET BALANCES'!$A:$A,$C283,'ASSET BALANCES'!Q:Q)/1000</f>
        <v>40601.976499999997</v>
      </c>
      <c r="I283" s="260">
        <f>SUMIF('ASSET BALANCES'!$A:$A,$C283,'ASSET BALANCES'!R:R)/1000</f>
        <v>40601.976499999997</v>
      </c>
      <c r="J283" s="260">
        <f>SUMIF('ASSET BALANCES'!$A:$A,$C283,'ASSET BALANCES'!S:S)/1000</f>
        <v>40601.976499999997</v>
      </c>
      <c r="K283" s="260">
        <f>SUMIF('ASSET BALANCES'!$A:$A,$C283,'ASSET BALANCES'!T:T)/1000</f>
        <v>40601.976499999997</v>
      </c>
      <c r="L283" s="260">
        <f>SUMIF('ASSET BALANCES'!$A:$A,$C283,'ASSET BALANCES'!U:U)/1000</f>
        <v>40601.976499999997</v>
      </c>
      <c r="M283" s="260">
        <f>SUMIF('ASSET BALANCES'!$A:$A,$C283,'ASSET BALANCES'!V:V)/1000</f>
        <v>40601.976499999997</v>
      </c>
      <c r="N283" s="260">
        <f>SUMIF('ASSET BALANCES'!$A:$A,$C283,'ASSET BALANCES'!W:W)/1000</f>
        <v>40601.976499999997</v>
      </c>
      <c r="O283" s="260">
        <f>SUMIF('ASSET BALANCES'!$A:$A,$C283,'ASSET BALANCES'!X:X)/1000</f>
        <v>40601.976499999997</v>
      </c>
      <c r="P283" s="260">
        <f>SUMIF('ASSET BALANCES'!$A:$A,$C283,'ASSET BALANCES'!Y:Y)/1000</f>
        <v>40601.976499999997</v>
      </c>
      <c r="Q283" s="260">
        <f>SUMIF('ASSET BALANCES'!$A:$A,$C283,'ASSET BALANCES'!Z:Z)/1000</f>
        <v>40601.976499999997</v>
      </c>
      <c r="R283" s="260">
        <f>SUMIF('ASSET BALANCES'!$A:$A,$C283,'ASSET BALANCES'!AA:AA)/1000</f>
        <v>40601.976499999997</v>
      </c>
      <c r="S283" s="22">
        <f>SUM(F283:R283)/(13)</f>
        <v>40601.976499999997</v>
      </c>
      <c r="U283" s="261">
        <f>S283-('B-07 2024B'!R278/1)</f>
        <v>0</v>
      </c>
    </row>
    <row r="284" spans="1:21" x14ac:dyDescent="0.25">
      <c r="A284" s="251">
        <f t="shared" si="39"/>
        <v>39</v>
      </c>
      <c r="C284" s="249">
        <v>34631</v>
      </c>
      <c r="D284" s="246" t="s">
        <v>61</v>
      </c>
      <c r="F284" s="260">
        <f>SUMIF('ASSET BALANCES'!$A:$A,$C284,'ASSET BALANCES'!O:O)/1000</f>
        <v>1175.7052099999999</v>
      </c>
      <c r="G284" s="260">
        <f>SUMIF('ASSET BALANCES'!$A:$A,$C284,'ASSET BALANCES'!P:P)/1000</f>
        <v>1175.7052099999999</v>
      </c>
      <c r="H284" s="260">
        <f>SUMIF('ASSET BALANCES'!$A:$A,$C284,'ASSET BALANCES'!Q:Q)/1000</f>
        <v>1175.7052099999999</v>
      </c>
      <c r="I284" s="260">
        <f>SUMIF('ASSET BALANCES'!$A:$A,$C284,'ASSET BALANCES'!R:R)/1000</f>
        <v>1175.7052099999999</v>
      </c>
      <c r="J284" s="260">
        <f>SUMIF('ASSET BALANCES'!$A:$A,$C284,'ASSET BALANCES'!S:S)/1000</f>
        <v>1175.7052099999999</v>
      </c>
      <c r="K284" s="260">
        <f>SUMIF('ASSET BALANCES'!$A:$A,$C284,'ASSET BALANCES'!T:T)/1000</f>
        <v>1175.7052099999999</v>
      </c>
      <c r="L284" s="260">
        <f>SUMIF('ASSET BALANCES'!$A:$A,$C284,'ASSET BALANCES'!U:U)/1000</f>
        <v>1175.7052099999999</v>
      </c>
      <c r="M284" s="260">
        <f>SUMIF('ASSET BALANCES'!$A:$A,$C284,'ASSET BALANCES'!V:V)/1000</f>
        <v>1175.7052099999999</v>
      </c>
      <c r="N284" s="260">
        <f>SUMIF('ASSET BALANCES'!$A:$A,$C284,'ASSET BALANCES'!W:W)/1000</f>
        <v>1175.7052099999999</v>
      </c>
      <c r="O284" s="260">
        <f>SUMIF('ASSET BALANCES'!$A:$A,$C284,'ASSET BALANCES'!X:X)/1000</f>
        <v>1175.7052099999999</v>
      </c>
      <c r="P284" s="260">
        <f>SUMIF('ASSET BALANCES'!$A:$A,$C284,'ASSET BALANCES'!Y:Y)/1000</f>
        <v>1175.7052099999999</v>
      </c>
      <c r="Q284" s="260">
        <f>SUMIF('ASSET BALANCES'!$A:$A,$C284,'ASSET BALANCES'!Z:Z)/1000</f>
        <v>1175.7052099999999</v>
      </c>
      <c r="R284" s="260">
        <f>SUMIF('ASSET BALANCES'!$A:$A,$C284,'ASSET BALANCES'!AA:AA)/1000</f>
        <v>1175.7052099999999</v>
      </c>
      <c r="S284" s="22">
        <f>SUM(F284:R284)/(13)</f>
        <v>1175.7052099999999</v>
      </c>
      <c r="U284" s="261">
        <f>S284-('B-07 2024B'!R279/1)</f>
        <v>0</v>
      </c>
    </row>
    <row r="285" spans="1:21" x14ac:dyDescent="0.25">
      <c r="A285" s="251">
        <f t="shared" si="39"/>
        <v>40</v>
      </c>
      <c r="C285" s="251"/>
      <c r="D285" s="274" t="s">
        <v>124</v>
      </c>
      <c r="F285" s="25">
        <f>SUM(F280:F284)</f>
        <v>395037.09504999995</v>
      </c>
      <c r="G285" s="25">
        <f t="shared" ref="G285:R285" si="45">SUM(G280:G284)</f>
        <v>395849.06313999993</v>
      </c>
      <c r="H285" s="25">
        <f t="shared" si="45"/>
        <v>398476.15911999991</v>
      </c>
      <c r="I285" s="25">
        <f t="shared" si="45"/>
        <v>400158.85857999994</v>
      </c>
      <c r="J285" s="25">
        <f t="shared" si="45"/>
        <v>400803.21938999993</v>
      </c>
      <c r="K285" s="25">
        <f t="shared" si="45"/>
        <v>408500.6411999999</v>
      </c>
      <c r="L285" s="25">
        <f t="shared" si="45"/>
        <v>408613.4001899999</v>
      </c>
      <c r="M285" s="25">
        <f t="shared" si="45"/>
        <v>408770.8306499999</v>
      </c>
      <c r="N285" s="25">
        <f t="shared" si="45"/>
        <v>408818.92910999991</v>
      </c>
      <c r="O285" s="25">
        <f t="shared" si="45"/>
        <v>410599.4121299999</v>
      </c>
      <c r="P285" s="25">
        <f t="shared" si="45"/>
        <v>410646.67458999989</v>
      </c>
      <c r="Q285" s="25">
        <f t="shared" si="45"/>
        <v>410722.73704999988</v>
      </c>
      <c r="R285" s="25">
        <f t="shared" si="45"/>
        <v>410822.79950999987</v>
      </c>
      <c r="S285" s="25">
        <f>SUM(S280:S284)</f>
        <v>405216.90920846147</v>
      </c>
      <c r="U285" s="261">
        <f>S285-('B-07 2024B'!R280/1)</f>
        <v>-1.5385448932647705E-6</v>
      </c>
    </row>
    <row r="286" spans="1:21" x14ac:dyDescent="0.25">
      <c r="A286" s="251">
        <f t="shared" si="39"/>
        <v>41</v>
      </c>
      <c r="P286" s="248"/>
      <c r="U286" s="298"/>
    </row>
    <row r="287" spans="1:21" x14ac:dyDescent="0.25">
      <c r="A287" s="251">
        <f t="shared" si="39"/>
        <v>42</v>
      </c>
      <c r="P287" s="248"/>
      <c r="U287" s="298"/>
    </row>
    <row r="288" spans="1:21" x14ac:dyDescent="0.25">
      <c r="A288" s="251">
        <f t="shared" si="39"/>
        <v>43</v>
      </c>
      <c r="P288" s="248"/>
      <c r="U288" s="298"/>
    </row>
    <row r="289" spans="1:21" ht="13.8" thickBot="1" x14ac:dyDescent="0.3">
      <c r="A289" s="253">
        <f t="shared" si="39"/>
        <v>44</v>
      </c>
      <c r="B289" s="39" t="s">
        <v>71</v>
      </c>
      <c r="C289" s="245"/>
      <c r="D289" s="245"/>
      <c r="E289" s="245"/>
      <c r="F289" s="245"/>
      <c r="G289" s="245"/>
      <c r="H289" s="245"/>
      <c r="I289" s="245"/>
      <c r="J289" s="245"/>
      <c r="K289" s="245"/>
      <c r="L289" s="245"/>
      <c r="M289" s="245"/>
      <c r="N289" s="245"/>
      <c r="O289" s="245"/>
      <c r="P289" s="267"/>
      <c r="Q289" s="245"/>
      <c r="R289" s="245"/>
      <c r="S289" s="245"/>
      <c r="U289" s="298"/>
    </row>
    <row r="290" spans="1:21" x14ac:dyDescent="0.25">
      <c r="A290" s="246" t="str">
        <f>+$A$58</f>
        <v>Supporting Schedules:</v>
      </c>
      <c r="P290" s="248"/>
      <c r="Q290" s="246" t="str">
        <f>+$Q$58</f>
        <v>Recap Schedules:  B-07</v>
      </c>
      <c r="U290" s="298"/>
    </row>
    <row r="291" spans="1:21" ht="13.8" thickBot="1" x14ac:dyDescent="0.3">
      <c r="A291" s="245" t="str">
        <f>$A$1</f>
        <v>SCHEDULE B-08</v>
      </c>
      <c r="B291" s="245"/>
      <c r="C291" s="245"/>
      <c r="D291" s="245"/>
      <c r="E291" s="245"/>
      <c r="F291" s="245"/>
      <c r="G291" s="245" t="str">
        <f>$G$1</f>
        <v>MONTHLY PLANT BALANCES TEST YEAR - 13 MONTHS</v>
      </c>
      <c r="H291" s="245"/>
      <c r="I291" s="245"/>
      <c r="J291" s="245"/>
      <c r="K291" s="245"/>
      <c r="L291" s="245"/>
      <c r="M291" s="245"/>
      <c r="N291" s="245"/>
      <c r="O291" s="245"/>
      <c r="P291" s="267"/>
      <c r="Q291" s="245"/>
      <c r="R291" s="245"/>
      <c r="S291" s="245" t="str">
        <f>"Page 16 of " &amp; $Q$1</f>
        <v>Page 16 of 30</v>
      </c>
      <c r="U291" s="298"/>
    </row>
    <row r="292" spans="1:21" x14ac:dyDescent="0.25">
      <c r="A292" s="246" t="str">
        <f>$A$2</f>
        <v>FLORIDA PUBLIC SERVICE COMMISSION</v>
      </c>
      <c r="B292" s="268"/>
      <c r="E292" s="248"/>
      <c r="F292" s="248" t="str">
        <f>$F$2</f>
        <v xml:space="preserve">                  EXPLANATION:</v>
      </c>
      <c r="G292" s="246" t="str">
        <f>IF($G$2="","",$G$2)</f>
        <v>Provide the monthly plant balances for each account or sub-account to which an individual depreciation rate is</v>
      </c>
      <c r="K292" s="269"/>
      <c r="L292" s="269"/>
      <c r="N292" s="269"/>
      <c r="O292" s="269"/>
      <c r="P292" s="270"/>
      <c r="Q292" s="246" t="str">
        <f>$Q$2</f>
        <v>Type of data shown:</v>
      </c>
      <c r="S292" s="247"/>
      <c r="U292" s="298"/>
    </row>
    <row r="293" spans="1:21" x14ac:dyDescent="0.25">
      <c r="B293" s="268"/>
      <c r="G293" s="246" t="str">
        <f>IF($G$3="","",$G$3)</f>
        <v>applied.  These balances should be the ones used to compute the monthly depreciation expenses excluding</v>
      </c>
      <c r="K293" s="248"/>
      <c r="L293" s="247"/>
      <c r="O293" s="248"/>
      <c r="P293" s="248" t="str">
        <f>IF($P$3=0,"",$P$3)</f>
        <v/>
      </c>
      <c r="Q293" s="247" t="str">
        <f>$Q$3</f>
        <v>Projected Test Year Ended 12/31/2025</v>
      </c>
      <c r="S293" s="248"/>
      <c r="U293" s="298"/>
    </row>
    <row r="294" spans="1:21" x14ac:dyDescent="0.25">
      <c r="A294" s="246" t="str">
        <f>$A$4</f>
        <v>COMPANY: TAMPA ELECTRIC COMPANY</v>
      </c>
      <c r="B294" s="268"/>
      <c r="G294" s="246" t="str">
        <f>IF($G$4="","",$G$4)</f>
        <v>any amortization/recovery schedules.</v>
      </c>
      <c r="K294" s="248"/>
      <c r="L294" s="247"/>
      <c r="M294" s="248"/>
      <c r="P294" s="248" t="str">
        <f>IF($P$4=0,"",$P$4)</f>
        <v>XX</v>
      </c>
      <c r="Q294" s="247" t="str">
        <f>$Q$4</f>
        <v>Projected Prior Year Ended 12/31/2024</v>
      </c>
      <c r="S294" s="248"/>
      <c r="U294" s="298"/>
    </row>
    <row r="295" spans="1:21" x14ac:dyDescent="0.25">
      <c r="B295" s="268"/>
      <c r="F295" s="246" t="str">
        <f>IF(+$F$5="","",$F$5)</f>
        <v/>
      </c>
      <c r="K295" s="248"/>
      <c r="L295" s="247"/>
      <c r="M295" s="248"/>
      <c r="P295" s="248" t="str">
        <f>IF($P$5=0,"",$P$5)</f>
        <v/>
      </c>
      <c r="Q295" s="247" t="str">
        <f>$Q$5</f>
        <v>Historical Prior Year Ended 12/31/2023</v>
      </c>
      <c r="S295" s="248"/>
      <c r="U295" s="298"/>
    </row>
    <row r="296" spans="1:21" x14ac:dyDescent="0.25">
      <c r="B296" s="268"/>
      <c r="K296" s="248"/>
      <c r="L296" s="247"/>
      <c r="M296" s="248"/>
      <c r="P296" s="248"/>
      <c r="Q296" s="296" t="s">
        <v>782</v>
      </c>
      <c r="S296" s="248"/>
      <c r="U296" s="298"/>
    </row>
    <row r="297" spans="1:21" x14ac:dyDescent="0.25">
      <c r="B297" s="268"/>
      <c r="K297" s="248"/>
      <c r="L297" s="247"/>
      <c r="M297" s="248"/>
      <c r="P297" s="248"/>
      <c r="Q297" s="296" t="s">
        <v>784</v>
      </c>
      <c r="S297" s="248"/>
      <c r="U297" s="298"/>
    </row>
    <row r="298" spans="1:21" ht="13.8" thickBot="1" x14ac:dyDescent="0.3">
      <c r="A298" s="245" t="str">
        <f>A$8</f>
        <v>DOCKET No. 20240026-EI</v>
      </c>
      <c r="B298" s="271"/>
      <c r="C298" s="245"/>
      <c r="D298" s="245"/>
      <c r="E298" s="245"/>
      <c r="F298" s="245" t="str">
        <f>IF(+$F$8="","",$F$8)</f>
        <v/>
      </c>
      <c r="G298" s="245"/>
      <c r="H298" s="253" t="str">
        <f>IF($H$8="","",$H$8)</f>
        <v>(Dollars in 000's)</v>
      </c>
      <c r="I298" s="253"/>
      <c r="J298" s="245"/>
      <c r="K298" s="245"/>
      <c r="L298" s="245"/>
      <c r="M298" s="245"/>
      <c r="N298" s="245"/>
      <c r="O298" s="245"/>
      <c r="P298" s="267"/>
      <c r="Q298" s="245" t="s">
        <v>783</v>
      </c>
      <c r="R298" s="245"/>
      <c r="S298" s="245"/>
      <c r="U298" s="298"/>
    </row>
    <row r="299" spans="1:21" x14ac:dyDescent="0.25">
      <c r="C299" s="249"/>
      <c r="D299" s="249"/>
      <c r="E299" s="249"/>
      <c r="F299" s="249"/>
      <c r="G299" s="249"/>
      <c r="H299" s="249"/>
      <c r="I299" s="249"/>
      <c r="J299" s="249"/>
      <c r="K299" s="249"/>
      <c r="L299" s="249"/>
      <c r="M299" s="249"/>
      <c r="N299" s="249"/>
      <c r="O299" s="249"/>
      <c r="P299" s="250"/>
      <c r="Q299" s="249"/>
      <c r="R299" s="249"/>
      <c r="S299" s="249"/>
      <c r="U299" s="298"/>
    </row>
    <row r="300" spans="1:21" x14ac:dyDescent="0.25">
      <c r="C300" s="249"/>
      <c r="D300" s="249"/>
      <c r="E300" s="249"/>
      <c r="F300" s="249"/>
      <c r="G300" s="249"/>
      <c r="H300" s="249"/>
      <c r="I300" s="249"/>
      <c r="J300" s="249"/>
      <c r="K300" s="251"/>
      <c r="L300" s="251"/>
      <c r="M300" s="249"/>
      <c r="N300" s="249"/>
      <c r="O300" s="249"/>
      <c r="P300" s="250"/>
      <c r="Q300" s="249"/>
      <c r="R300" s="249"/>
      <c r="S300" s="249"/>
      <c r="U300" s="298"/>
    </row>
    <row r="301" spans="1:21" x14ac:dyDescent="0.25">
      <c r="C301" s="251" t="s">
        <v>17</v>
      </c>
      <c r="D301" s="251" t="s">
        <v>17</v>
      </c>
      <c r="F301" s="251" t="s">
        <v>18</v>
      </c>
      <c r="G301" s="251" t="s">
        <v>19</v>
      </c>
      <c r="H301" s="249" t="s">
        <v>20</v>
      </c>
      <c r="I301" s="249" t="s">
        <v>21</v>
      </c>
      <c r="J301" s="251" t="s">
        <v>22</v>
      </c>
      <c r="K301" s="249" t="s">
        <v>23</v>
      </c>
      <c r="L301" s="251" t="s">
        <v>24</v>
      </c>
      <c r="M301" s="251" t="s">
        <v>25</v>
      </c>
      <c r="N301" s="251" t="s">
        <v>26</v>
      </c>
      <c r="O301" s="251" t="s">
        <v>27</v>
      </c>
      <c r="P301" s="251" t="s">
        <v>28</v>
      </c>
      <c r="Q301" s="251" t="s">
        <v>29</v>
      </c>
      <c r="R301" s="251" t="s">
        <v>30</v>
      </c>
      <c r="S301" s="251" t="s">
        <v>31</v>
      </c>
      <c r="U301" s="298"/>
    </row>
    <row r="302" spans="1:21" x14ac:dyDescent="0.25">
      <c r="A302" s="251" t="s">
        <v>32</v>
      </c>
      <c r="B302" s="251"/>
      <c r="C302" s="251" t="s">
        <v>33</v>
      </c>
      <c r="D302" s="251" t="s">
        <v>33</v>
      </c>
      <c r="E302" s="249"/>
      <c r="F302" s="251"/>
      <c r="G302" s="251"/>
      <c r="H302" s="251"/>
      <c r="I302" s="251"/>
      <c r="J302" s="251"/>
      <c r="K302" s="251"/>
      <c r="L302" s="249"/>
      <c r="M302" s="251"/>
      <c r="N302" s="251"/>
      <c r="O302" s="251"/>
      <c r="P302" s="249"/>
      <c r="Q302" s="249"/>
      <c r="R302" s="249"/>
      <c r="S302" s="251" t="s">
        <v>34</v>
      </c>
      <c r="U302" s="298"/>
    </row>
    <row r="303" spans="1:21" ht="13.8" thickBot="1" x14ac:dyDescent="0.3">
      <c r="A303" s="253" t="s">
        <v>36</v>
      </c>
      <c r="B303" s="253"/>
      <c r="C303" s="253" t="s">
        <v>37</v>
      </c>
      <c r="D303" s="253" t="s">
        <v>38</v>
      </c>
      <c r="E303" s="253"/>
      <c r="F303" s="272" t="str">
        <f>F$13</f>
        <v>12/2023</v>
      </c>
      <c r="G303" s="272" t="str">
        <f t="shared" ref="G303:R303" si="46">G$13</f>
        <v>1/2024</v>
      </c>
      <c r="H303" s="272" t="str">
        <f t="shared" si="46"/>
        <v>2/2024</v>
      </c>
      <c r="I303" s="272" t="str">
        <f t="shared" si="46"/>
        <v>3/2024</v>
      </c>
      <c r="J303" s="272" t="str">
        <f t="shared" si="46"/>
        <v>4/2024</v>
      </c>
      <c r="K303" s="272" t="str">
        <f t="shared" si="46"/>
        <v>5/2024</v>
      </c>
      <c r="L303" s="272" t="str">
        <f t="shared" si="46"/>
        <v>6/2024</v>
      </c>
      <c r="M303" s="272" t="str">
        <f t="shared" si="46"/>
        <v>7/2024</v>
      </c>
      <c r="N303" s="272" t="str">
        <f t="shared" si="46"/>
        <v>8/2024</v>
      </c>
      <c r="O303" s="272" t="str">
        <f t="shared" si="46"/>
        <v>9/2024</v>
      </c>
      <c r="P303" s="272" t="str">
        <f t="shared" si="46"/>
        <v>10/2024</v>
      </c>
      <c r="Q303" s="272" t="str">
        <f t="shared" si="46"/>
        <v>11/2024</v>
      </c>
      <c r="R303" s="272" t="str">
        <f t="shared" si="46"/>
        <v>12/2024</v>
      </c>
      <c r="S303" s="254" t="s">
        <v>52</v>
      </c>
      <c r="U303" s="298"/>
    </row>
    <row r="304" spans="1:21" x14ac:dyDescent="0.25">
      <c r="A304" s="251">
        <v>1</v>
      </c>
      <c r="B304" s="256"/>
      <c r="P304" s="248"/>
      <c r="U304" s="298"/>
    </row>
    <row r="305" spans="1:21" x14ac:dyDescent="0.25">
      <c r="A305" s="251">
        <f>A304+1</f>
        <v>2</v>
      </c>
      <c r="B305" s="256"/>
      <c r="C305" s="251"/>
      <c r="D305" s="274" t="s">
        <v>125</v>
      </c>
      <c r="F305" s="263"/>
      <c r="H305" s="27"/>
      <c r="I305" s="27"/>
      <c r="J305" s="28"/>
      <c r="K305" s="28"/>
      <c r="L305" s="28"/>
      <c r="M305" s="28"/>
      <c r="N305" s="28"/>
      <c r="O305" s="28"/>
      <c r="P305" s="28"/>
      <c r="Q305" s="26"/>
      <c r="R305" s="28"/>
      <c r="S305" s="28"/>
      <c r="U305" s="298"/>
    </row>
    <row r="306" spans="1:21" x14ac:dyDescent="0.25">
      <c r="A306" s="251">
        <f t="shared" ref="A306:A347" si="47">A305+1</f>
        <v>3</v>
      </c>
      <c r="B306" s="256"/>
      <c r="C306" s="249">
        <v>34132</v>
      </c>
      <c r="D306" s="246" t="s">
        <v>57</v>
      </c>
      <c r="F306" s="260">
        <f>SUMIF('ASSET BALANCES'!$A:$A,$C306,'ASSET BALANCES'!O:O)/1000</f>
        <v>27131.136169999998</v>
      </c>
      <c r="G306" s="260">
        <f>SUMIF('ASSET BALANCES'!$A:$A,$C306,'ASSET BALANCES'!P:P)/1000</f>
        <v>27131.136169999998</v>
      </c>
      <c r="H306" s="260">
        <f>SUMIF('ASSET BALANCES'!$A:$A,$C306,'ASSET BALANCES'!Q:Q)/1000</f>
        <v>27131.136169999998</v>
      </c>
      <c r="I306" s="260">
        <f>SUMIF('ASSET BALANCES'!$A:$A,$C306,'ASSET BALANCES'!R:R)/1000</f>
        <v>27131.136169999998</v>
      </c>
      <c r="J306" s="260">
        <f>SUMIF('ASSET BALANCES'!$A:$A,$C306,'ASSET BALANCES'!S:S)/1000</f>
        <v>27131.136169999998</v>
      </c>
      <c r="K306" s="260">
        <f>SUMIF('ASSET BALANCES'!$A:$A,$C306,'ASSET BALANCES'!T:T)/1000</f>
        <v>27131.136169999998</v>
      </c>
      <c r="L306" s="260">
        <f>SUMIF('ASSET BALANCES'!$A:$A,$C306,'ASSET BALANCES'!U:U)/1000</f>
        <v>27131.136169999998</v>
      </c>
      <c r="M306" s="260">
        <f>SUMIF('ASSET BALANCES'!$A:$A,$C306,'ASSET BALANCES'!V:V)/1000</f>
        <v>27131.136169999998</v>
      </c>
      <c r="N306" s="260">
        <f>SUMIF('ASSET BALANCES'!$A:$A,$C306,'ASSET BALANCES'!W:W)/1000</f>
        <v>27131.136169999998</v>
      </c>
      <c r="O306" s="260">
        <f>SUMIF('ASSET BALANCES'!$A:$A,$C306,'ASSET BALANCES'!X:X)/1000</f>
        <v>27131.136169999998</v>
      </c>
      <c r="P306" s="260">
        <f>SUMIF('ASSET BALANCES'!$A:$A,$C306,'ASSET BALANCES'!Y:Y)/1000</f>
        <v>27131.136169999998</v>
      </c>
      <c r="Q306" s="260">
        <f>SUMIF('ASSET BALANCES'!$A:$A,$C306,'ASSET BALANCES'!Z:Z)/1000</f>
        <v>27131.136169999998</v>
      </c>
      <c r="R306" s="260">
        <f>SUMIF('ASSET BALANCES'!$A:$A,$C306,'ASSET BALANCES'!AA:AA)/1000</f>
        <v>27131.136169999998</v>
      </c>
      <c r="S306" s="22">
        <f>SUM(F306:R306)/(13)</f>
        <v>27131.136170000009</v>
      </c>
      <c r="U306" s="261">
        <f>S306-('B-07 2024B'!R300/1)</f>
        <v>0</v>
      </c>
    </row>
    <row r="307" spans="1:21" x14ac:dyDescent="0.25">
      <c r="A307" s="251">
        <f t="shared" si="47"/>
        <v>4</v>
      </c>
      <c r="B307" s="256"/>
      <c r="C307" s="249">
        <v>34232</v>
      </c>
      <c r="D307" s="246" t="s">
        <v>93</v>
      </c>
      <c r="F307" s="260">
        <f>SUMIF('ASSET BALANCES'!$A:$A,$C307,'ASSET BALANCES'!O:O)/1000</f>
        <v>106332.77890999998</v>
      </c>
      <c r="G307" s="260">
        <f>SUMIF('ASSET BALANCES'!$A:$A,$C307,'ASSET BALANCES'!P:P)/1000</f>
        <v>106728.29939499998</v>
      </c>
      <c r="H307" s="260">
        <f>SUMIF('ASSET BALANCES'!$A:$A,$C307,'ASSET BALANCES'!Q:Q)/1000</f>
        <v>107532.91062499999</v>
      </c>
      <c r="I307" s="260">
        <f>SUMIF('ASSET BALANCES'!$A:$A,$C307,'ASSET BALANCES'!R:R)/1000</f>
        <v>110774.75974499999</v>
      </c>
      <c r="J307" s="260">
        <f>SUMIF('ASSET BALANCES'!$A:$A,$C307,'ASSET BALANCES'!S:S)/1000</f>
        <v>111009.63388499999</v>
      </c>
      <c r="K307" s="260">
        <f>SUMIF('ASSET BALANCES'!$A:$A,$C307,'ASSET BALANCES'!T:T)/1000</f>
        <v>130739.47980999999</v>
      </c>
      <c r="L307" s="260">
        <f>SUMIF('ASSET BALANCES'!$A:$A,$C307,'ASSET BALANCES'!U:U)/1000</f>
        <v>135097.32543500001</v>
      </c>
      <c r="M307" s="260">
        <f>SUMIF('ASSET BALANCES'!$A:$A,$C307,'ASSET BALANCES'!V:V)/1000</f>
        <v>136129.130175</v>
      </c>
      <c r="N307" s="260">
        <f>SUMIF('ASSET BALANCES'!$A:$A,$C307,'ASSET BALANCES'!W:W)/1000</f>
        <v>136801.849655</v>
      </c>
      <c r="O307" s="260">
        <f>SUMIF('ASSET BALANCES'!$A:$A,$C307,'ASSET BALANCES'!X:X)/1000</f>
        <v>142171.26371999999</v>
      </c>
      <c r="P307" s="260">
        <f>SUMIF('ASSET BALANCES'!$A:$A,$C307,'ASSET BALANCES'!Y:Y)/1000</f>
        <v>142265.73035</v>
      </c>
      <c r="Q307" s="260">
        <f>SUMIF('ASSET BALANCES'!$A:$A,$C307,'ASSET BALANCES'!Z:Z)/1000</f>
        <v>142362.49098</v>
      </c>
      <c r="R307" s="260">
        <f>SUMIF('ASSET BALANCES'!$A:$A,$C307,'ASSET BALANCES'!AA:AA)/1000</f>
        <v>142690.12431499999</v>
      </c>
      <c r="S307" s="22">
        <f>SUM(F307:R307)/(13)</f>
        <v>126971.98284615384</v>
      </c>
      <c r="U307" s="261">
        <f>S307-('B-07 2024B'!R301/1)</f>
        <v>-3.8461585063487291E-6</v>
      </c>
    </row>
    <row r="308" spans="1:21" x14ac:dyDescent="0.25">
      <c r="A308" s="251">
        <f t="shared" si="47"/>
        <v>5</v>
      </c>
      <c r="B308" s="256"/>
      <c r="C308" s="249">
        <v>34332</v>
      </c>
      <c r="D308" s="246" t="s">
        <v>94</v>
      </c>
      <c r="F308" s="260">
        <f>SUMIF('ASSET BALANCES'!$A:$A,$C308,'ASSET BALANCES'!O:O)/1000</f>
        <v>289022.23757999996</v>
      </c>
      <c r="G308" s="260">
        <f>SUMIF('ASSET BALANCES'!$A:$A,$C308,'ASSET BALANCES'!P:P)/1000</f>
        <v>289417.758065</v>
      </c>
      <c r="H308" s="260">
        <f>SUMIF('ASSET BALANCES'!$A:$A,$C308,'ASSET BALANCES'!Q:Q)/1000</f>
        <v>290222.36929500004</v>
      </c>
      <c r="I308" s="260">
        <f>SUMIF('ASSET BALANCES'!$A:$A,$C308,'ASSET BALANCES'!R:R)/1000</f>
        <v>293464.21841500001</v>
      </c>
      <c r="J308" s="260">
        <f>SUMIF('ASSET BALANCES'!$A:$A,$C308,'ASSET BALANCES'!S:S)/1000</f>
        <v>293699.09255500004</v>
      </c>
      <c r="K308" s="260">
        <f>SUMIF('ASSET BALANCES'!$A:$A,$C308,'ASSET BALANCES'!T:T)/1000</f>
        <v>313428.93848000007</v>
      </c>
      <c r="L308" s="260">
        <f>SUMIF('ASSET BALANCES'!$A:$A,$C308,'ASSET BALANCES'!U:U)/1000</f>
        <v>317786.78410500009</v>
      </c>
      <c r="M308" s="260">
        <f>SUMIF('ASSET BALANCES'!$A:$A,$C308,'ASSET BALANCES'!V:V)/1000</f>
        <v>318818.58884500008</v>
      </c>
      <c r="N308" s="260">
        <f>SUMIF('ASSET BALANCES'!$A:$A,$C308,'ASSET BALANCES'!W:W)/1000</f>
        <v>319491.30832500011</v>
      </c>
      <c r="O308" s="260">
        <f>SUMIF('ASSET BALANCES'!$A:$A,$C308,'ASSET BALANCES'!X:X)/1000</f>
        <v>324860.72239000013</v>
      </c>
      <c r="P308" s="260">
        <f>SUMIF('ASSET BALANCES'!$A:$A,$C308,'ASSET BALANCES'!Y:Y)/1000</f>
        <v>324955.18902000011</v>
      </c>
      <c r="Q308" s="260">
        <f>SUMIF('ASSET BALANCES'!$A:$A,$C308,'ASSET BALANCES'!Z:Z)/1000</f>
        <v>325051.94965000008</v>
      </c>
      <c r="R308" s="260">
        <f>SUMIF('ASSET BALANCES'!$A:$A,$C308,'ASSET BALANCES'!AA:AA)/1000</f>
        <v>325379.58298500016</v>
      </c>
      <c r="S308" s="22">
        <f>SUM(F308:R308)/(13)</f>
        <v>309661.44151615392</v>
      </c>
      <c r="U308" s="261">
        <f>S308-('B-07 2024B'!R302/1)</f>
        <v>-3.8460711948573589E-6</v>
      </c>
    </row>
    <row r="309" spans="1:21" x14ac:dyDescent="0.25">
      <c r="A309" s="251">
        <f t="shared" si="47"/>
        <v>6</v>
      </c>
      <c r="B309" s="256"/>
      <c r="C309" s="249">
        <v>34532</v>
      </c>
      <c r="D309" s="246" t="s">
        <v>60</v>
      </c>
      <c r="F309" s="260">
        <f>SUMIF('ASSET BALANCES'!$A:$A,$C309,'ASSET BALANCES'!O:O)/1000</f>
        <v>44600.816679999996</v>
      </c>
      <c r="G309" s="260">
        <f>SUMIF('ASSET BALANCES'!$A:$A,$C309,'ASSET BALANCES'!P:P)/1000</f>
        <v>44698.672580000006</v>
      </c>
      <c r="H309" s="260">
        <f>SUMIF('ASSET BALANCES'!$A:$A,$C309,'ASSET BALANCES'!Q:Q)/1000</f>
        <v>44698.672580000006</v>
      </c>
      <c r="I309" s="260">
        <f>SUMIF('ASSET BALANCES'!$A:$A,$C309,'ASSET BALANCES'!R:R)/1000</f>
        <v>44698.672580000006</v>
      </c>
      <c r="J309" s="260">
        <f>SUMIF('ASSET BALANCES'!$A:$A,$C309,'ASSET BALANCES'!S:S)/1000</f>
        <v>44698.672580000006</v>
      </c>
      <c r="K309" s="260">
        <f>SUMIF('ASSET BALANCES'!$A:$A,$C309,'ASSET BALANCES'!T:T)/1000</f>
        <v>44698.672580000006</v>
      </c>
      <c r="L309" s="260">
        <f>SUMIF('ASSET BALANCES'!$A:$A,$C309,'ASSET BALANCES'!U:U)/1000</f>
        <v>44698.672580000006</v>
      </c>
      <c r="M309" s="260">
        <f>SUMIF('ASSET BALANCES'!$A:$A,$C309,'ASSET BALANCES'!V:V)/1000</f>
        <v>44698.672580000006</v>
      </c>
      <c r="N309" s="260">
        <f>SUMIF('ASSET BALANCES'!$A:$A,$C309,'ASSET BALANCES'!W:W)/1000</f>
        <v>44698.672580000006</v>
      </c>
      <c r="O309" s="260">
        <f>SUMIF('ASSET BALANCES'!$A:$A,$C309,'ASSET BALANCES'!X:X)/1000</f>
        <v>44698.672580000006</v>
      </c>
      <c r="P309" s="260">
        <f>SUMIF('ASSET BALANCES'!$A:$A,$C309,'ASSET BALANCES'!Y:Y)/1000</f>
        <v>44698.672580000006</v>
      </c>
      <c r="Q309" s="260">
        <f>SUMIF('ASSET BALANCES'!$A:$A,$C309,'ASSET BALANCES'!Z:Z)/1000</f>
        <v>44698.672580000006</v>
      </c>
      <c r="R309" s="260">
        <f>SUMIF('ASSET BALANCES'!$A:$A,$C309,'ASSET BALANCES'!AA:AA)/1000</f>
        <v>44698.672580000006</v>
      </c>
      <c r="S309" s="22">
        <f>SUM(F309:R309)/(13)</f>
        <v>44691.145203076929</v>
      </c>
      <c r="U309" s="261">
        <f>S309-('B-07 2024B'!R303/1)</f>
        <v>3.0769224395044148E-6</v>
      </c>
    </row>
    <row r="310" spans="1:21" x14ac:dyDescent="0.25">
      <c r="A310" s="251">
        <f t="shared" si="47"/>
        <v>7</v>
      </c>
      <c r="B310" s="256"/>
      <c r="C310" s="249">
        <v>34632</v>
      </c>
      <c r="D310" s="246" t="s">
        <v>61</v>
      </c>
      <c r="F310" s="260">
        <f>SUMIF('ASSET BALANCES'!$A:$A,$C310,'ASSET BALANCES'!O:O)/1000</f>
        <v>1455.5923500000001</v>
      </c>
      <c r="G310" s="260">
        <f>SUMIF('ASSET BALANCES'!$A:$A,$C310,'ASSET BALANCES'!P:P)/1000</f>
        <v>1455.5923500000001</v>
      </c>
      <c r="H310" s="260">
        <f>SUMIF('ASSET BALANCES'!$A:$A,$C310,'ASSET BALANCES'!Q:Q)/1000</f>
        <v>1455.5923500000001</v>
      </c>
      <c r="I310" s="260">
        <f>SUMIF('ASSET BALANCES'!$A:$A,$C310,'ASSET BALANCES'!R:R)/1000</f>
        <v>1455.5923500000001</v>
      </c>
      <c r="J310" s="260">
        <f>SUMIF('ASSET BALANCES'!$A:$A,$C310,'ASSET BALANCES'!S:S)/1000</f>
        <v>1455.5923500000001</v>
      </c>
      <c r="K310" s="260">
        <f>SUMIF('ASSET BALANCES'!$A:$A,$C310,'ASSET BALANCES'!T:T)/1000</f>
        <v>1455.5923500000001</v>
      </c>
      <c r="L310" s="260">
        <f>SUMIF('ASSET BALANCES'!$A:$A,$C310,'ASSET BALANCES'!U:U)/1000</f>
        <v>1455.5923500000001</v>
      </c>
      <c r="M310" s="260">
        <f>SUMIF('ASSET BALANCES'!$A:$A,$C310,'ASSET BALANCES'!V:V)/1000</f>
        <v>1455.5923500000001</v>
      </c>
      <c r="N310" s="260">
        <f>SUMIF('ASSET BALANCES'!$A:$A,$C310,'ASSET BALANCES'!W:W)/1000</f>
        <v>1455.5923500000001</v>
      </c>
      <c r="O310" s="260">
        <f>SUMIF('ASSET BALANCES'!$A:$A,$C310,'ASSET BALANCES'!X:X)/1000</f>
        <v>1455.5923500000001</v>
      </c>
      <c r="P310" s="260">
        <f>SUMIF('ASSET BALANCES'!$A:$A,$C310,'ASSET BALANCES'!Y:Y)/1000</f>
        <v>1455.5923500000001</v>
      </c>
      <c r="Q310" s="260">
        <f>SUMIF('ASSET BALANCES'!$A:$A,$C310,'ASSET BALANCES'!Z:Z)/1000</f>
        <v>1455.5923500000001</v>
      </c>
      <c r="R310" s="260">
        <f>SUMIF('ASSET BALANCES'!$A:$A,$C310,'ASSET BALANCES'!AA:AA)/1000</f>
        <v>1455.5923500000001</v>
      </c>
      <c r="S310" s="22">
        <f>SUM(F310:R310)/(13)</f>
        <v>1455.5923500000004</v>
      </c>
      <c r="U310" s="261">
        <f>S310-('B-07 2024B'!R304/1)</f>
        <v>0</v>
      </c>
    </row>
    <row r="311" spans="1:21" x14ac:dyDescent="0.25">
      <c r="A311" s="251">
        <f t="shared" si="47"/>
        <v>8</v>
      </c>
      <c r="B311" s="256"/>
      <c r="C311" s="251"/>
      <c r="D311" s="274" t="s">
        <v>126</v>
      </c>
      <c r="F311" s="25">
        <f>SUM(F306:F310)</f>
        <v>468542.56168999989</v>
      </c>
      <c r="G311" s="25">
        <f t="shared" ref="G311:R311" si="48">SUM(G306:G310)</f>
        <v>469431.45856</v>
      </c>
      <c r="H311" s="25">
        <f t="shared" si="48"/>
        <v>471040.68102000002</v>
      </c>
      <c r="I311" s="25">
        <f t="shared" si="48"/>
        <v>477524.37926000002</v>
      </c>
      <c r="J311" s="25">
        <f t="shared" si="48"/>
        <v>477994.12754000002</v>
      </c>
      <c r="K311" s="25">
        <f t="shared" si="48"/>
        <v>517453.81939000008</v>
      </c>
      <c r="L311" s="25">
        <f t="shared" si="48"/>
        <v>526169.51064000011</v>
      </c>
      <c r="M311" s="25">
        <f t="shared" si="48"/>
        <v>528233.12012000009</v>
      </c>
      <c r="N311" s="25">
        <f t="shared" si="48"/>
        <v>529578.55908000015</v>
      </c>
      <c r="O311" s="25">
        <f t="shared" si="48"/>
        <v>540317.38721000019</v>
      </c>
      <c r="P311" s="25">
        <f t="shared" si="48"/>
        <v>540506.32047000015</v>
      </c>
      <c r="Q311" s="25">
        <f t="shared" si="48"/>
        <v>540699.8417300001</v>
      </c>
      <c r="R311" s="25">
        <f t="shared" si="48"/>
        <v>541355.10840000014</v>
      </c>
      <c r="S311" s="25">
        <f>SUM(S306:S310)</f>
        <v>509911.29808538471</v>
      </c>
      <c r="U311" s="261">
        <f>S311-('B-07 2024B'!R305/1)</f>
        <v>-4.6152854338288307E-6</v>
      </c>
    </row>
    <row r="312" spans="1:21" x14ac:dyDescent="0.25">
      <c r="A312" s="251">
        <f t="shared" si="47"/>
        <v>9</v>
      </c>
      <c r="B312" s="256"/>
      <c r="U312" s="298"/>
    </row>
    <row r="313" spans="1:21" x14ac:dyDescent="0.25">
      <c r="A313" s="251">
        <f t="shared" si="47"/>
        <v>10</v>
      </c>
      <c r="B313" s="256"/>
      <c r="C313" s="251"/>
      <c r="D313" s="274" t="s">
        <v>127</v>
      </c>
      <c r="U313" s="298"/>
    </row>
    <row r="314" spans="1:21" x14ac:dyDescent="0.25">
      <c r="A314" s="251">
        <f t="shared" si="47"/>
        <v>11</v>
      </c>
      <c r="B314" s="256"/>
      <c r="C314" s="249">
        <v>34133</v>
      </c>
      <c r="D314" s="246" t="s">
        <v>57</v>
      </c>
      <c r="F314" s="260">
        <f>SUMIF('ASSET BALANCES'!$A:$A,$C314,'ASSET BALANCES'!O:O)/1000</f>
        <v>656.34929</v>
      </c>
      <c r="G314" s="260">
        <f>SUMIF('ASSET BALANCES'!$A:$A,$C314,'ASSET BALANCES'!P:P)/1000</f>
        <v>656.34929</v>
      </c>
      <c r="H314" s="260">
        <f>SUMIF('ASSET BALANCES'!$A:$A,$C314,'ASSET BALANCES'!Q:Q)/1000</f>
        <v>656.34929</v>
      </c>
      <c r="I314" s="260">
        <f>SUMIF('ASSET BALANCES'!$A:$A,$C314,'ASSET BALANCES'!R:R)/1000</f>
        <v>656.34929</v>
      </c>
      <c r="J314" s="260">
        <f>SUMIF('ASSET BALANCES'!$A:$A,$C314,'ASSET BALANCES'!S:S)/1000</f>
        <v>656.34929</v>
      </c>
      <c r="K314" s="260">
        <f>SUMIF('ASSET BALANCES'!$A:$A,$C314,'ASSET BALANCES'!T:T)/1000</f>
        <v>656.34929</v>
      </c>
      <c r="L314" s="260">
        <f>SUMIF('ASSET BALANCES'!$A:$A,$C314,'ASSET BALANCES'!U:U)/1000</f>
        <v>656.34929</v>
      </c>
      <c r="M314" s="260">
        <f>SUMIF('ASSET BALANCES'!$A:$A,$C314,'ASSET BALANCES'!V:V)/1000</f>
        <v>656.34929</v>
      </c>
      <c r="N314" s="260">
        <f>SUMIF('ASSET BALANCES'!$A:$A,$C314,'ASSET BALANCES'!W:W)/1000</f>
        <v>656.34929</v>
      </c>
      <c r="O314" s="260">
        <f>SUMIF('ASSET BALANCES'!$A:$A,$C314,'ASSET BALANCES'!X:X)/1000</f>
        <v>656.34929</v>
      </c>
      <c r="P314" s="260">
        <f>SUMIF('ASSET BALANCES'!$A:$A,$C314,'ASSET BALANCES'!Y:Y)/1000</f>
        <v>656.34929</v>
      </c>
      <c r="Q314" s="260">
        <f>SUMIF('ASSET BALANCES'!$A:$A,$C314,'ASSET BALANCES'!Z:Z)/1000</f>
        <v>656.34929</v>
      </c>
      <c r="R314" s="260">
        <f>SUMIF('ASSET BALANCES'!$A:$A,$C314,'ASSET BALANCES'!AA:AA)/1000</f>
        <v>656.34929</v>
      </c>
      <c r="S314" s="22">
        <f>SUM(F314:R314)/(13)</f>
        <v>656.34929</v>
      </c>
      <c r="U314" s="261">
        <f>S314-('B-07 2024B'!R308/1)</f>
        <v>0</v>
      </c>
    </row>
    <row r="315" spans="1:21" x14ac:dyDescent="0.25">
      <c r="A315" s="251">
        <f t="shared" si="47"/>
        <v>12</v>
      </c>
      <c r="B315" s="256"/>
      <c r="C315" s="249">
        <v>34233</v>
      </c>
      <c r="D315" s="246" t="s">
        <v>93</v>
      </c>
      <c r="F315" s="260">
        <f>SUMIF('ASSET BALANCES'!$A:$A,$C315,'ASSET BALANCES'!O:O)/1000</f>
        <v>3504.8771499999998</v>
      </c>
      <c r="G315" s="260">
        <f>SUMIF('ASSET BALANCES'!$A:$A,$C315,'ASSET BALANCES'!P:P)/1000</f>
        <v>3506.67715</v>
      </c>
      <c r="H315" s="260">
        <f>SUMIF('ASSET BALANCES'!$A:$A,$C315,'ASSET BALANCES'!Q:Q)/1000</f>
        <v>3508.4771499999997</v>
      </c>
      <c r="I315" s="260">
        <f>SUMIF('ASSET BALANCES'!$A:$A,$C315,'ASSET BALANCES'!R:R)/1000</f>
        <v>3536.2643199999998</v>
      </c>
      <c r="J315" s="260">
        <f>SUMIF('ASSET BALANCES'!$A:$A,$C315,'ASSET BALANCES'!S:S)/1000</f>
        <v>3539.8643199999997</v>
      </c>
      <c r="K315" s="260">
        <f>SUMIF('ASSET BALANCES'!$A:$A,$C315,'ASSET BALANCES'!T:T)/1000</f>
        <v>4633.859629999999</v>
      </c>
      <c r="L315" s="260">
        <f>SUMIF('ASSET BALANCES'!$A:$A,$C315,'ASSET BALANCES'!U:U)/1000</f>
        <v>4641.2262949999986</v>
      </c>
      <c r="M315" s="260">
        <f>SUMIF('ASSET BALANCES'!$A:$A,$C315,'ASSET BALANCES'!V:V)/1000</f>
        <v>4649.1929599999994</v>
      </c>
      <c r="N315" s="260">
        <f>SUMIF('ASSET BALANCES'!$A:$A,$C315,'ASSET BALANCES'!W:W)/1000</f>
        <v>4657.1596249999993</v>
      </c>
      <c r="O315" s="260">
        <f>SUMIF('ASSET BALANCES'!$A:$A,$C315,'ASSET BALANCES'!X:X)/1000</f>
        <v>4665.1262899999992</v>
      </c>
      <c r="P315" s="260">
        <f>SUMIF('ASSET BALANCES'!$A:$A,$C315,'ASSET BALANCES'!Y:Y)/1000</f>
        <v>4673.6929549999995</v>
      </c>
      <c r="Q315" s="260">
        <f>SUMIF('ASSET BALANCES'!$A:$A,$C315,'ASSET BALANCES'!Z:Z)/1000</f>
        <v>4685.8596199999993</v>
      </c>
      <c r="R315" s="260">
        <f>SUMIF('ASSET BALANCES'!$A:$A,$C315,'ASSET BALANCES'!AA:AA)/1000</f>
        <v>4701.026284999999</v>
      </c>
      <c r="S315" s="22">
        <f>SUM(F315:R315)/(13)</f>
        <v>4223.3310576923068</v>
      </c>
      <c r="U315" s="261">
        <f>S315-('B-07 2024B'!R309/1)</f>
        <v>-2.3076927391230129E-6</v>
      </c>
    </row>
    <row r="316" spans="1:21" x14ac:dyDescent="0.25">
      <c r="A316" s="251">
        <f t="shared" si="47"/>
        <v>13</v>
      </c>
      <c r="B316" s="256"/>
      <c r="C316" s="249">
        <v>34333</v>
      </c>
      <c r="D316" s="246" t="s">
        <v>94</v>
      </c>
      <c r="F316" s="260">
        <f>SUMIF('ASSET BALANCES'!$A:$A,$C316,'ASSET BALANCES'!O:O)/1000</f>
        <v>15603.99388</v>
      </c>
      <c r="G316" s="260">
        <f>SUMIF('ASSET BALANCES'!$A:$A,$C316,'ASSET BALANCES'!P:P)/1000</f>
        <v>15605.793880000001</v>
      </c>
      <c r="H316" s="260">
        <f>SUMIF('ASSET BALANCES'!$A:$A,$C316,'ASSET BALANCES'!Q:Q)/1000</f>
        <v>15607.59388</v>
      </c>
      <c r="I316" s="260">
        <f>SUMIF('ASSET BALANCES'!$A:$A,$C316,'ASSET BALANCES'!R:R)/1000</f>
        <v>15635.381050000002</v>
      </c>
      <c r="J316" s="260">
        <f>SUMIF('ASSET BALANCES'!$A:$A,$C316,'ASSET BALANCES'!S:S)/1000</f>
        <v>15638.981050000002</v>
      </c>
      <c r="K316" s="260">
        <f>SUMIF('ASSET BALANCES'!$A:$A,$C316,'ASSET BALANCES'!T:T)/1000</f>
        <v>16732.976360000001</v>
      </c>
      <c r="L316" s="260">
        <f>SUMIF('ASSET BALANCES'!$A:$A,$C316,'ASSET BALANCES'!U:U)/1000</f>
        <v>16740.343025000002</v>
      </c>
      <c r="M316" s="260">
        <f>SUMIF('ASSET BALANCES'!$A:$A,$C316,'ASSET BALANCES'!V:V)/1000</f>
        <v>16748.309689999998</v>
      </c>
      <c r="N316" s="260">
        <f>SUMIF('ASSET BALANCES'!$A:$A,$C316,'ASSET BALANCES'!W:W)/1000</f>
        <v>16756.276354999998</v>
      </c>
      <c r="O316" s="260">
        <f>SUMIF('ASSET BALANCES'!$A:$A,$C316,'ASSET BALANCES'!X:X)/1000</f>
        <v>16764.243019999998</v>
      </c>
      <c r="P316" s="260">
        <f>SUMIF('ASSET BALANCES'!$A:$A,$C316,'ASSET BALANCES'!Y:Y)/1000</f>
        <v>16772.809684999997</v>
      </c>
      <c r="Q316" s="260">
        <f>SUMIF('ASSET BALANCES'!$A:$A,$C316,'ASSET BALANCES'!Z:Z)/1000</f>
        <v>16784.976349999994</v>
      </c>
      <c r="R316" s="260">
        <f>SUMIF('ASSET BALANCES'!$A:$A,$C316,'ASSET BALANCES'!AA:AA)/1000</f>
        <v>16800.143014999994</v>
      </c>
      <c r="S316" s="22">
        <f>SUM(F316:R316)/(13)</f>
        <v>16322.447787692305</v>
      </c>
      <c r="U316" s="261">
        <f>S316-('B-07 2024B'!R310/1)</f>
        <v>-2.3076936486177146E-6</v>
      </c>
    </row>
    <row r="317" spans="1:21" x14ac:dyDescent="0.25">
      <c r="A317" s="251">
        <f t="shared" si="47"/>
        <v>14</v>
      </c>
      <c r="B317" s="256"/>
      <c r="C317" s="249">
        <v>34533</v>
      </c>
      <c r="D317" s="246" t="s">
        <v>60</v>
      </c>
      <c r="F317" s="260">
        <f>SUMIF('ASSET BALANCES'!$A:$A,$C317,'ASSET BALANCES'!O:O)/1000</f>
        <v>14174.190639999999</v>
      </c>
      <c r="G317" s="260">
        <f>SUMIF('ASSET BALANCES'!$A:$A,$C317,'ASSET BALANCES'!P:P)/1000</f>
        <v>14174.190639999999</v>
      </c>
      <c r="H317" s="260">
        <f>SUMIF('ASSET BALANCES'!$A:$A,$C317,'ASSET BALANCES'!Q:Q)/1000</f>
        <v>14174.190639999999</v>
      </c>
      <c r="I317" s="260">
        <f>SUMIF('ASSET BALANCES'!$A:$A,$C317,'ASSET BALANCES'!R:R)/1000</f>
        <v>14174.190639999999</v>
      </c>
      <c r="J317" s="260">
        <f>SUMIF('ASSET BALANCES'!$A:$A,$C317,'ASSET BALANCES'!S:S)/1000</f>
        <v>14174.190639999999</v>
      </c>
      <c r="K317" s="260">
        <f>SUMIF('ASSET BALANCES'!$A:$A,$C317,'ASSET BALANCES'!T:T)/1000</f>
        <v>14174.190639999999</v>
      </c>
      <c r="L317" s="260">
        <f>SUMIF('ASSET BALANCES'!$A:$A,$C317,'ASSET BALANCES'!U:U)/1000</f>
        <v>14174.190639999999</v>
      </c>
      <c r="M317" s="260">
        <f>SUMIF('ASSET BALANCES'!$A:$A,$C317,'ASSET BALANCES'!V:V)/1000</f>
        <v>14174.190639999999</v>
      </c>
      <c r="N317" s="260">
        <f>SUMIF('ASSET BALANCES'!$A:$A,$C317,'ASSET BALANCES'!W:W)/1000</f>
        <v>14174.190639999999</v>
      </c>
      <c r="O317" s="260">
        <f>SUMIF('ASSET BALANCES'!$A:$A,$C317,'ASSET BALANCES'!X:X)/1000</f>
        <v>14174.190639999999</v>
      </c>
      <c r="P317" s="260">
        <f>SUMIF('ASSET BALANCES'!$A:$A,$C317,'ASSET BALANCES'!Y:Y)/1000</f>
        <v>14174.190639999999</v>
      </c>
      <c r="Q317" s="260">
        <f>SUMIF('ASSET BALANCES'!$A:$A,$C317,'ASSET BALANCES'!Z:Z)/1000</f>
        <v>14174.190639999999</v>
      </c>
      <c r="R317" s="260">
        <f>SUMIF('ASSET BALANCES'!$A:$A,$C317,'ASSET BALANCES'!AA:AA)/1000</f>
        <v>14174.190639999999</v>
      </c>
      <c r="S317" s="22">
        <f>SUM(F317:R317)/(13)</f>
        <v>14174.190639999995</v>
      </c>
      <c r="U317" s="261">
        <f>S317-('B-07 2024B'!R311/1)</f>
        <v>0</v>
      </c>
    </row>
    <row r="318" spans="1:21" x14ac:dyDescent="0.25">
      <c r="A318" s="251">
        <f t="shared" si="47"/>
        <v>15</v>
      </c>
      <c r="B318" s="256"/>
      <c r="C318" s="249">
        <v>34633</v>
      </c>
      <c r="D318" s="246" t="s">
        <v>61</v>
      </c>
      <c r="F318" s="260">
        <f>SUMIF('ASSET BALANCES'!$A:$A,$C318,'ASSET BALANCES'!O:O)/1000</f>
        <v>0.90461000000000003</v>
      </c>
      <c r="G318" s="260">
        <f>SUMIF('ASSET BALANCES'!$A:$A,$C318,'ASSET BALANCES'!P:P)/1000</f>
        <v>0.90461000000000003</v>
      </c>
      <c r="H318" s="260">
        <f>SUMIF('ASSET BALANCES'!$A:$A,$C318,'ASSET BALANCES'!Q:Q)/1000</f>
        <v>0.90461000000000003</v>
      </c>
      <c r="I318" s="260">
        <f>SUMIF('ASSET BALANCES'!$A:$A,$C318,'ASSET BALANCES'!R:R)/1000</f>
        <v>0.90461000000000003</v>
      </c>
      <c r="J318" s="260">
        <f>SUMIF('ASSET BALANCES'!$A:$A,$C318,'ASSET BALANCES'!S:S)/1000</f>
        <v>0.90461000000000003</v>
      </c>
      <c r="K318" s="260">
        <f>SUMIF('ASSET BALANCES'!$A:$A,$C318,'ASSET BALANCES'!T:T)/1000</f>
        <v>0.90461000000000003</v>
      </c>
      <c r="L318" s="260">
        <f>SUMIF('ASSET BALANCES'!$A:$A,$C318,'ASSET BALANCES'!U:U)/1000</f>
        <v>0.90461000000000003</v>
      </c>
      <c r="M318" s="260">
        <f>SUMIF('ASSET BALANCES'!$A:$A,$C318,'ASSET BALANCES'!V:V)/1000</f>
        <v>0.90461000000000003</v>
      </c>
      <c r="N318" s="260">
        <f>SUMIF('ASSET BALANCES'!$A:$A,$C318,'ASSET BALANCES'!W:W)/1000</f>
        <v>0.90461000000000003</v>
      </c>
      <c r="O318" s="260">
        <f>SUMIF('ASSET BALANCES'!$A:$A,$C318,'ASSET BALANCES'!X:X)/1000</f>
        <v>0.90461000000000003</v>
      </c>
      <c r="P318" s="260">
        <f>SUMIF('ASSET BALANCES'!$A:$A,$C318,'ASSET BALANCES'!Y:Y)/1000</f>
        <v>0.90461000000000003</v>
      </c>
      <c r="Q318" s="260">
        <f>SUMIF('ASSET BALANCES'!$A:$A,$C318,'ASSET BALANCES'!Z:Z)/1000</f>
        <v>0.90461000000000003</v>
      </c>
      <c r="R318" s="260">
        <f>SUMIF('ASSET BALANCES'!$A:$A,$C318,'ASSET BALANCES'!AA:AA)/1000</f>
        <v>0.90461000000000003</v>
      </c>
      <c r="S318" s="22">
        <f>SUM(F318:R318)/(13)</f>
        <v>0.90461000000000003</v>
      </c>
      <c r="U318" s="261">
        <f>S318-('B-07 2024B'!R312/1)</f>
        <v>0</v>
      </c>
    </row>
    <row r="319" spans="1:21" x14ac:dyDescent="0.25">
      <c r="A319" s="251">
        <f t="shared" si="47"/>
        <v>16</v>
      </c>
      <c r="B319" s="256"/>
      <c r="D319" s="274" t="s">
        <v>128</v>
      </c>
      <c r="F319" s="25">
        <f>SUM(F314:F318)</f>
        <v>33940.315569999999</v>
      </c>
      <c r="G319" s="25">
        <f t="shared" ref="G319:R319" si="49">SUM(G314:G318)</f>
        <v>33943.915569999997</v>
      </c>
      <c r="H319" s="25">
        <f t="shared" si="49"/>
        <v>33947.515569999996</v>
      </c>
      <c r="I319" s="25">
        <f t="shared" si="49"/>
        <v>34003.089909999995</v>
      </c>
      <c r="J319" s="25">
        <f t="shared" si="49"/>
        <v>34010.28991</v>
      </c>
      <c r="K319" s="25">
        <f t="shared" si="49"/>
        <v>36198.280529999996</v>
      </c>
      <c r="L319" s="25">
        <f t="shared" si="49"/>
        <v>36213.013859999999</v>
      </c>
      <c r="M319" s="25">
        <f t="shared" si="49"/>
        <v>36228.947189999992</v>
      </c>
      <c r="N319" s="25">
        <f t="shared" si="49"/>
        <v>36244.880519999992</v>
      </c>
      <c r="O319" s="25">
        <f t="shared" si="49"/>
        <v>36260.813849999991</v>
      </c>
      <c r="P319" s="25">
        <f t="shared" si="49"/>
        <v>36277.947179999996</v>
      </c>
      <c r="Q319" s="25">
        <f t="shared" si="49"/>
        <v>36302.28050999999</v>
      </c>
      <c r="R319" s="25">
        <f t="shared" si="49"/>
        <v>36332.613839999991</v>
      </c>
      <c r="S319" s="25">
        <f>SUM(S314:S318)</f>
        <v>35377.223385384605</v>
      </c>
      <c r="U319" s="261">
        <f>S319-('B-07 2024B'!R313/1)</f>
        <v>-4.6153945731930435E-6</v>
      </c>
    </row>
    <row r="320" spans="1:21" x14ac:dyDescent="0.25">
      <c r="A320" s="251">
        <f t="shared" si="47"/>
        <v>17</v>
      </c>
      <c r="B320" s="256"/>
      <c r="U320" s="298"/>
    </row>
    <row r="321" spans="1:21" x14ac:dyDescent="0.25">
      <c r="A321" s="251">
        <f t="shared" si="47"/>
        <v>18</v>
      </c>
      <c r="B321" s="256"/>
      <c r="C321" s="251"/>
      <c r="D321" s="274" t="s">
        <v>129</v>
      </c>
      <c r="U321" s="298"/>
    </row>
    <row r="322" spans="1:21" x14ac:dyDescent="0.25">
      <c r="A322" s="251">
        <f t="shared" si="47"/>
        <v>19</v>
      </c>
      <c r="B322" s="256"/>
      <c r="C322" s="249">
        <v>34134</v>
      </c>
      <c r="D322" s="246" t="s">
        <v>57</v>
      </c>
      <c r="F322" s="260">
        <f>SUMIF('ASSET BALANCES'!$A:$A,$C322,'ASSET BALANCES'!O:O)/1000</f>
        <v>242.33395999999999</v>
      </c>
      <c r="G322" s="260">
        <f>SUMIF('ASSET BALANCES'!$A:$A,$C322,'ASSET BALANCES'!P:P)/1000</f>
        <v>242.33395999999999</v>
      </c>
      <c r="H322" s="260">
        <f>SUMIF('ASSET BALANCES'!$A:$A,$C322,'ASSET BALANCES'!Q:Q)/1000</f>
        <v>242.33395999999999</v>
      </c>
      <c r="I322" s="260">
        <f>SUMIF('ASSET BALANCES'!$A:$A,$C322,'ASSET BALANCES'!R:R)/1000</f>
        <v>242.33395999999999</v>
      </c>
      <c r="J322" s="260">
        <f>SUMIF('ASSET BALANCES'!$A:$A,$C322,'ASSET BALANCES'!S:S)/1000</f>
        <v>242.33395999999999</v>
      </c>
      <c r="K322" s="260">
        <f>SUMIF('ASSET BALANCES'!$A:$A,$C322,'ASSET BALANCES'!T:T)/1000</f>
        <v>242.33395999999999</v>
      </c>
      <c r="L322" s="260">
        <f>SUMIF('ASSET BALANCES'!$A:$A,$C322,'ASSET BALANCES'!U:U)/1000</f>
        <v>242.33395999999999</v>
      </c>
      <c r="M322" s="260">
        <f>SUMIF('ASSET BALANCES'!$A:$A,$C322,'ASSET BALANCES'!V:V)/1000</f>
        <v>242.33395999999999</v>
      </c>
      <c r="N322" s="260">
        <f>SUMIF('ASSET BALANCES'!$A:$A,$C322,'ASSET BALANCES'!W:W)/1000</f>
        <v>242.33395999999999</v>
      </c>
      <c r="O322" s="260">
        <f>SUMIF('ASSET BALANCES'!$A:$A,$C322,'ASSET BALANCES'!X:X)/1000</f>
        <v>242.33395999999999</v>
      </c>
      <c r="P322" s="260">
        <f>SUMIF('ASSET BALANCES'!$A:$A,$C322,'ASSET BALANCES'!Y:Y)/1000</f>
        <v>242.33395999999999</v>
      </c>
      <c r="Q322" s="260">
        <f>SUMIF('ASSET BALANCES'!$A:$A,$C322,'ASSET BALANCES'!Z:Z)/1000</f>
        <v>242.33395999999999</v>
      </c>
      <c r="R322" s="260">
        <f>SUMIF('ASSET BALANCES'!$A:$A,$C322,'ASSET BALANCES'!AA:AA)/1000</f>
        <v>242.33395999999999</v>
      </c>
      <c r="S322" s="22">
        <f>SUM(F322:R322)/(13)</f>
        <v>242.33395999999996</v>
      </c>
      <c r="U322" s="261">
        <f>S322-('B-07 2024B'!R316/1)</f>
        <v>0</v>
      </c>
    </row>
    <row r="323" spans="1:21" x14ac:dyDescent="0.25">
      <c r="A323" s="251">
        <f t="shared" si="47"/>
        <v>20</v>
      </c>
      <c r="B323" s="256"/>
      <c r="C323" s="249">
        <v>34234</v>
      </c>
      <c r="D323" s="246" t="s">
        <v>93</v>
      </c>
      <c r="F323" s="260">
        <f>SUMIF('ASSET BALANCES'!$A:$A,$C323,'ASSET BALANCES'!O:O)/1000</f>
        <v>3362.08259</v>
      </c>
      <c r="G323" s="260">
        <f>SUMIF('ASSET BALANCES'!$A:$A,$C323,'ASSET BALANCES'!P:P)/1000</f>
        <v>3362.08259</v>
      </c>
      <c r="H323" s="260">
        <f>SUMIF('ASSET BALANCES'!$A:$A,$C323,'ASSET BALANCES'!Q:Q)/1000</f>
        <v>3362.08259</v>
      </c>
      <c r="I323" s="260">
        <f>SUMIF('ASSET BALANCES'!$A:$A,$C323,'ASSET BALANCES'!R:R)/1000</f>
        <v>3384.0975599999997</v>
      </c>
      <c r="J323" s="260">
        <f>SUMIF('ASSET BALANCES'!$A:$A,$C323,'ASSET BALANCES'!S:S)/1000</f>
        <v>3384.0975599999997</v>
      </c>
      <c r="K323" s="260">
        <f>SUMIF('ASSET BALANCES'!$A:$A,$C323,'ASSET BALANCES'!T:T)/1000</f>
        <v>3384.0975599999997</v>
      </c>
      <c r="L323" s="260">
        <f>SUMIF('ASSET BALANCES'!$A:$A,$C323,'ASSET BALANCES'!U:U)/1000</f>
        <v>3384.0975599999997</v>
      </c>
      <c r="M323" s="260">
        <f>SUMIF('ASSET BALANCES'!$A:$A,$C323,'ASSET BALANCES'!V:V)/1000</f>
        <v>3384.0975599999997</v>
      </c>
      <c r="N323" s="260">
        <f>SUMIF('ASSET BALANCES'!$A:$A,$C323,'ASSET BALANCES'!W:W)/1000</f>
        <v>3384.0975599999997</v>
      </c>
      <c r="O323" s="260">
        <f>SUMIF('ASSET BALANCES'!$A:$A,$C323,'ASSET BALANCES'!X:X)/1000</f>
        <v>3384.0975599999997</v>
      </c>
      <c r="P323" s="260">
        <f>SUMIF('ASSET BALANCES'!$A:$A,$C323,'ASSET BALANCES'!Y:Y)/1000</f>
        <v>3384.0975599999997</v>
      </c>
      <c r="Q323" s="260">
        <f>SUMIF('ASSET BALANCES'!$A:$A,$C323,'ASSET BALANCES'!Z:Z)/1000</f>
        <v>3384.0975599999997</v>
      </c>
      <c r="R323" s="260">
        <f>SUMIF('ASSET BALANCES'!$A:$A,$C323,'ASSET BALANCES'!AA:AA)/1000</f>
        <v>3384.0975599999997</v>
      </c>
      <c r="S323" s="22">
        <f>SUM(F323:R323)/(13)</f>
        <v>3379.0171823076921</v>
      </c>
      <c r="U323" s="261">
        <f>S323-('B-07 2024B'!R317/1)</f>
        <v>2.3076918296283111E-6</v>
      </c>
    </row>
    <row r="324" spans="1:21" x14ac:dyDescent="0.25">
      <c r="A324" s="251">
        <f t="shared" si="47"/>
        <v>21</v>
      </c>
      <c r="B324" s="256"/>
      <c r="C324" s="249">
        <v>34334</v>
      </c>
      <c r="D324" s="246" t="s">
        <v>94</v>
      </c>
      <c r="F324" s="260">
        <f>SUMIF('ASSET BALANCES'!$A:$A,$C324,'ASSET BALANCES'!O:O)/1000</f>
        <v>16030.09</v>
      </c>
      <c r="G324" s="260">
        <f>SUMIF('ASSET BALANCES'!$A:$A,$C324,'ASSET BALANCES'!P:P)/1000</f>
        <v>16030.09</v>
      </c>
      <c r="H324" s="260">
        <f>SUMIF('ASSET BALANCES'!$A:$A,$C324,'ASSET BALANCES'!Q:Q)/1000</f>
        <v>16030.09</v>
      </c>
      <c r="I324" s="260">
        <f>SUMIF('ASSET BALANCES'!$A:$A,$C324,'ASSET BALANCES'!R:R)/1000</f>
        <v>16052.10497</v>
      </c>
      <c r="J324" s="260">
        <f>SUMIF('ASSET BALANCES'!$A:$A,$C324,'ASSET BALANCES'!S:S)/1000</f>
        <v>16052.10497</v>
      </c>
      <c r="K324" s="260">
        <f>SUMIF('ASSET BALANCES'!$A:$A,$C324,'ASSET BALANCES'!T:T)/1000</f>
        <v>16052.10497</v>
      </c>
      <c r="L324" s="260">
        <f>SUMIF('ASSET BALANCES'!$A:$A,$C324,'ASSET BALANCES'!U:U)/1000</f>
        <v>16052.10497</v>
      </c>
      <c r="M324" s="260">
        <f>SUMIF('ASSET BALANCES'!$A:$A,$C324,'ASSET BALANCES'!V:V)/1000</f>
        <v>16052.10497</v>
      </c>
      <c r="N324" s="260">
        <f>SUMIF('ASSET BALANCES'!$A:$A,$C324,'ASSET BALANCES'!W:W)/1000</f>
        <v>16052.10497</v>
      </c>
      <c r="O324" s="260">
        <f>SUMIF('ASSET BALANCES'!$A:$A,$C324,'ASSET BALANCES'!X:X)/1000</f>
        <v>16052.10497</v>
      </c>
      <c r="P324" s="260">
        <f>SUMIF('ASSET BALANCES'!$A:$A,$C324,'ASSET BALANCES'!Y:Y)/1000</f>
        <v>16052.10497</v>
      </c>
      <c r="Q324" s="260">
        <f>SUMIF('ASSET BALANCES'!$A:$A,$C324,'ASSET BALANCES'!Z:Z)/1000</f>
        <v>16052.10497</v>
      </c>
      <c r="R324" s="260">
        <f>SUMIF('ASSET BALANCES'!$A:$A,$C324,'ASSET BALANCES'!AA:AA)/1000</f>
        <v>16052.10497</v>
      </c>
      <c r="S324" s="22">
        <f>SUM(F324:R324)/(13)</f>
        <v>16047.024592307687</v>
      </c>
      <c r="U324" s="261">
        <f>S324-('B-07 2024B'!R318/1)</f>
        <v>2.307688191649504E-6</v>
      </c>
    </row>
    <row r="325" spans="1:21" x14ac:dyDescent="0.25">
      <c r="A325" s="251">
        <f t="shared" si="47"/>
        <v>22</v>
      </c>
      <c r="B325" s="256"/>
      <c r="C325" s="249">
        <v>34534</v>
      </c>
      <c r="D325" s="246" t="s">
        <v>60</v>
      </c>
      <c r="F325" s="260">
        <f>SUMIF('ASSET BALANCES'!$A:$A,$C325,'ASSET BALANCES'!O:O)/1000</f>
        <v>4189.43102</v>
      </c>
      <c r="G325" s="260">
        <f>SUMIF('ASSET BALANCES'!$A:$A,$C325,'ASSET BALANCES'!P:P)/1000</f>
        <v>4189.43102</v>
      </c>
      <c r="H325" s="260">
        <f>SUMIF('ASSET BALANCES'!$A:$A,$C325,'ASSET BALANCES'!Q:Q)/1000</f>
        <v>4189.43102</v>
      </c>
      <c r="I325" s="260">
        <f>SUMIF('ASSET BALANCES'!$A:$A,$C325,'ASSET BALANCES'!R:R)/1000</f>
        <v>4189.43102</v>
      </c>
      <c r="J325" s="260">
        <f>SUMIF('ASSET BALANCES'!$A:$A,$C325,'ASSET BALANCES'!S:S)/1000</f>
        <v>4189.43102</v>
      </c>
      <c r="K325" s="260">
        <f>SUMIF('ASSET BALANCES'!$A:$A,$C325,'ASSET BALANCES'!T:T)/1000</f>
        <v>4189.43102</v>
      </c>
      <c r="L325" s="260">
        <f>SUMIF('ASSET BALANCES'!$A:$A,$C325,'ASSET BALANCES'!U:U)/1000</f>
        <v>4189.43102</v>
      </c>
      <c r="M325" s="260">
        <f>SUMIF('ASSET BALANCES'!$A:$A,$C325,'ASSET BALANCES'!V:V)/1000</f>
        <v>4189.43102</v>
      </c>
      <c r="N325" s="260">
        <f>SUMIF('ASSET BALANCES'!$A:$A,$C325,'ASSET BALANCES'!W:W)/1000</f>
        <v>4189.43102</v>
      </c>
      <c r="O325" s="260">
        <f>SUMIF('ASSET BALANCES'!$A:$A,$C325,'ASSET BALANCES'!X:X)/1000</f>
        <v>4189.43102</v>
      </c>
      <c r="P325" s="260">
        <f>SUMIF('ASSET BALANCES'!$A:$A,$C325,'ASSET BALANCES'!Y:Y)/1000</f>
        <v>4189.43102</v>
      </c>
      <c r="Q325" s="260">
        <f>SUMIF('ASSET BALANCES'!$A:$A,$C325,'ASSET BALANCES'!Z:Z)/1000</f>
        <v>4189.43102</v>
      </c>
      <c r="R325" s="260">
        <f>SUMIF('ASSET BALANCES'!$A:$A,$C325,'ASSET BALANCES'!AA:AA)/1000</f>
        <v>4189.43102</v>
      </c>
      <c r="S325" s="22">
        <f>SUM(F325:R325)/(13)</f>
        <v>4189.4310200000018</v>
      </c>
      <c r="U325" s="261">
        <f>S325-('B-07 2024B'!R319/1)</f>
        <v>0</v>
      </c>
    </row>
    <row r="326" spans="1:21" x14ac:dyDescent="0.25">
      <c r="A326" s="251">
        <f t="shared" si="47"/>
        <v>23</v>
      </c>
      <c r="B326" s="256"/>
      <c r="C326" s="249">
        <v>34634</v>
      </c>
      <c r="D326" s="246" t="s">
        <v>61</v>
      </c>
      <c r="F326" s="260">
        <f>SUMIF('ASSET BALANCES'!$A:$A,$C326,'ASSET BALANCES'!O:O)/1000</f>
        <v>0.90461000000000003</v>
      </c>
      <c r="G326" s="260">
        <f>SUMIF('ASSET BALANCES'!$A:$A,$C326,'ASSET BALANCES'!P:P)/1000</f>
        <v>0.90461000000000003</v>
      </c>
      <c r="H326" s="260">
        <f>SUMIF('ASSET BALANCES'!$A:$A,$C326,'ASSET BALANCES'!Q:Q)/1000</f>
        <v>0.90461000000000003</v>
      </c>
      <c r="I326" s="260">
        <f>SUMIF('ASSET BALANCES'!$A:$A,$C326,'ASSET BALANCES'!R:R)/1000</f>
        <v>0.90461000000000003</v>
      </c>
      <c r="J326" s="260">
        <f>SUMIF('ASSET BALANCES'!$A:$A,$C326,'ASSET BALANCES'!S:S)/1000</f>
        <v>0.90461000000000003</v>
      </c>
      <c r="K326" s="260">
        <f>SUMIF('ASSET BALANCES'!$A:$A,$C326,'ASSET BALANCES'!T:T)/1000</f>
        <v>0.90461000000000003</v>
      </c>
      <c r="L326" s="260">
        <f>SUMIF('ASSET BALANCES'!$A:$A,$C326,'ASSET BALANCES'!U:U)/1000</f>
        <v>0.90461000000000003</v>
      </c>
      <c r="M326" s="260">
        <f>SUMIF('ASSET BALANCES'!$A:$A,$C326,'ASSET BALANCES'!V:V)/1000</f>
        <v>0.90461000000000003</v>
      </c>
      <c r="N326" s="260">
        <f>SUMIF('ASSET BALANCES'!$A:$A,$C326,'ASSET BALANCES'!W:W)/1000</f>
        <v>0.90461000000000003</v>
      </c>
      <c r="O326" s="260">
        <f>SUMIF('ASSET BALANCES'!$A:$A,$C326,'ASSET BALANCES'!X:X)/1000</f>
        <v>0.90461000000000003</v>
      </c>
      <c r="P326" s="260">
        <f>SUMIF('ASSET BALANCES'!$A:$A,$C326,'ASSET BALANCES'!Y:Y)/1000</f>
        <v>0.90461000000000003</v>
      </c>
      <c r="Q326" s="260">
        <f>SUMIF('ASSET BALANCES'!$A:$A,$C326,'ASSET BALANCES'!Z:Z)/1000</f>
        <v>0.90461000000000003</v>
      </c>
      <c r="R326" s="260">
        <f>SUMIF('ASSET BALANCES'!$A:$A,$C326,'ASSET BALANCES'!AA:AA)/1000</f>
        <v>0.90461000000000003</v>
      </c>
      <c r="S326" s="22">
        <f>SUM(F326:R326)/(13)</f>
        <v>0.90461000000000003</v>
      </c>
      <c r="U326" s="261">
        <f>S326-('B-07 2024B'!R320/1)</f>
        <v>0</v>
      </c>
    </row>
    <row r="327" spans="1:21" x14ac:dyDescent="0.25">
      <c r="A327" s="251">
        <f t="shared" si="47"/>
        <v>24</v>
      </c>
      <c r="B327" s="256"/>
      <c r="C327" s="251"/>
      <c r="D327" s="274" t="s">
        <v>130</v>
      </c>
      <c r="F327" s="25">
        <f>SUM(F322:F326)</f>
        <v>23824.84218</v>
      </c>
      <c r="G327" s="25">
        <f t="shared" ref="G327:R327" si="50">SUM(G322:G326)</f>
        <v>23824.84218</v>
      </c>
      <c r="H327" s="25">
        <f t="shared" si="50"/>
        <v>23824.84218</v>
      </c>
      <c r="I327" s="25">
        <f t="shared" si="50"/>
        <v>23868.87212</v>
      </c>
      <c r="J327" s="25">
        <f t="shared" si="50"/>
        <v>23868.87212</v>
      </c>
      <c r="K327" s="25">
        <f t="shared" si="50"/>
        <v>23868.87212</v>
      </c>
      <c r="L327" s="25">
        <f t="shared" si="50"/>
        <v>23868.87212</v>
      </c>
      <c r="M327" s="25">
        <f t="shared" si="50"/>
        <v>23868.87212</v>
      </c>
      <c r="N327" s="25">
        <f t="shared" si="50"/>
        <v>23868.87212</v>
      </c>
      <c r="O327" s="25">
        <f t="shared" si="50"/>
        <v>23868.87212</v>
      </c>
      <c r="P327" s="25">
        <f t="shared" si="50"/>
        <v>23868.87212</v>
      </c>
      <c r="Q327" s="25">
        <f t="shared" si="50"/>
        <v>23868.87212</v>
      </c>
      <c r="R327" s="25">
        <f t="shared" si="50"/>
        <v>23868.87212</v>
      </c>
      <c r="S327" s="25">
        <f>SUM(S322:S326)</f>
        <v>23858.711364615385</v>
      </c>
      <c r="U327" s="261">
        <f>S327-('B-07 2024B'!R321/1)</f>
        <v>4.6153836592566222E-6</v>
      </c>
    </row>
    <row r="328" spans="1:21" x14ac:dyDescent="0.25">
      <c r="A328" s="251">
        <f t="shared" si="47"/>
        <v>25</v>
      </c>
      <c r="B328" s="256"/>
      <c r="U328" s="298"/>
    </row>
    <row r="329" spans="1:21" x14ac:dyDescent="0.25">
      <c r="A329" s="251">
        <f t="shared" si="47"/>
        <v>26</v>
      </c>
      <c r="B329" s="256"/>
      <c r="C329" s="265"/>
      <c r="D329" s="274" t="s">
        <v>131</v>
      </c>
      <c r="E329" s="251"/>
      <c r="F329" s="275"/>
      <c r="G329" s="275"/>
      <c r="H329" s="275"/>
      <c r="I329" s="275"/>
      <c r="J329" s="275"/>
      <c r="K329" s="275"/>
      <c r="L329" s="275"/>
      <c r="M329" s="275"/>
      <c r="N329" s="275"/>
      <c r="O329" s="275"/>
      <c r="P329" s="275"/>
      <c r="Q329" s="275"/>
      <c r="R329" s="275"/>
      <c r="S329" s="249"/>
      <c r="U329" s="298"/>
    </row>
    <row r="330" spans="1:21" x14ac:dyDescent="0.25">
      <c r="A330" s="251">
        <f t="shared" si="47"/>
        <v>27</v>
      </c>
      <c r="B330" s="256"/>
      <c r="C330" s="249">
        <v>34135</v>
      </c>
      <c r="D330" s="246" t="s">
        <v>57</v>
      </c>
      <c r="E330" s="251"/>
      <c r="F330" s="260">
        <f>SUMIF('ASSET BALANCES'!$A:$A,$C330,'ASSET BALANCES'!O:O)/1000</f>
        <v>793.11426000000006</v>
      </c>
      <c r="G330" s="260">
        <f>SUMIF('ASSET BALANCES'!$A:$A,$C330,'ASSET BALANCES'!P:P)/1000</f>
        <v>793.11426000000006</v>
      </c>
      <c r="H330" s="260">
        <f>SUMIF('ASSET BALANCES'!$A:$A,$C330,'ASSET BALANCES'!Q:Q)/1000</f>
        <v>793.11426000000006</v>
      </c>
      <c r="I330" s="260">
        <f>SUMIF('ASSET BALANCES'!$A:$A,$C330,'ASSET BALANCES'!R:R)/1000</f>
        <v>793.11426000000006</v>
      </c>
      <c r="J330" s="260">
        <f>SUMIF('ASSET BALANCES'!$A:$A,$C330,'ASSET BALANCES'!S:S)/1000</f>
        <v>793.11426000000006</v>
      </c>
      <c r="K330" s="260">
        <f>SUMIF('ASSET BALANCES'!$A:$A,$C330,'ASSET BALANCES'!T:T)/1000</f>
        <v>793.11426000000006</v>
      </c>
      <c r="L330" s="260">
        <f>SUMIF('ASSET BALANCES'!$A:$A,$C330,'ASSET BALANCES'!U:U)/1000</f>
        <v>793.11426000000006</v>
      </c>
      <c r="M330" s="260">
        <f>SUMIF('ASSET BALANCES'!$A:$A,$C330,'ASSET BALANCES'!V:V)/1000</f>
        <v>793.11426000000006</v>
      </c>
      <c r="N330" s="260">
        <f>SUMIF('ASSET BALANCES'!$A:$A,$C330,'ASSET BALANCES'!W:W)/1000</f>
        <v>793.11426000000006</v>
      </c>
      <c r="O330" s="260">
        <f>SUMIF('ASSET BALANCES'!$A:$A,$C330,'ASSET BALANCES'!X:X)/1000</f>
        <v>793.11426000000006</v>
      </c>
      <c r="P330" s="260">
        <f>SUMIF('ASSET BALANCES'!$A:$A,$C330,'ASSET BALANCES'!Y:Y)/1000</f>
        <v>793.11426000000006</v>
      </c>
      <c r="Q330" s="260">
        <f>SUMIF('ASSET BALANCES'!$A:$A,$C330,'ASSET BALANCES'!Z:Z)/1000</f>
        <v>793.11426000000006</v>
      </c>
      <c r="R330" s="260">
        <f>SUMIF('ASSET BALANCES'!$A:$A,$C330,'ASSET BALANCES'!AA:AA)/1000</f>
        <v>793.11426000000006</v>
      </c>
      <c r="S330" s="22">
        <f>SUM(F330:R330)/(13)</f>
        <v>793.11426000000017</v>
      </c>
      <c r="U330" s="261">
        <f>S330-('B-07 2024B'!R324/1)</f>
        <v>0</v>
      </c>
    </row>
    <row r="331" spans="1:21" x14ac:dyDescent="0.25">
      <c r="A331" s="251">
        <f t="shared" si="47"/>
        <v>28</v>
      </c>
      <c r="B331" s="256"/>
      <c r="C331" s="249">
        <v>34235</v>
      </c>
      <c r="D331" s="246" t="s">
        <v>93</v>
      </c>
      <c r="E331" s="251"/>
      <c r="F331" s="260">
        <f>SUMIF('ASSET BALANCES'!$A:$A,$C331,'ASSET BALANCES'!O:O)/1000</f>
        <v>2046.08466</v>
      </c>
      <c r="G331" s="260">
        <f>SUMIF('ASSET BALANCES'!$A:$A,$C331,'ASSET BALANCES'!P:P)/1000</f>
        <v>2192.1229600000001</v>
      </c>
      <c r="H331" s="260">
        <f>SUMIF('ASSET BALANCES'!$A:$A,$C331,'ASSET BALANCES'!Q:Q)/1000</f>
        <v>2192.1229600000001</v>
      </c>
      <c r="I331" s="260">
        <f>SUMIF('ASSET BALANCES'!$A:$A,$C331,'ASSET BALANCES'!R:R)/1000</f>
        <v>2224.6556949999999</v>
      </c>
      <c r="J331" s="260">
        <f>SUMIF('ASSET BALANCES'!$A:$A,$C331,'ASSET BALANCES'!S:S)/1000</f>
        <v>2224.6556949999999</v>
      </c>
      <c r="K331" s="260">
        <f>SUMIF('ASSET BALANCES'!$A:$A,$C331,'ASSET BALANCES'!T:T)/1000</f>
        <v>2224.6556949999999</v>
      </c>
      <c r="L331" s="260">
        <f>SUMIF('ASSET BALANCES'!$A:$A,$C331,'ASSET BALANCES'!U:U)/1000</f>
        <v>2224.6556949999999</v>
      </c>
      <c r="M331" s="260">
        <f>SUMIF('ASSET BALANCES'!$A:$A,$C331,'ASSET BALANCES'!V:V)/1000</f>
        <v>2224.6556949999999</v>
      </c>
      <c r="N331" s="260">
        <f>SUMIF('ASSET BALANCES'!$A:$A,$C331,'ASSET BALANCES'!W:W)/1000</f>
        <v>2224.6556949999999</v>
      </c>
      <c r="O331" s="260">
        <f>SUMIF('ASSET BALANCES'!$A:$A,$C331,'ASSET BALANCES'!X:X)/1000</f>
        <v>2224.6556949999999</v>
      </c>
      <c r="P331" s="260">
        <f>SUMIF('ASSET BALANCES'!$A:$A,$C331,'ASSET BALANCES'!Y:Y)/1000</f>
        <v>2224.6556949999999</v>
      </c>
      <c r="Q331" s="260">
        <f>SUMIF('ASSET BALANCES'!$A:$A,$C331,'ASSET BALANCES'!Z:Z)/1000</f>
        <v>2224.6556949999999</v>
      </c>
      <c r="R331" s="260">
        <f>SUMIF('ASSET BALANCES'!$A:$A,$C331,'ASSET BALANCES'!AA:AA)/1000</f>
        <v>2224.6556949999999</v>
      </c>
      <c r="S331" s="22">
        <f>SUM(F331:R331)/(13)</f>
        <v>2205.9144253846157</v>
      </c>
      <c r="U331" s="261">
        <f>S331-('B-07 2024B'!R325/1)</f>
        <v>-4.615384568751324E-6</v>
      </c>
    </row>
    <row r="332" spans="1:21" x14ac:dyDescent="0.25">
      <c r="A332" s="251">
        <f t="shared" si="47"/>
        <v>29</v>
      </c>
      <c r="B332" s="256"/>
      <c r="C332" s="249">
        <v>34335</v>
      </c>
      <c r="D332" s="246" t="s">
        <v>94</v>
      </c>
      <c r="E332" s="251"/>
      <c r="F332" s="260">
        <f>SUMIF('ASSET BALANCES'!$A:$A,$C332,'ASSET BALANCES'!O:O)/1000</f>
        <v>18623.181410000001</v>
      </c>
      <c r="G332" s="260">
        <f>SUMIF('ASSET BALANCES'!$A:$A,$C332,'ASSET BALANCES'!P:P)/1000</f>
        <v>18769.219710000001</v>
      </c>
      <c r="H332" s="260">
        <f>SUMIF('ASSET BALANCES'!$A:$A,$C332,'ASSET BALANCES'!Q:Q)/1000</f>
        <v>18769.219710000001</v>
      </c>
      <c r="I332" s="260">
        <f>SUMIF('ASSET BALANCES'!$A:$A,$C332,'ASSET BALANCES'!R:R)/1000</f>
        <v>18801.752445000002</v>
      </c>
      <c r="J332" s="260">
        <f>SUMIF('ASSET BALANCES'!$A:$A,$C332,'ASSET BALANCES'!S:S)/1000</f>
        <v>18801.752445000002</v>
      </c>
      <c r="K332" s="260">
        <f>SUMIF('ASSET BALANCES'!$A:$A,$C332,'ASSET BALANCES'!T:T)/1000</f>
        <v>18801.752445000002</v>
      </c>
      <c r="L332" s="260">
        <f>SUMIF('ASSET BALANCES'!$A:$A,$C332,'ASSET BALANCES'!U:U)/1000</f>
        <v>18801.752445000002</v>
      </c>
      <c r="M332" s="260">
        <f>SUMIF('ASSET BALANCES'!$A:$A,$C332,'ASSET BALANCES'!V:V)/1000</f>
        <v>18801.752445000002</v>
      </c>
      <c r="N332" s="260">
        <f>SUMIF('ASSET BALANCES'!$A:$A,$C332,'ASSET BALANCES'!W:W)/1000</f>
        <v>18801.752445000002</v>
      </c>
      <c r="O332" s="260">
        <f>SUMIF('ASSET BALANCES'!$A:$A,$C332,'ASSET BALANCES'!X:X)/1000</f>
        <v>18801.752445000002</v>
      </c>
      <c r="P332" s="260">
        <f>SUMIF('ASSET BALANCES'!$A:$A,$C332,'ASSET BALANCES'!Y:Y)/1000</f>
        <v>18801.752445000002</v>
      </c>
      <c r="Q332" s="260">
        <f>SUMIF('ASSET BALANCES'!$A:$A,$C332,'ASSET BALANCES'!Z:Z)/1000</f>
        <v>18801.752445000002</v>
      </c>
      <c r="R332" s="260">
        <f>SUMIF('ASSET BALANCES'!$A:$A,$C332,'ASSET BALANCES'!AA:AA)/1000</f>
        <v>18801.752445000002</v>
      </c>
      <c r="S332" s="22">
        <f>SUM(F332:R332)/(13)</f>
        <v>18783.011175384614</v>
      </c>
      <c r="U332" s="261">
        <f>S332-('B-07 2024B'!R326/1)</f>
        <v>-4.6153872972354293E-6</v>
      </c>
    </row>
    <row r="333" spans="1:21" x14ac:dyDescent="0.25">
      <c r="A333" s="251">
        <f t="shared" si="47"/>
        <v>30</v>
      </c>
      <c r="B333" s="256"/>
      <c r="C333" s="249">
        <v>34535</v>
      </c>
      <c r="D333" s="246" t="s">
        <v>60</v>
      </c>
      <c r="E333" s="251"/>
      <c r="F333" s="260">
        <f>SUMIF('ASSET BALANCES'!$A:$A,$C333,'ASSET BALANCES'!O:O)/1000</f>
        <v>10408.627609999998</v>
      </c>
      <c r="G333" s="260">
        <f>SUMIF('ASSET BALANCES'!$A:$A,$C333,'ASSET BALANCES'!P:P)/1000</f>
        <v>10408.627609999998</v>
      </c>
      <c r="H333" s="260">
        <f>SUMIF('ASSET BALANCES'!$A:$A,$C333,'ASSET BALANCES'!Q:Q)/1000</f>
        <v>10408.627609999998</v>
      </c>
      <c r="I333" s="260">
        <f>SUMIF('ASSET BALANCES'!$A:$A,$C333,'ASSET BALANCES'!R:R)/1000</f>
        <v>10408.627609999998</v>
      </c>
      <c r="J333" s="260">
        <f>SUMIF('ASSET BALANCES'!$A:$A,$C333,'ASSET BALANCES'!S:S)/1000</f>
        <v>10408.627609999998</v>
      </c>
      <c r="K333" s="260">
        <f>SUMIF('ASSET BALANCES'!$A:$A,$C333,'ASSET BALANCES'!T:T)/1000</f>
        <v>10408.627609999998</v>
      </c>
      <c r="L333" s="260">
        <f>SUMIF('ASSET BALANCES'!$A:$A,$C333,'ASSET BALANCES'!U:U)/1000</f>
        <v>10408.627609999998</v>
      </c>
      <c r="M333" s="260">
        <f>SUMIF('ASSET BALANCES'!$A:$A,$C333,'ASSET BALANCES'!V:V)/1000</f>
        <v>10408.627609999998</v>
      </c>
      <c r="N333" s="260">
        <f>SUMIF('ASSET BALANCES'!$A:$A,$C333,'ASSET BALANCES'!W:W)/1000</f>
        <v>10408.627609999998</v>
      </c>
      <c r="O333" s="260">
        <f>SUMIF('ASSET BALANCES'!$A:$A,$C333,'ASSET BALANCES'!X:X)/1000</f>
        <v>10408.627609999998</v>
      </c>
      <c r="P333" s="260">
        <f>SUMIF('ASSET BALANCES'!$A:$A,$C333,'ASSET BALANCES'!Y:Y)/1000</f>
        <v>10408.627609999998</v>
      </c>
      <c r="Q333" s="260">
        <f>SUMIF('ASSET BALANCES'!$A:$A,$C333,'ASSET BALANCES'!Z:Z)/1000</f>
        <v>10408.627609999998</v>
      </c>
      <c r="R333" s="260">
        <f>SUMIF('ASSET BALANCES'!$A:$A,$C333,'ASSET BALANCES'!AA:AA)/1000</f>
        <v>10408.627609999998</v>
      </c>
      <c r="S333" s="22">
        <f>SUM(F333:R333)/(13)</f>
        <v>10408.627609999998</v>
      </c>
      <c r="U333" s="261">
        <f>S333-('B-07 2024B'!R327/1)</f>
        <v>0</v>
      </c>
    </row>
    <row r="334" spans="1:21" x14ac:dyDescent="0.25">
      <c r="A334" s="251">
        <f t="shared" si="47"/>
        <v>31</v>
      </c>
      <c r="B334" s="256"/>
      <c r="C334" s="249">
        <v>34635</v>
      </c>
      <c r="D334" s="246" t="s">
        <v>61</v>
      </c>
      <c r="F334" s="260">
        <f>SUMIF('ASSET BALANCES'!$A:$A,$C334,'ASSET BALANCES'!O:O)/1000</f>
        <v>0</v>
      </c>
      <c r="G334" s="260">
        <f>SUMIF('ASSET BALANCES'!$A:$A,$C334,'ASSET BALANCES'!P:P)/1000</f>
        <v>0</v>
      </c>
      <c r="H334" s="260">
        <f>SUMIF('ASSET BALANCES'!$A:$A,$C334,'ASSET BALANCES'!Q:Q)/1000</f>
        <v>0</v>
      </c>
      <c r="I334" s="260">
        <f>SUMIF('ASSET BALANCES'!$A:$A,$C334,'ASSET BALANCES'!R:R)/1000</f>
        <v>0</v>
      </c>
      <c r="J334" s="260">
        <f>SUMIF('ASSET BALANCES'!$A:$A,$C334,'ASSET BALANCES'!S:S)/1000</f>
        <v>0</v>
      </c>
      <c r="K334" s="260">
        <f>SUMIF('ASSET BALANCES'!$A:$A,$C334,'ASSET BALANCES'!T:T)/1000</f>
        <v>0</v>
      </c>
      <c r="L334" s="260">
        <f>SUMIF('ASSET BALANCES'!$A:$A,$C334,'ASSET BALANCES'!U:U)/1000</f>
        <v>0</v>
      </c>
      <c r="M334" s="260">
        <f>SUMIF('ASSET BALANCES'!$A:$A,$C334,'ASSET BALANCES'!V:V)/1000</f>
        <v>0</v>
      </c>
      <c r="N334" s="260">
        <f>SUMIF('ASSET BALANCES'!$A:$A,$C334,'ASSET BALANCES'!W:W)/1000</f>
        <v>0</v>
      </c>
      <c r="O334" s="260">
        <f>SUMIF('ASSET BALANCES'!$A:$A,$C334,'ASSET BALANCES'!X:X)/1000</f>
        <v>0</v>
      </c>
      <c r="P334" s="260">
        <f>SUMIF('ASSET BALANCES'!$A:$A,$C334,'ASSET BALANCES'!Y:Y)/1000</f>
        <v>0</v>
      </c>
      <c r="Q334" s="260">
        <f>SUMIF('ASSET BALANCES'!$A:$A,$C334,'ASSET BALANCES'!Z:Z)/1000</f>
        <v>0</v>
      </c>
      <c r="R334" s="260">
        <f>SUMIF('ASSET BALANCES'!$A:$A,$C334,'ASSET BALANCES'!AA:AA)/1000</f>
        <v>0</v>
      </c>
      <c r="S334" s="22">
        <f>SUM(F334:R334)/(13)</f>
        <v>0</v>
      </c>
      <c r="U334" s="261">
        <f>S334-('B-07 2024B'!R328/1)</f>
        <v>0</v>
      </c>
    </row>
    <row r="335" spans="1:21" x14ac:dyDescent="0.25">
      <c r="A335" s="251">
        <f t="shared" si="47"/>
        <v>32</v>
      </c>
      <c r="B335" s="256"/>
      <c r="C335" s="251"/>
      <c r="D335" s="274" t="s">
        <v>132</v>
      </c>
      <c r="E335" s="251"/>
      <c r="F335" s="25">
        <f>SUM(F330:F334)</f>
        <v>31871.007939999996</v>
      </c>
      <c r="G335" s="25">
        <f t="shared" ref="G335:R335" si="51">SUM(G330:G334)</f>
        <v>32163.084539999996</v>
      </c>
      <c r="H335" s="25">
        <f t="shared" si="51"/>
        <v>32163.084539999996</v>
      </c>
      <c r="I335" s="25">
        <f t="shared" si="51"/>
        <v>32228.150009999998</v>
      </c>
      <c r="J335" s="25">
        <f t="shared" si="51"/>
        <v>32228.150009999998</v>
      </c>
      <c r="K335" s="25">
        <f t="shared" si="51"/>
        <v>32228.150009999998</v>
      </c>
      <c r="L335" s="25">
        <f t="shared" si="51"/>
        <v>32228.150009999998</v>
      </c>
      <c r="M335" s="25">
        <f t="shared" si="51"/>
        <v>32228.150009999998</v>
      </c>
      <c r="N335" s="25">
        <f t="shared" si="51"/>
        <v>32228.150009999998</v>
      </c>
      <c r="O335" s="25">
        <f t="shared" si="51"/>
        <v>32228.150009999998</v>
      </c>
      <c r="P335" s="25">
        <f t="shared" si="51"/>
        <v>32228.150009999998</v>
      </c>
      <c r="Q335" s="25">
        <f t="shared" si="51"/>
        <v>32228.150009999998</v>
      </c>
      <c r="R335" s="25">
        <f t="shared" si="51"/>
        <v>32228.150009999998</v>
      </c>
      <c r="S335" s="25">
        <f>SUM(S330:S334)</f>
        <v>32190.667470769229</v>
      </c>
      <c r="U335" s="261">
        <f>S335-('B-07 2024B'!R329/1)</f>
        <v>-9.2307709564920515E-6</v>
      </c>
    </row>
    <row r="336" spans="1:21" x14ac:dyDescent="0.25">
      <c r="A336" s="251">
        <f t="shared" si="47"/>
        <v>33</v>
      </c>
      <c r="B336" s="256"/>
      <c r="U336" s="298"/>
    </row>
    <row r="337" spans="1:21" x14ac:dyDescent="0.25">
      <c r="A337" s="251">
        <f t="shared" si="47"/>
        <v>34</v>
      </c>
      <c r="B337" s="256"/>
      <c r="C337" s="251"/>
      <c r="D337" s="274" t="s">
        <v>133</v>
      </c>
      <c r="U337" s="298"/>
    </row>
    <row r="338" spans="1:21" x14ac:dyDescent="0.25">
      <c r="A338" s="251">
        <f t="shared" si="47"/>
        <v>35</v>
      </c>
      <c r="B338" s="256"/>
      <c r="C338" s="249">
        <v>34136</v>
      </c>
      <c r="D338" s="246" t="s">
        <v>57</v>
      </c>
      <c r="F338" s="260">
        <f>SUMIF('ASSET BALANCES'!$A:$A,$C338,'ASSET BALANCES'!O:O)/1000</f>
        <v>2656.2315400000002</v>
      </c>
      <c r="G338" s="260">
        <f>SUMIF('ASSET BALANCES'!$A:$A,$C338,'ASSET BALANCES'!P:P)/1000</f>
        <v>2656.2315400000002</v>
      </c>
      <c r="H338" s="260">
        <f>SUMIF('ASSET BALANCES'!$A:$A,$C338,'ASSET BALANCES'!Q:Q)/1000</f>
        <v>2656.2315400000002</v>
      </c>
      <c r="I338" s="260">
        <f>SUMIF('ASSET BALANCES'!$A:$A,$C338,'ASSET BALANCES'!R:R)/1000</f>
        <v>2656.2315400000002</v>
      </c>
      <c r="J338" s="260">
        <f>SUMIF('ASSET BALANCES'!$A:$A,$C338,'ASSET BALANCES'!S:S)/1000</f>
        <v>2656.2315400000002</v>
      </c>
      <c r="K338" s="260">
        <f>SUMIF('ASSET BALANCES'!$A:$A,$C338,'ASSET BALANCES'!T:T)/1000</f>
        <v>2656.2315400000002</v>
      </c>
      <c r="L338" s="260">
        <f>SUMIF('ASSET BALANCES'!$A:$A,$C338,'ASSET BALANCES'!U:U)/1000</f>
        <v>2656.2315400000002</v>
      </c>
      <c r="M338" s="260">
        <f>SUMIF('ASSET BALANCES'!$A:$A,$C338,'ASSET BALANCES'!V:V)/1000</f>
        <v>2656.2315400000002</v>
      </c>
      <c r="N338" s="260">
        <f>SUMIF('ASSET BALANCES'!$A:$A,$C338,'ASSET BALANCES'!W:W)/1000</f>
        <v>2656.2315400000002</v>
      </c>
      <c r="O338" s="260">
        <f>SUMIF('ASSET BALANCES'!$A:$A,$C338,'ASSET BALANCES'!X:X)/1000</f>
        <v>2656.2315400000002</v>
      </c>
      <c r="P338" s="260">
        <f>SUMIF('ASSET BALANCES'!$A:$A,$C338,'ASSET BALANCES'!Y:Y)/1000</f>
        <v>2656.2315400000002</v>
      </c>
      <c r="Q338" s="260">
        <f>SUMIF('ASSET BALANCES'!$A:$A,$C338,'ASSET BALANCES'!Z:Z)/1000</f>
        <v>2656.2315400000002</v>
      </c>
      <c r="R338" s="260">
        <f>SUMIF('ASSET BALANCES'!$A:$A,$C338,'ASSET BALANCES'!AA:AA)/1000</f>
        <v>2656.2315400000002</v>
      </c>
      <c r="S338" s="22">
        <f>SUM(F338:R338)/(13)</f>
        <v>2656.2315400000002</v>
      </c>
      <c r="U338" s="261">
        <f>S338-('B-07 2024B'!R332/1)</f>
        <v>0</v>
      </c>
    </row>
    <row r="339" spans="1:21" x14ac:dyDescent="0.25">
      <c r="A339" s="251">
        <f t="shared" si="47"/>
        <v>36</v>
      </c>
      <c r="B339" s="256"/>
      <c r="C339" s="249">
        <v>34236</v>
      </c>
      <c r="D339" s="246" t="s">
        <v>93</v>
      </c>
      <c r="F339" s="260">
        <f>SUMIF('ASSET BALANCES'!$A:$A,$C339,'ASSET BALANCES'!O:O)/1000</f>
        <v>1537.2790600000001</v>
      </c>
      <c r="G339" s="260">
        <f>SUMIF('ASSET BALANCES'!$A:$A,$C339,'ASSET BALANCES'!P:P)/1000</f>
        <v>1537.2790600000001</v>
      </c>
      <c r="H339" s="260">
        <f>SUMIF('ASSET BALANCES'!$A:$A,$C339,'ASSET BALANCES'!Q:Q)/1000</f>
        <v>1537.2790600000001</v>
      </c>
      <c r="I339" s="260">
        <f>SUMIF('ASSET BALANCES'!$A:$A,$C339,'ASSET BALANCES'!R:R)/1000</f>
        <v>1562.8909699999999</v>
      </c>
      <c r="J339" s="260">
        <f>SUMIF('ASSET BALANCES'!$A:$A,$C339,'ASSET BALANCES'!S:S)/1000</f>
        <v>1562.8909699999999</v>
      </c>
      <c r="K339" s="260">
        <f>SUMIF('ASSET BALANCES'!$A:$A,$C339,'ASSET BALANCES'!T:T)/1000</f>
        <v>1562.8909699999999</v>
      </c>
      <c r="L339" s="260">
        <f>SUMIF('ASSET BALANCES'!$A:$A,$C339,'ASSET BALANCES'!U:U)/1000</f>
        <v>1562.8909699999999</v>
      </c>
      <c r="M339" s="260">
        <f>SUMIF('ASSET BALANCES'!$A:$A,$C339,'ASSET BALANCES'!V:V)/1000</f>
        <v>1562.8909699999999</v>
      </c>
      <c r="N339" s="260">
        <f>SUMIF('ASSET BALANCES'!$A:$A,$C339,'ASSET BALANCES'!W:W)/1000</f>
        <v>1562.8909699999999</v>
      </c>
      <c r="O339" s="260">
        <f>SUMIF('ASSET BALANCES'!$A:$A,$C339,'ASSET BALANCES'!X:X)/1000</f>
        <v>1562.8909699999999</v>
      </c>
      <c r="P339" s="260">
        <f>SUMIF('ASSET BALANCES'!$A:$A,$C339,'ASSET BALANCES'!Y:Y)/1000</f>
        <v>1562.8909699999999</v>
      </c>
      <c r="Q339" s="260">
        <f>SUMIF('ASSET BALANCES'!$A:$A,$C339,'ASSET BALANCES'!Z:Z)/1000</f>
        <v>1562.8909699999999</v>
      </c>
      <c r="R339" s="260">
        <f>SUMIF('ASSET BALANCES'!$A:$A,$C339,'ASSET BALANCES'!AA:AA)/1000</f>
        <v>1562.8909699999999</v>
      </c>
      <c r="S339" s="22">
        <f>SUM(F339:R339)/(13)</f>
        <v>1556.9805292307694</v>
      </c>
      <c r="U339" s="261">
        <f>S339-('B-07 2024B'!R333/1)</f>
        <v>-7.692306098761037E-7</v>
      </c>
    </row>
    <row r="340" spans="1:21" x14ac:dyDescent="0.25">
      <c r="A340" s="251">
        <f t="shared" si="47"/>
        <v>37</v>
      </c>
      <c r="B340" s="256"/>
      <c r="C340" s="249">
        <v>34336</v>
      </c>
      <c r="D340" s="246" t="s">
        <v>94</v>
      </c>
      <c r="F340" s="260">
        <f>SUMIF('ASSET BALANCES'!$A:$A,$C340,'ASSET BALANCES'!O:O)/1000</f>
        <v>17516.480329999999</v>
      </c>
      <c r="G340" s="260">
        <f>SUMIF('ASSET BALANCES'!$A:$A,$C340,'ASSET BALANCES'!P:P)/1000</f>
        <v>17516.480329999999</v>
      </c>
      <c r="H340" s="260">
        <f>SUMIF('ASSET BALANCES'!$A:$A,$C340,'ASSET BALANCES'!Q:Q)/1000</f>
        <v>17516.480329999999</v>
      </c>
      <c r="I340" s="260">
        <f>SUMIF('ASSET BALANCES'!$A:$A,$C340,'ASSET BALANCES'!R:R)/1000</f>
        <v>17542.092239999998</v>
      </c>
      <c r="J340" s="260">
        <f>SUMIF('ASSET BALANCES'!$A:$A,$C340,'ASSET BALANCES'!S:S)/1000</f>
        <v>17542.092239999998</v>
      </c>
      <c r="K340" s="260">
        <f>SUMIF('ASSET BALANCES'!$A:$A,$C340,'ASSET BALANCES'!T:T)/1000</f>
        <v>17542.092239999998</v>
      </c>
      <c r="L340" s="260">
        <f>SUMIF('ASSET BALANCES'!$A:$A,$C340,'ASSET BALANCES'!U:U)/1000</f>
        <v>17542.092239999998</v>
      </c>
      <c r="M340" s="260">
        <f>SUMIF('ASSET BALANCES'!$A:$A,$C340,'ASSET BALANCES'!V:V)/1000</f>
        <v>17542.092239999998</v>
      </c>
      <c r="N340" s="260">
        <f>SUMIF('ASSET BALANCES'!$A:$A,$C340,'ASSET BALANCES'!W:W)/1000</f>
        <v>17542.092239999998</v>
      </c>
      <c r="O340" s="260">
        <f>SUMIF('ASSET BALANCES'!$A:$A,$C340,'ASSET BALANCES'!X:X)/1000</f>
        <v>17542.092239999998</v>
      </c>
      <c r="P340" s="260">
        <f>SUMIF('ASSET BALANCES'!$A:$A,$C340,'ASSET BALANCES'!Y:Y)/1000</f>
        <v>17542.092239999998</v>
      </c>
      <c r="Q340" s="260">
        <f>SUMIF('ASSET BALANCES'!$A:$A,$C340,'ASSET BALANCES'!Z:Z)/1000</f>
        <v>17542.092239999998</v>
      </c>
      <c r="R340" s="260">
        <f>SUMIF('ASSET BALANCES'!$A:$A,$C340,'ASSET BALANCES'!AA:AA)/1000</f>
        <v>17542.092239999998</v>
      </c>
      <c r="S340" s="22">
        <f>SUM(F340:R340)/(13)</f>
        <v>17536.18179923077</v>
      </c>
      <c r="U340" s="261">
        <f>S340-('B-07 2024B'!R334/1)</f>
        <v>-7.6923242886550725E-7</v>
      </c>
    </row>
    <row r="341" spans="1:21" x14ac:dyDescent="0.25">
      <c r="A341" s="251">
        <f t="shared" si="47"/>
        <v>38</v>
      </c>
      <c r="B341" s="256"/>
      <c r="C341" s="249">
        <v>34536</v>
      </c>
      <c r="D341" s="246" t="s">
        <v>60</v>
      </c>
      <c r="F341" s="260">
        <f>SUMIF('ASSET BALANCES'!$A:$A,$C341,'ASSET BALANCES'!O:O)/1000</f>
        <v>14353.367069999998</v>
      </c>
      <c r="G341" s="260">
        <f>SUMIF('ASSET BALANCES'!$A:$A,$C341,'ASSET BALANCES'!P:P)/1000</f>
        <v>14353.367069999998</v>
      </c>
      <c r="H341" s="260">
        <f>SUMIF('ASSET BALANCES'!$A:$A,$C341,'ASSET BALANCES'!Q:Q)/1000</f>
        <v>14353.367069999998</v>
      </c>
      <c r="I341" s="260">
        <f>SUMIF('ASSET BALANCES'!$A:$A,$C341,'ASSET BALANCES'!R:R)/1000</f>
        <v>14353.367069999998</v>
      </c>
      <c r="J341" s="260">
        <f>SUMIF('ASSET BALANCES'!$A:$A,$C341,'ASSET BALANCES'!S:S)/1000</f>
        <v>14353.367069999998</v>
      </c>
      <c r="K341" s="260">
        <f>SUMIF('ASSET BALANCES'!$A:$A,$C341,'ASSET BALANCES'!T:T)/1000</f>
        <v>14353.367069999998</v>
      </c>
      <c r="L341" s="260">
        <f>SUMIF('ASSET BALANCES'!$A:$A,$C341,'ASSET BALANCES'!U:U)/1000</f>
        <v>14353.367069999998</v>
      </c>
      <c r="M341" s="260">
        <f>SUMIF('ASSET BALANCES'!$A:$A,$C341,'ASSET BALANCES'!V:V)/1000</f>
        <v>14353.367069999998</v>
      </c>
      <c r="N341" s="260">
        <f>SUMIF('ASSET BALANCES'!$A:$A,$C341,'ASSET BALANCES'!W:W)/1000</f>
        <v>14353.367069999998</v>
      </c>
      <c r="O341" s="260">
        <f>SUMIF('ASSET BALANCES'!$A:$A,$C341,'ASSET BALANCES'!X:X)/1000</f>
        <v>14353.367069999998</v>
      </c>
      <c r="P341" s="260">
        <f>SUMIF('ASSET BALANCES'!$A:$A,$C341,'ASSET BALANCES'!Y:Y)/1000</f>
        <v>14353.367069999998</v>
      </c>
      <c r="Q341" s="260">
        <f>SUMIF('ASSET BALANCES'!$A:$A,$C341,'ASSET BALANCES'!Z:Z)/1000</f>
        <v>14353.367069999998</v>
      </c>
      <c r="R341" s="260">
        <f>SUMIF('ASSET BALANCES'!$A:$A,$C341,'ASSET BALANCES'!AA:AA)/1000</f>
        <v>14353.367069999998</v>
      </c>
      <c r="S341" s="22">
        <f>SUM(F341:R341)/(13)</f>
        <v>14353.367069999998</v>
      </c>
      <c r="U341" s="261">
        <f>S341-('B-07 2024B'!R335/1)</f>
        <v>0</v>
      </c>
    </row>
    <row r="342" spans="1:21" x14ac:dyDescent="0.25">
      <c r="A342" s="251">
        <f t="shared" si="47"/>
        <v>39</v>
      </c>
      <c r="B342" s="256"/>
      <c r="C342" s="249">
        <v>34636</v>
      </c>
      <c r="D342" s="246" t="s">
        <v>61</v>
      </c>
      <c r="F342" s="260">
        <f>SUMIF('ASSET BALANCES'!$A:$A,$C342,'ASSET BALANCES'!O:O)/1000</f>
        <v>11.73648</v>
      </c>
      <c r="G342" s="260">
        <f>SUMIF('ASSET BALANCES'!$A:$A,$C342,'ASSET BALANCES'!P:P)/1000</f>
        <v>11.73648</v>
      </c>
      <c r="H342" s="260">
        <f>SUMIF('ASSET BALANCES'!$A:$A,$C342,'ASSET BALANCES'!Q:Q)/1000</f>
        <v>11.73648</v>
      </c>
      <c r="I342" s="260">
        <f>SUMIF('ASSET BALANCES'!$A:$A,$C342,'ASSET BALANCES'!R:R)/1000</f>
        <v>11.73648</v>
      </c>
      <c r="J342" s="260">
        <f>SUMIF('ASSET BALANCES'!$A:$A,$C342,'ASSET BALANCES'!S:S)/1000</f>
        <v>11.73648</v>
      </c>
      <c r="K342" s="260">
        <f>SUMIF('ASSET BALANCES'!$A:$A,$C342,'ASSET BALANCES'!T:T)/1000</f>
        <v>11.73648</v>
      </c>
      <c r="L342" s="260">
        <f>SUMIF('ASSET BALANCES'!$A:$A,$C342,'ASSET BALANCES'!U:U)/1000</f>
        <v>11.73648</v>
      </c>
      <c r="M342" s="260">
        <f>SUMIF('ASSET BALANCES'!$A:$A,$C342,'ASSET BALANCES'!V:V)/1000</f>
        <v>11.73648</v>
      </c>
      <c r="N342" s="260">
        <f>SUMIF('ASSET BALANCES'!$A:$A,$C342,'ASSET BALANCES'!W:W)/1000</f>
        <v>11.73648</v>
      </c>
      <c r="O342" s="260">
        <f>SUMIF('ASSET BALANCES'!$A:$A,$C342,'ASSET BALANCES'!X:X)/1000</f>
        <v>11.73648</v>
      </c>
      <c r="P342" s="260">
        <f>SUMIF('ASSET BALANCES'!$A:$A,$C342,'ASSET BALANCES'!Y:Y)/1000</f>
        <v>11.73648</v>
      </c>
      <c r="Q342" s="260">
        <f>SUMIF('ASSET BALANCES'!$A:$A,$C342,'ASSET BALANCES'!Z:Z)/1000</f>
        <v>11.73648</v>
      </c>
      <c r="R342" s="260">
        <f>SUMIF('ASSET BALANCES'!$A:$A,$C342,'ASSET BALANCES'!AA:AA)/1000</f>
        <v>11.73648</v>
      </c>
      <c r="S342" s="22">
        <f>SUM(F342:R342)/(13)</f>
        <v>11.73648</v>
      </c>
      <c r="U342" s="261">
        <f>S342-('B-07 2024B'!R336/1)</f>
        <v>0</v>
      </c>
    </row>
    <row r="343" spans="1:21" x14ac:dyDescent="0.25">
      <c r="A343" s="251">
        <f t="shared" si="47"/>
        <v>40</v>
      </c>
      <c r="B343" s="256"/>
      <c r="C343" s="251"/>
      <c r="D343" s="274" t="s">
        <v>134</v>
      </c>
      <c r="F343" s="25">
        <f>SUM(F338:F342)</f>
        <v>36075.09448</v>
      </c>
      <c r="G343" s="25">
        <f t="shared" ref="G343:R343" si="52">SUM(G338:G342)</f>
        <v>36075.09448</v>
      </c>
      <c r="H343" s="25">
        <f t="shared" si="52"/>
        <v>36075.09448</v>
      </c>
      <c r="I343" s="25">
        <f t="shared" si="52"/>
        <v>36126.318299999999</v>
      </c>
      <c r="J343" s="25">
        <f t="shared" si="52"/>
        <v>36126.318299999999</v>
      </c>
      <c r="K343" s="25">
        <f t="shared" si="52"/>
        <v>36126.318299999999</v>
      </c>
      <c r="L343" s="25">
        <f t="shared" si="52"/>
        <v>36126.318299999999</v>
      </c>
      <c r="M343" s="25">
        <f t="shared" si="52"/>
        <v>36126.318299999999</v>
      </c>
      <c r="N343" s="25">
        <f t="shared" si="52"/>
        <v>36126.318299999999</v>
      </c>
      <c r="O343" s="25">
        <f t="shared" si="52"/>
        <v>36126.318299999999</v>
      </c>
      <c r="P343" s="25">
        <f t="shared" si="52"/>
        <v>36126.318299999999</v>
      </c>
      <c r="Q343" s="25">
        <f t="shared" si="52"/>
        <v>36126.318299999999</v>
      </c>
      <c r="R343" s="25">
        <f t="shared" si="52"/>
        <v>36126.318299999999</v>
      </c>
      <c r="S343" s="25">
        <f>SUM(S338:S342)</f>
        <v>36114.497418461535</v>
      </c>
      <c r="U343" s="261">
        <f>S343-('B-07 2024B'!R337/1)</f>
        <v>-1.5384721336886287E-6</v>
      </c>
    </row>
    <row r="344" spans="1:21" x14ac:dyDescent="0.25">
      <c r="A344" s="251">
        <f t="shared" si="47"/>
        <v>41</v>
      </c>
      <c r="B344" s="256"/>
      <c r="U344" s="298"/>
    </row>
    <row r="345" spans="1:21" x14ac:dyDescent="0.25">
      <c r="A345" s="251">
        <f t="shared" si="47"/>
        <v>42</v>
      </c>
      <c r="B345" s="256"/>
      <c r="C345" s="249">
        <v>34637</v>
      </c>
      <c r="D345" s="274" t="s">
        <v>135</v>
      </c>
      <c r="F345" s="260">
        <f>SUMIF('ASSET BALANCES'!$A:$A,$C345,'ASSET BALANCES'!O:O)/1000</f>
        <v>284.40003999999993</v>
      </c>
      <c r="G345" s="260">
        <f>SUMIF('ASSET BALANCES'!$A:$A,$C345,'ASSET BALANCES'!P:P)/1000</f>
        <v>284.40003999999993</v>
      </c>
      <c r="H345" s="260">
        <f>SUMIF('ASSET BALANCES'!$A:$A,$C345,'ASSET BALANCES'!Q:Q)/1000</f>
        <v>284.40003999999993</v>
      </c>
      <c r="I345" s="260">
        <f>SUMIF('ASSET BALANCES'!$A:$A,$C345,'ASSET BALANCES'!R:R)/1000</f>
        <v>284.40003999999993</v>
      </c>
      <c r="J345" s="260">
        <f>SUMIF('ASSET BALANCES'!$A:$A,$C345,'ASSET BALANCES'!S:S)/1000</f>
        <v>284.40003999999993</v>
      </c>
      <c r="K345" s="260">
        <f>SUMIF('ASSET BALANCES'!$A:$A,$C345,'ASSET BALANCES'!T:T)/1000</f>
        <v>284.40003999999993</v>
      </c>
      <c r="L345" s="260">
        <f>SUMIF('ASSET BALANCES'!$A:$A,$C345,'ASSET BALANCES'!U:U)/1000</f>
        <v>284.40003999999993</v>
      </c>
      <c r="M345" s="260">
        <f>SUMIF('ASSET BALANCES'!$A:$A,$C345,'ASSET BALANCES'!V:V)/1000</f>
        <v>284.40003999999993</v>
      </c>
      <c r="N345" s="260">
        <f>SUMIF('ASSET BALANCES'!$A:$A,$C345,'ASSET BALANCES'!W:W)/1000</f>
        <v>268.32619999999991</v>
      </c>
      <c r="O345" s="260">
        <f>SUMIF('ASSET BALANCES'!$A:$A,$C345,'ASSET BALANCES'!X:X)/1000</f>
        <v>268.32619999999991</v>
      </c>
      <c r="P345" s="260">
        <f>SUMIF('ASSET BALANCES'!$A:$A,$C345,'ASSET BALANCES'!Y:Y)/1000</f>
        <v>268.32619999999991</v>
      </c>
      <c r="Q345" s="260">
        <f>SUMIF('ASSET BALANCES'!$A:$A,$C345,'ASSET BALANCES'!Z:Z)/1000</f>
        <v>268.32619999999991</v>
      </c>
      <c r="R345" s="260">
        <f>SUMIF('ASSET BALANCES'!$A:$A,$C345,'ASSET BALANCES'!AA:AA)/1000</f>
        <v>268.32619999999991</v>
      </c>
      <c r="S345" s="22">
        <f>SUM(F345:R345)/(13)</f>
        <v>278.21779384615377</v>
      </c>
      <c r="U345" s="261">
        <f>S345-('B-07 2024B'!R339/1)</f>
        <v>3.8461537883449637E-6</v>
      </c>
    </row>
    <row r="346" spans="1:21" ht="13.8" thickBot="1" x14ac:dyDescent="0.3">
      <c r="A346" s="251">
        <f t="shared" si="47"/>
        <v>43</v>
      </c>
      <c r="B346" s="256"/>
      <c r="D346" s="246" t="s">
        <v>136</v>
      </c>
      <c r="F346" s="104">
        <f t="shared" ref="F346:R346" si="53">SUM(F277,F285,F311,F319,F327,F335,F343,F345)</f>
        <v>1202568.2463299998</v>
      </c>
      <c r="G346" s="104">
        <f t="shared" si="53"/>
        <v>1207839.6063799998</v>
      </c>
      <c r="H346" s="104">
        <f t="shared" si="53"/>
        <v>1215008.2821999998</v>
      </c>
      <c r="I346" s="104">
        <f t="shared" si="53"/>
        <v>1241852.37561</v>
      </c>
      <c r="J346" s="104">
        <f t="shared" si="53"/>
        <v>1244427.2816499998</v>
      </c>
      <c r="K346" s="104">
        <f t="shared" si="53"/>
        <v>1304205.2516899998</v>
      </c>
      <c r="L346" s="104">
        <f t="shared" si="53"/>
        <v>1315311.5792699999</v>
      </c>
      <c r="M346" s="104">
        <f t="shared" si="53"/>
        <v>1318118.98593</v>
      </c>
      <c r="N346" s="104">
        <f t="shared" si="53"/>
        <v>1319822.4314299996</v>
      </c>
      <c r="O346" s="104">
        <f t="shared" si="53"/>
        <v>1332974.3980999999</v>
      </c>
      <c r="P346" s="104">
        <f t="shared" si="53"/>
        <v>1333526.0493399999</v>
      </c>
      <c r="Q346" s="104">
        <f t="shared" si="53"/>
        <v>1334127.8885799998</v>
      </c>
      <c r="R346" s="104">
        <f t="shared" si="53"/>
        <v>1335229.4732299999</v>
      </c>
      <c r="S346" s="104">
        <f t="shared" ref="S346" si="54">SUM(S277,S285,S311,S319,S327,S335,S343,S345)</f>
        <v>1285000.9115184618</v>
      </c>
      <c r="U346" s="261">
        <f>S346-('B-07 2024B'!R340/1)</f>
        <v>-1.1538155376911163E-5</v>
      </c>
    </row>
    <row r="347" spans="1:21" ht="14.4" thickTop="1" thickBot="1" x14ac:dyDescent="0.3">
      <c r="A347" s="253">
        <f t="shared" si="47"/>
        <v>44</v>
      </c>
      <c r="B347" s="39" t="s">
        <v>71</v>
      </c>
      <c r="C347" s="245"/>
      <c r="D347" s="245"/>
      <c r="E347" s="245"/>
      <c r="F347" s="245"/>
      <c r="G347" s="245"/>
      <c r="H347" s="245"/>
      <c r="I347" s="245"/>
      <c r="J347" s="245"/>
      <c r="K347" s="245"/>
      <c r="L347" s="245"/>
      <c r="M347" s="245"/>
      <c r="N347" s="245"/>
      <c r="O347" s="245"/>
      <c r="P347" s="267"/>
      <c r="Q347" s="245"/>
      <c r="R347" s="245"/>
      <c r="S347" s="245"/>
      <c r="U347" s="298"/>
    </row>
    <row r="348" spans="1:21" x14ac:dyDescent="0.25">
      <c r="A348" s="246" t="str">
        <f>+$A$58</f>
        <v>Supporting Schedules:</v>
      </c>
      <c r="P348" s="248"/>
      <c r="Q348" s="246" t="str">
        <f>+$Q$58</f>
        <v>Recap Schedules:  B-07</v>
      </c>
      <c r="U348" s="298"/>
    </row>
    <row r="349" spans="1:21" ht="13.8" thickBot="1" x14ac:dyDescent="0.3">
      <c r="A349" s="245" t="str">
        <f>$A$1</f>
        <v>SCHEDULE B-08</v>
      </c>
      <c r="B349" s="245"/>
      <c r="C349" s="245"/>
      <c r="D349" s="245"/>
      <c r="E349" s="245"/>
      <c r="F349" s="245"/>
      <c r="G349" s="245" t="str">
        <f>$G$1</f>
        <v>MONTHLY PLANT BALANCES TEST YEAR - 13 MONTHS</v>
      </c>
      <c r="H349" s="245"/>
      <c r="I349" s="245"/>
      <c r="J349" s="245"/>
      <c r="K349" s="245"/>
      <c r="L349" s="245"/>
      <c r="M349" s="245"/>
      <c r="N349" s="245"/>
      <c r="O349" s="245"/>
      <c r="P349" s="267"/>
      <c r="Q349" s="245"/>
      <c r="R349" s="245"/>
      <c r="S349" s="245" t="str">
        <f>"Page 17 of " &amp; $Q$1</f>
        <v>Page 17 of 30</v>
      </c>
      <c r="U349" s="298"/>
    </row>
    <row r="350" spans="1:21" x14ac:dyDescent="0.25">
      <c r="A350" s="246" t="str">
        <f>$A$2</f>
        <v>FLORIDA PUBLIC SERVICE COMMISSION</v>
      </c>
      <c r="B350" s="268"/>
      <c r="E350" s="248"/>
      <c r="F350" s="248" t="str">
        <f>$F$2</f>
        <v xml:space="preserve">                  EXPLANATION:</v>
      </c>
      <c r="G350" s="246" t="str">
        <f>IF($G$2="","",$G$2)</f>
        <v>Provide the monthly plant balances for each account or sub-account to which an individual depreciation rate is</v>
      </c>
      <c r="K350" s="269"/>
      <c r="L350" s="269"/>
      <c r="N350" s="269"/>
      <c r="O350" s="269"/>
      <c r="P350" s="270"/>
      <c r="Q350" s="246" t="str">
        <f>$Q$2</f>
        <v>Type of data shown:</v>
      </c>
      <c r="S350" s="247"/>
      <c r="U350" s="298"/>
    </row>
    <row r="351" spans="1:21" x14ac:dyDescent="0.25">
      <c r="B351" s="268"/>
      <c r="G351" s="246" t="str">
        <f>IF($G$3="","",$G$3)</f>
        <v>applied.  These balances should be the ones used to compute the monthly depreciation expenses excluding</v>
      </c>
      <c r="K351" s="248"/>
      <c r="L351" s="247"/>
      <c r="O351" s="248"/>
      <c r="P351" s="248" t="str">
        <f>IF($P$3=0,"",$P$3)</f>
        <v/>
      </c>
      <c r="Q351" s="247" t="str">
        <f>$Q$3</f>
        <v>Projected Test Year Ended 12/31/2025</v>
      </c>
      <c r="S351" s="248"/>
      <c r="U351" s="298"/>
    </row>
    <row r="352" spans="1:21" x14ac:dyDescent="0.25">
      <c r="A352" s="246" t="str">
        <f>$A$4</f>
        <v>COMPANY: TAMPA ELECTRIC COMPANY</v>
      </c>
      <c r="B352" s="268"/>
      <c r="G352" s="246" t="str">
        <f>IF($G$4="","",$G$4)</f>
        <v>any amortization/recovery schedules.</v>
      </c>
      <c r="K352" s="248"/>
      <c r="L352" s="247"/>
      <c r="M352" s="248"/>
      <c r="P352" s="248" t="str">
        <f>IF($P$4=0,"",$P$4)</f>
        <v>XX</v>
      </c>
      <c r="Q352" s="247" t="str">
        <f>$Q$4</f>
        <v>Projected Prior Year Ended 12/31/2024</v>
      </c>
      <c r="S352" s="248"/>
      <c r="U352" s="298"/>
    </row>
    <row r="353" spans="1:21" x14ac:dyDescent="0.25">
      <c r="B353" s="268"/>
      <c r="F353" s="246" t="str">
        <f>IF(+$F$5="","",$F$5)</f>
        <v/>
      </c>
      <c r="K353" s="248"/>
      <c r="L353" s="247"/>
      <c r="M353" s="248"/>
      <c r="P353" s="248" t="str">
        <f>IF($P$5=0,"",$P$5)</f>
        <v/>
      </c>
      <c r="Q353" s="247" t="str">
        <f>$Q$5</f>
        <v>Historical Prior Year Ended 12/31/2023</v>
      </c>
      <c r="S353" s="248"/>
      <c r="U353" s="298"/>
    </row>
    <row r="354" spans="1:21" x14ac:dyDescent="0.25">
      <c r="B354" s="268"/>
      <c r="K354" s="248"/>
      <c r="L354" s="247"/>
      <c r="M354" s="248"/>
      <c r="P354" s="248"/>
      <c r="Q354" s="296" t="s">
        <v>782</v>
      </c>
      <c r="S354" s="248"/>
      <c r="U354" s="298"/>
    </row>
    <row r="355" spans="1:21" x14ac:dyDescent="0.25">
      <c r="B355" s="268"/>
      <c r="K355" s="248"/>
      <c r="L355" s="247"/>
      <c r="M355" s="248"/>
      <c r="P355" s="248"/>
      <c r="Q355" s="296" t="s">
        <v>784</v>
      </c>
      <c r="S355" s="248"/>
      <c r="U355" s="298"/>
    </row>
    <row r="356" spans="1:21" ht="13.8" thickBot="1" x14ac:dyDescent="0.3">
      <c r="A356" s="245" t="str">
        <f>A$8</f>
        <v>DOCKET No. 20240026-EI</v>
      </c>
      <c r="B356" s="271"/>
      <c r="C356" s="245"/>
      <c r="D356" s="245"/>
      <c r="E356" s="245"/>
      <c r="F356" s="245" t="str">
        <f>IF(+$F$8="","",$F$8)</f>
        <v/>
      </c>
      <c r="G356" s="245"/>
      <c r="H356" s="253" t="str">
        <f>IF($H$8="","",$H$8)</f>
        <v>(Dollars in 000's)</v>
      </c>
      <c r="I356" s="253"/>
      <c r="J356" s="245"/>
      <c r="K356" s="245"/>
      <c r="L356" s="245"/>
      <c r="M356" s="245"/>
      <c r="N356" s="245"/>
      <c r="O356" s="245"/>
      <c r="P356" s="267"/>
      <c r="Q356" s="245" t="s">
        <v>783</v>
      </c>
      <c r="R356" s="245"/>
      <c r="S356" s="245"/>
      <c r="U356" s="298"/>
    </row>
    <row r="357" spans="1:21" x14ac:dyDescent="0.25">
      <c r="C357" s="249"/>
      <c r="D357" s="249"/>
      <c r="E357" s="249"/>
      <c r="F357" s="249"/>
      <c r="G357" s="249"/>
      <c r="H357" s="249"/>
      <c r="I357" s="249"/>
      <c r="J357" s="249"/>
      <c r="K357" s="249"/>
      <c r="L357" s="249"/>
      <c r="M357" s="249"/>
      <c r="N357" s="249"/>
      <c r="O357" s="249"/>
      <c r="P357" s="250"/>
      <c r="Q357" s="249"/>
      <c r="R357" s="249"/>
      <c r="S357" s="249"/>
      <c r="U357" s="298"/>
    </row>
    <row r="358" spans="1:21" x14ac:dyDescent="0.25">
      <c r="C358" s="249"/>
      <c r="D358" s="249"/>
      <c r="E358" s="249"/>
      <c r="F358" s="249"/>
      <c r="G358" s="249"/>
      <c r="H358" s="249"/>
      <c r="I358" s="249"/>
      <c r="J358" s="249"/>
      <c r="K358" s="251"/>
      <c r="L358" s="251"/>
      <c r="M358" s="249"/>
      <c r="N358" s="249"/>
      <c r="O358" s="249"/>
      <c r="P358" s="250"/>
      <c r="Q358" s="249"/>
      <c r="R358" s="249"/>
      <c r="S358" s="249"/>
      <c r="U358" s="298"/>
    </row>
    <row r="359" spans="1:21" x14ac:dyDescent="0.25">
      <c r="C359" s="251" t="s">
        <v>17</v>
      </c>
      <c r="D359" s="251" t="s">
        <v>17</v>
      </c>
      <c r="F359" s="251" t="s">
        <v>18</v>
      </c>
      <c r="G359" s="251" t="s">
        <v>19</v>
      </c>
      <c r="H359" s="249" t="s">
        <v>20</v>
      </c>
      <c r="I359" s="249" t="s">
        <v>21</v>
      </c>
      <c r="J359" s="251" t="s">
        <v>22</v>
      </c>
      <c r="K359" s="249" t="s">
        <v>23</v>
      </c>
      <c r="L359" s="251" t="s">
        <v>24</v>
      </c>
      <c r="M359" s="251" t="s">
        <v>25</v>
      </c>
      <c r="N359" s="251" t="s">
        <v>26</v>
      </c>
      <c r="O359" s="251" t="s">
        <v>27</v>
      </c>
      <c r="P359" s="251" t="s">
        <v>28</v>
      </c>
      <c r="Q359" s="251" t="s">
        <v>29</v>
      </c>
      <c r="R359" s="251" t="s">
        <v>30</v>
      </c>
      <c r="S359" s="251" t="s">
        <v>31</v>
      </c>
      <c r="U359" s="298"/>
    </row>
    <row r="360" spans="1:21" x14ac:dyDescent="0.25">
      <c r="A360" s="251" t="s">
        <v>32</v>
      </c>
      <c r="B360" s="251"/>
      <c r="C360" s="251" t="s">
        <v>33</v>
      </c>
      <c r="D360" s="251" t="s">
        <v>33</v>
      </c>
      <c r="E360" s="249"/>
      <c r="F360" s="251"/>
      <c r="G360" s="251"/>
      <c r="H360" s="251"/>
      <c r="I360" s="251"/>
      <c r="J360" s="251"/>
      <c r="K360" s="251"/>
      <c r="L360" s="249"/>
      <c r="M360" s="251"/>
      <c r="N360" s="251"/>
      <c r="O360" s="251"/>
      <c r="P360" s="249"/>
      <c r="Q360" s="249"/>
      <c r="R360" s="249"/>
      <c r="S360" s="251" t="s">
        <v>34</v>
      </c>
      <c r="U360" s="298"/>
    </row>
    <row r="361" spans="1:21" ht="13.8" thickBot="1" x14ac:dyDescent="0.3">
      <c r="A361" s="253" t="s">
        <v>36</v>
      </c>
      <c r="B361" s="253"/>
      <c r="C361" s="253" t="s">
        <v>37</v>
      </c>
      <c r="D361" s="253" t="s">
        <v>38</v>
      </c>
      <c r="E361" s="253"/>
      <c r="F361" s="272" t="str">
        <f>F$13</f>
        <v>12/2023</v>
      </c>
      <c r="G361" s="272" t="str">
        <f t="shared" ref="G361:R361" si="55">G$13</f>
        <v>1/2024</v>
      </c>
      <c r="H361" s="272" t="str">
        <f t="shared" si="55"/>
        <v>2/2024</v>
      </c>
      <c r="I361" s="272" t="str">
        <f t="shared" si="55"/>
        <v>3/2024</v>
      </c>
      <c r="J361" s="272" t="str">
        <f t="shared" si="55"/>
        <v>4/2024</v>
      </c>
      <c r="K361" s="272" t="str">
        <f t="shared" si="55"/>
        <v>5/2024</v>
      </c>
      <c r="L361" s="272" t="str">
        <f t="shared" si="55"/>
        <v>6/2024</v>
      </c>
      <c r="M361" s="272" t="str">
        <f t="shared" si="55"/>
        <v>7/2024</v>
      </c>
      <c r="N361" s="272" t="str">
        <f t="shared" si="55"/>
        <v>8/2024</v>
      </c>
      <c r="O361" s="272" t="str">
        <f t="shared" si="55"/>
        <v>9/2024</v>
      </c>
      <c r="P361" s="272" t="str">
        <f t="shared" si="55"/>
        <v>10/2024</v>
      </c>
      <c r="Q361" s="272" t="str">
        <f t="shared" si="55"/>
        <v>11/2024</v>
      </c>
      <c r="R361" s="272" t="str">
        <f t="shared" si="55"/>
        <v>12/2024</v>
      </c>
      <c r="S361" s="254" t="s">
        <v>52</v>
      </c>
      <c r="U361" s="298"/>
    </row>
    <row r="362" spans="1:21" x14ac:dyDescent="0.25">
      <c r="A362" s="251">
        <v>1</v>
      </c>
      <c r="B362" s="256"/>
      <c r="P362" s="248"/>
      <c r="U362" s="298"/>
    </row>
    <row r="363" spans="1:21" x14ac:dyDescent="0.25">
      <c r="A363" s="251">
        <f>A362+1</f>
        <v>2</v>
      </c>
      <c r="B363" s="256"/>
      <c r="D363" s="246" t="s">
        <v>137</v>
      </c>
      <c r="J363" s="28"/>
      <c r="L363" s="28"/>
      <c r="N363" s="28"/>
      <c r="P363" s="28"/>
      <c r="R363" s="28"/>
      <c r="U363" s="298"/>
    </row>
    <row r="364" spans="1:21" x14ac:dyDescent="0.25">
      <c r="A364" s="251">
        <f t="shared" ref="A364:A405" si="56">A363+1</f>
        <v>3</v>
      </c>
      <c r="B364" s="256"/>
      <c r="C364" s="249">
        <v>34199</v>
      </c>
      <c r="D364" s="246" t="s">
        <v>57</v>
      </c>
      <c r="F364" s="260">
        <f>SUMIF('ASSET BALANCES'!$A:$A,$C364,'ASSET BALANCES'!O:O)/1000</f>
        <v>450039.90233000007</v>
      </c>
      <c r="G364" s="260">
        <f>SUMIF('ASSET BALANCES'!$A:$A,$C364,'ASSET BALANCES'!P:P)/1000</f>
        <v>450149.66394000006</v>
      </c>
      <c r="H364" s="260">
        <f>SUMIF('ASSET BALANCES'!$A:$A,$C364,'ASSET BALANCES'!Q:Q)/1000</f>
        <v>450149.81371000002</v>
      </c>
      <c r="I364" s="260">
        <f>SUMIF('ASSET BALANCES'!$A:$A,$C364,'ASSET BALANCES'!R:R)/1000</f>
        <v>450785.47125000006</v>
      </c>
      <c r="J364" s="260">
        <f>SUMIF('ASSET BALANCES'!$A:$A,$C364,'ASSET BALANCES'!S:S)/1000</f>
        <v>450940.25055000006</v>
      </c>
      <c r="K364" s="260">
        <f>SUMIF('ASSET BALANCES'!$A:$A,$C364,'ASSET BALANCES'!T:T)/1000</f>
        <v>450940.25055000006</v>
      </c>
      <c r="L364" s="260">
        <f>SUMIF('ASSET BALANCES'!$A:$A,$C364,'ASSET BALANCES'!U:U)/1000</f>
        <v>450940.25055000006</v>
      </c>
      <c r="M364" s="260">
        <f>SUMIF('ASSET BALANCES'!$A:$A,$C364,'ASSET BALANCES'!V:V)/1000</f>
        <v>450940.25055000006</v>
      </c>
      <c r="N364" s="260">
        <f>SUMIF('ASSET BALANCES'!$A:$A,$C364,'ASSET BALANCES'!W:W)/1000</f>
        <v>450940.25055000006</v>
      </c>
      <c r="O364" s="260">
        <f>SUMIF('ASSET BALANCES'!$A:$A,$C364,'ASSET BALANCES'!X:X)/1000</f>
        <v>450940.25055000006</v>
      </c>
      <c r="P364" s="260">
        <f>SUMIF('ASSET BALANCES'!$A:$A,$C364,'ASSET BALANCES'!Y:Y)/1000</f>
        <v>470215.90108000004</v>
      </c>
      <c r="Q364" s="260">
        <f>SUMIF('ASSET BALANCES'!$A:$A,$C364,'ASSET BALANCES'!Z:Z)/1000</f>
        <v>470688.90008000005</v>
      </c>
      <c r="R364" s="260">
        <f>SUMIF('ASSET BALANCES'!$A:$A,$C364,'ASSET BALANCES'!AA:AA)/1000</f>
        <v>470718.92008000007</v>
      </c>
      <c r="S364" s="22">
        <f>SUM(F364:R364)/(13)</f>
        <v>455260.77505923074</v>
      </c>
      <c r="U364" s="261">
        <f>S364-('B-07 2024B'!R357/1)</f>
        <v>-7.6927244663238525E-7</v>
      </c>
    </row>
    <row r="365" spans="1:21" x14ac:dyDescent="0.25">
      <c r="A365" s="251">
        <f t="shared" si="56"/>
        <v>4</v>
      </c>
      <c r="B365" s="256"/>
      <c r="C365" s="251">
        <v>34399</v>
      </c>
      <c r="D365" s="246" t="s">
        <v>94</v>
      </c>
      <c r="F365" s="260">
        <f>SUMIF('ASSET BALANCES'!$A:$A,$C365,'ASSET BALANCES'!O:O)/1000</f>
        <v>802866.0832199998</v>
      </c>
      <c r="G365" s="260">
        <f>SUMIF('ASSET BALANCES'!$A:$A,$C365,'ASSET BALANCES'!P:P)/1000</f>
        <v>806498.7018599998</v>
      </c>
      <c r="H365" s="260">
        <f>SUMIF('ASSET BALANCES'!$A:$A,$C365,'ASSET BALANCES'!Q:Q)/1000</f>
        <v>808107.14654999983</v>
      </c>
      <c r="I365" s="260">
        <f>SUMIF('ASSET BALANCES'!$A:$A,$C365,'ASSET BALANCES'!R:R)/1000</f>
        <v>808974.80742999981</v>
      </c>
      <c r="J365" s="260">
        <f>SUMIF('ASSET BALANCES'!$A:$A,$C365,'ASSET BALANCES'!S:S)/1000</f>
        <v>811766.58007999975</v>
      </c>
      <c r="K365" s="260">
        <f>SUMIF('ASSET BALANCES'!$A:$A,$C365,'ASSET BALANCES'!T:T)/1000</f>
        <v>812833.04959999979</v>
      </c>
      <c r="L365" s="260">
        <f>SUMIF('ASSET BALANCES'!$A:$A,$C365,'ASSET BALANCES'!U:U)/1000</f>
        <v>813281.59738999978</v>
      </c>
      <c r="M365" s="260">
        <f>SUMIF('ASSET BALANCES'!$A:$A,$C365,'ASSET BALANCES'!V:V)/1000</f>
        <v>813697.19571999984</v>
      </c>
      <c r="N365" s="260">
        <f>SUMIF('ASSET BALANCES'!$A:$A,$C365,'ASSET BALANCES'!W:W)/1000</f>
        <v>814012.79404999979</v>
      </c>
      <c r="O365" s="260">
        <f>SUMIF('ASSET BALANCES'!$A:$A,$C365,'ASSET BALANCES'!X:X)/1000</f>
        <v>814328.39237999986</v>
      </c>
      <c r="P365" s="260">
        <f>SUMIF('ASSET BALANCES'!$A:$A,$C365,'ASSET BALANCES'!Y:Y)/1000</f>
        <v>815679.59613999992</v>
      </c>
      <c r="Q365" s="260">
        <f>SUMIF('ASSET BALANCES'!$A:$A,$C365,'ASSET BALANCES'!Z:Z)/1000</f>
        <v>815995.19446999987</v>
      </c>
      <c r="R365" s="260">
        <f>SUMIF('ASSET BALANCES'!$A:$A,$C365,'ASSET BALANCES'!AA:AA)/1000</f>
        <v>960796.15264999995</v>
      </c>
      <c r="S365" s="22">
        <f>SUM(F365:R365)/(13)</f>
        <v>822987.48396461527</v>
      </c>
      <c r="U365" s="261">
        <f>S365-('B-07 2024B'!R358/1)</f>
        <v>4.6152854338288307E-6</v>
      </c>
    </row>
    <row r="366" spans="1:21" x14ac:dyDescent="0.25">
      <c r="A366" s="251">
        <f t="shared" si="56"/>
        <v>5</v>
      </c>
      <c r="B366" s="256"/>
      <c r="C366" s="251">
        <v>34599</v>
      </c>
      <c r="D366" s="246" t="s">
        <v>60</v>
      </c>
      <c r="F366" s="260">
        <f>SUMIF('ASSET BALANCES'!$A:$A,$C366,'ASSET BALANCES'!O:O)/1000</f>
        <v>324613.47578000015</v>
      </c>
      <c r="G366" s="260">
        <f>SUMIF('ASSET BALANCES'!$A:$A,$C366,'ASSET BALANCES'!P:P)/1000</f>
        <v>324613.47578000015</v>
      </c>
      <c r="H366" s="260">
        <f>SUMIF('ASSET BALANCES'!$A:$A,$C366,'ASSET BALANCES'!Q:Q)/1000</f>
        <v>324613.47578000015</v>
      </c>
      <c r="I366" s="260">
        <f>SUMIF('ASSET BALANCES'!$A:$A,$C366,'ASSET BALANCES'!R:R)/1000</f>
        <v>324613.47578000015</v>
      </c>
      <c r="J366" s="260">
        <f>SUMIF('ASSET BALANCES'!$A:$A,$C366,'ASSET BALANCES'!S:S)/1000</f>
        <v>324613.47578000015</v>
      </c>
      <c r="K366" s="260">
        <f>SUMIF('ASSET BALANCES'!$A:$A,$C366,'ASSET BALANCES'!T:T)/1000</f>
        <v>324613.47578000015</v>
      </c>
      <c r="L366" s="260">
        <f>SUMIF('ASSET BALANCES'!$A:$A,$C366,'ASSET BALANCES'!U:U)/1000</f>
        <v>324613.47578000015</v>
      </c>
      <c r="M366" s="260">
        <f>SUMIF('ASSET BALANCES'!$A:$A,$C366,'ASSET BALANCES'!V:V)/1000</f>
        <v>324613.47578000015</v>
      </c>
      <c r="N366" s="260">
        <f>SUMIF('ASSET BALANCES'!$A:$A,$C366,'ASSET BALANCES'!W:W)/1000</f>
        <v>324613.47578000015</v>
      </c>
      <c r="O366" s="260">
        <f>SUMIF('ASSET BALANCES'!$A:$A,$C366,'ASSET BALANCES'!X:X)/1000</f>
        <v>324613.47578000015</v>
      </c>
      <c r="P366" s="260">
        <f>SUMIF('ASSET BALANCES'!$A:$A,$C366,'ASSET BALANCES'!Y:Y)/1000</f>
        <v>324613.47578000015</v>
      </c>
      <c r="Q366" s="260">
        <f>SUMIF('ASSET BALANCES'!$A:$A,$C366,'ASSET BALANCES'!Z:Z)/1000</f>
        <v>324613.47578000015</v>
      </c>
      <c r="R366" s="260">
        <f>SUMIF('ASSET BALANCES'!$A:$A,$C366,'ASSET BALANCES'!AA:AA)/1000</f>
        <v>324613.47578000015</v>
      </c>
      <c r="S366" s="22">
        <f>SUM(F366:R366)/(13)</f>
        <v>324613.4757800001</v>
      </c>
      <c r="U366" s="261">
        <f>S366-('B-07 2024B'!R359/1)</f>
        <v>0</v>
      </c>
    </row>
    <row r="367" spans="1:21" x14ac:dyDescent="0.25">
      <c r="A367" s="251">
        <f t="shared" si="56"/>
        <v>6</v>
      </c>
      <c r="B367" s="256"/>
      <c r="C367" s="249">
        <v>34899</v>
      </c>
      <c r="D367" s="246" t="s">
        <v>138</v>
      </c>
      <c r="F367" s="260">
        <f>SUMIF('ASSET BALANCES'!$A:$A,$C367,'ASSET BALANCES'!O:O)/1000</f>
        <v>8946.3827099999999</v>
      </c>
      <c r="G367" s="260">
        <f>SUMIF('ASSET BALANCES'!$A:$A,$C367,'ASSET BALANCES'!P:P)/1000</f>
        <v>8946.3827099999999</v>
      </c>
      <c r="H367" s="260">
        <f>SUMIF('ASSET BALANCES'!$A:$A,$C367,'ASSET BALANCES'!Q:Q)/1000</f>
        <v>8946.3827099999999</v>
      </c>
      <c r="I367" s="260">
        <f>SUMIF('ASSET BALANCES'!$A:$A,$C367,'ASSET BALANCES'!R:R)/1000</f>
        <v>8946.3827099999999</v>
      </c>
      <c r="J367" s="260">
        <f>SUMIF('ASSET BALANCES'!$A:$A,$C367,'ASSET BALANCES'!S:S)/1000</f>
        <v>8946.3827099999999</v>
      </c>
      <c r="K367" s="260">
        <f>SUMIF('ASSET BALANCES'!$A:$A,$C367,'ASSET BALANCES'!T:T)/1000</f>
        <v>8946.3827099999999</v>
      </c>
      <c r="L367" s="260">
        <f>SUMIF('ASSET BALANCES'!$A:$A,$C367,'ASSET BALANCES'!U:U)/1000</f>
        <v>8946.3827099999999</v>
      </c>
      <c r="M367" s="260">
        <f>SUMIF('ASSET BALANCES'!$A:$A,$C367,'ASSET BALANCES'!V:V)/1000</f>
        <v>8946.3827099999999</v>
      </c>
      <c r="N367" s="260">
        <f>SUMIF('ASSET BALANCES'!$A:$A,$C367,'ASSET BALANCES'!W:W)/1000</f>
        <v>8946.3827099999999</v>
      </c>
      <c r="O367" s="260">
        <f>SUMIF('ASSET BALANCES'!$A:$A,$C367,'ASSET BALANCES'!X:X)/1000</f>
        <v>26994.301299999996</v>
      </c>
      <c r="P367" s="260">
        <f>SUMIF('ASSET BALANCES'!$A:$A,$C367,'ASSET BALANCES'!Y:Y)/1000</f>
        <v>27026.550909999998</v>
      </c>
      <c r="Q367" s="260">
        <f>SUMIF('ASSET BALANCES'!$A:$A,$C367,'ASSET BALANCES'!Z:Z)/1000</f>
        <v>28009.837169999999</v>
      </c>
      <c r="R367" s="260">
        <f>SUMIF('ASSET BALANCES'!$A:$A,$C367,'ASSET BALANCES'!AA:AA)/1000</f>
        <v>28009.837169999999</v>
      </c>
      <c r="S367" s="22">
        <f>SUM(F367:R367)/(13)</f>
        <v>14658.305456923079</v>
      </c>
      <c r="U367" s="261">
        <f>S367-('B-07 2024B'!R360/1)</f>
        <v>-3.0769224395044148E-6</v>
      </c>
    </row>
    <row r="368" spans="1:21" ht="13.8" thickBot="1" x14ac:dyDescent="0.3">
      <c r="A368" s="251">
        <f t="shared" si="56"/>
        <v>7</v>
      </c>
      <c r="B368" s="256"/>
      <c r="C368" s="251"/>
      <c r="D368" s="246" t="s">
        <v>139</v>
      </c>
      <c r="F368" s="105">
        <f>SUM(F364:F367)</f>
        <v>1586465.8440400001</v>
      </c>
      <c r="G368" s="105">
        <f t="shared" ref="G368:R368" si="57">SUM(G364:G367)</f>
        <v>1590208.22429</v>
      </c>
      <c r="H368" s="105">
        <f t="shared" si="57"/>
        <v>1591816.8187500001</v>
      </c>
      <c r="I368" s="105">
        <f t="shared" si="57"/>
        <v>1593320.1371700002</v>
      </c>
      <c r="J368" s="105">
        <f t="shared" si="57"/>
        <v>1596266.68912</v>
      </c>
      <c r="K368" s="105">
        <f t="shared" si="57"/>
        <v>1597333.15864</v>
      </c>
      <c r="L368" s="105">
        <f t="shared" si="57"/>
        <v>1597781.70643</v>
      </c>
      <c r="M368" s="105">
        <f t="shared" si="57"/>
        <v>1598197.3047600002</v>
      </c>
      <c r="N368" s="105">
        <f t="shared" si="57"/>
        <v>1598512.9030900002</v>
      </c>
      <c r="O368" s="105">
        <f t="shared" si="57"/>
        <v>1616876.42001</v>
      </c>
      <c r="P368" s="105">
        <f t="shared" si="57"/>
        <v>1637535.5239100002</v>
      </c>
      <c r="Q368" s="105">
        <f t="shared" si="57"/>
        <v>1639307.4075000002</v>
      </c>
      <c r="R368" s="105">
        <f t="shared" si="57"/>
        <v>1784138.3856800003</v>
      </c>
      <c r="S368" s="105">
        <f t="shared" ref="S368" si="58">SUM(S364:S367)</f>
        <v>1617520.0402607692</v>
      </c>
      <c r="U368" s="261">
        <f>S368-('B-07 2024B'!R361/1)</f>
        <v>7.6927244663238525E-7</v>
      </c>
    </row>
    <row r="369" spans="1:21" ht="13.8" thickTop="1" x14ac:dyDescent="0.25">
      <c r="A369" s="251">
        <f t="shared" si="56"/>
        <v>8</v>
      </c>
      <c r="B369" s="256"/>
      <c r="U369" s="298"/>
    </row>
    <row r="370" spans="1:21" x14ac:dyDescent="0.25">
      <c r="A370" s="251">
        <f t="shared" si="56"/>
        <v>9</v>
      </c>
      <c r="B370" s="256"/>
      <c r="D370" s="246" t="s">
        <v>140</v>
      </c>
      <c r="U370" s="298"/>
    </row>
    <row r="371" spans="1:21" x14ac:dyDescent="0.25">
      <c r="A371" s="251">
        <f t="shared" si="56"/>
        <v>10</v>
      </c>
      <c r="B371" s="256"/>
      <c r="C371" s="249">
        <v>34198</v>
      </c>
      <c r="D371" s="246" t="s">
        <v>57</v>
      </c>
      <c r="F371" s="260">
        <f>SUMIF('ASSET BALANCES'!$A:$A,$C371,'ASSET BALANCES'!O:O)/1000</f>
        <v>0</v>
      </c>
      <c r="G371" s="260">
        <f>SUMIF('ASSET BALANCES'!$A:$A,$C371,'ASSET BALANCES'!P:P)/1000</f>
        <v>0</v>
      </c>
      <c r="H371" s="260">
        <f>SUMIF('ASSET BALANCES'!$A:$A,$C371,'ASSET BALANCES'!Q:Q)/1000</f>
        <v>0</v>
      </c>
      <c r="I371" s="260">
        <f>SUMIF('ASSET BALANCES'!$A:$A,$C371,'ASSET BALANCES'!R:R)/1000</f>
        <v>0</v>
      </c>
      <c r="J371" s="260">
        <f>SUMIF('ASSET BALANCES'!$A:$A,$C371,'ASSET BALANCES'!S:S)/1000</f>
        <v>0</v>
      </c>
      <c r="K371" s="260">
        <f>SUMIF('ASSET BALANCES'!$A:$A,$C371,'ASSET BALANCES'!T:T)/1000</f>
        <v>0</v>
      </c>
      <c r="L371" s="260">
        <f>SUMIF('ASSET BALANCES'!$A:$A,$C371,'ASSET BALANCES'!U:U)/1000</f>
        <v>0</v>
      </c>
      <c r="M371" s="260">
        <f>SUMIF('ASSET BALANCES'!$A:$A,$C371,'ASSET BALANCES'!V:V)/1000</f>
        <v>0</v>
      </c>
      <c r="N371" s="260">
        <f>SUMIF('ASSET BALANCES'!$A:$A,$C371,'ASSET BALANCES'!W:W)/1000</f>
        <v>0</v>
      </c>
      <c r="O371" s="260">
        <f>SUMIF('ASSET BALANCES'!$A:$A,$C371,'ASSET BALANCES'!X:X)/1000</f>
        <v>0</v>
      </c>
      <c r="P371" s="260">
        <f>SUMIF('ASSET BALANCES'!$A:$A,$C371,'ASSET BALANCES'!Y:Y)/1000</f>
        <v>0</v>
      </c>
      <c r="Q371" s="260">
        <f>SUMIF('ASSET BALANCES'!$A:$A,$C371,'ASSET BALANCES'!Z:Z)/1000</f>
        <v>0</v>
      </c>
      <c r="R371" s="260">
        <f>SUMIF('ASSET BALANCES'!$A:$A,$C371,'ASSET BALANCES'!AA:AA)/1000</f>
        <v>0</v>
      </c>
      <c r="S371" s="22">
        <f>SUM(F371:R371)/(13)</f>
        <v>0</v>
      </c>
      <c r="U371" s="261">
        <f>S371-('B-07 2024B'!R364/1)</f>
        <v>0</v>
      </c>
    </row>
    <row r="372" spans="1:21" x14ac:dyDescent="0.25">
      <c r="A372" s="251">
        <f t="shared" si="56"/>
        <v>11</v>
      </c>
      <c r="B372" s="256"/>
      <c r="C372" s="251">
        <v>34398</v>
      </c>
      <c r="D372" s="246" t="s">
        <v>94</v>
      </c>
      <c r="F372" s="260">
        <f>SUMIF('ASSET BALANCES'!$A:$A,$C372,'ASSET BALANCES'!O:O)/1000</f>
        <v>940.67219000000023</v>
      </c>
      <c r="G372" s="260">
        <f>SUMIF('ASSET BALANCES'!$A:$A,$C372,'ASSET BALANCES'!P:P)/1000</f>
        <v>940.67219000000023</v>
      </c>
      <c r="H372" s="260">
        <f>SUMIF('ASSET BALANCES'!$A:$A,$C372,'ASSET BALANCES'!Q:Q)/1000</f>
        <v>940.67219000000023</v>
      </c>
      <c r="I372" s="260">
        <f>SUMIF('ASSET BALANCES'!$A:$A,$C372,'ASSET BALANCES'!R:R)/1000</f>
        <v>940.67219000000023</v>
      </c>
      <c r="J372" s="260">
        <f>SUMIF('ASSET BALANCES'!$A:$A,$C372,'ASSET BALANCES'!S:S)/1000</f>
        <v>940.67219000000023</v>
      </c>
      <c r="K372" s="260">
        <f>SUMIF('ASSET BALANCES'!$A:$A,$C372,'ASSET BALANCES'!T:T)/1000</f>
        <v>940.67219000000023</v>
      </c>
      <c r="L372" s="260">
        <f>SUMIF('ASSET BALANCES'!$A:$A,$C372,'ASSET BALANCES'!U:U)/1000</f>
        <v>940.67219000000023</v>
      </c>
      <c r="M372" s="260">
        <f>SUMIF('ASSET BALANCES'!$A:$A,$C372,'ASSET BALANCES'!V:V)/1000</f>
        <v>940.67219000000023</v>
      </c>
      <c r="N372" s="260">
        <f>SUMIF('ASSET BALANCES'!$A:$A,$C372,'ASSET BALANCES'!W:W)/1000</f>
        <v>940.67219000000023</v>
      </c>
      <c r="O372" s="260">
        <f>SUMIF('ASSET BALANCES'!$A:$A,$C372,'ASSET BALANCES'!X:X)/1000</f>
        <v>940.67219000000023</v>
      </c>
      <c r="P372" s="260">
        <f>SUMIF('ASSET BALANCES'!$A:$A,$C372,'ASSET BALANCES'!Y:Y)/1000</f>
        <v>940.67219000000023</v>
      </c>
      <c r="Q372" s="260">
        <f>SUMIF('ASSET BALANCES'!$A:$A,$C372,'ASSET BALANCES'!Z:Z)/1000</f>
        <v>940.67219000000023</v>
      </c>
      <c r="R372" s="260">
        <f>SUMIF('ASSET BALANCES'!$A:$A,$C372,'ASSET BALANCES'!AA:AA)/1000</f>
        <v>940.67219000000023</v>
      </c>
      <c r="S372" s="22">
        <f>SUM(F372:R372)/(13)</f>
        <v>940.67219000000057</v>
      </c>
      <c r="U372" s="261">
        <f>S372-('B-07 2024B'!R365/1)</f>
        <v>0</v>
      </c>
    </row>
    <row r="373" spans="1:21" x14ac:dyDescent="0.25">
      <c r="A373" s="251">
        <f t="shared" si="56"/>
        <v>12</v>
      </c>
      <c r="B373" s="256"/>
      <c r="C373" s="251">
        <v>34598</v>
      </c>
      <c r="D373" s="246" t="s">
        <v>60</v>
      </c>
      <c r="F373" s="260">
        <f>SUMIF('ASSET BALANCES'!$A:$A,$C373,'ASSET BALANCES'!O:O)/1000</f>
        <v>0</v>
      </c>
      <c r="G373" s="260">
        <f>SUMIF('ASSET BALANCES'!$A:$A,$C373,'ASSET BALANCES'!P:P)/1000</f>
        <v>0</v>
      </c>
      <c r="H373" s="260">
        <f>SUMIF('ASSET BALANCES'!$A:$A,$C373,'ASSET BALANCES'!Q:Q)/1000</f>
        <v>0</v>
      </c>
      <c r="I373" s="260">
        <f>SUMIF('ASSET BALANCES'!$A:$A,$C373,'ASSET BALANCES'!R:R)/1000</f>
        <v>0</v>
      </c>
      <c r="J373" s="260">
        <f>SUMIF('ASSET BALANCES'!$A:$A,$C373,'ASSET BALANCES'!S:S)/1000</f>
        <v>0</v>
      </c>
      <c r="K373" s="260">
        <f>SUMIF('ASSET BALANCES'!$A:$A,$C373,'ASSET BALANCES'!T:T)/1000</f>
        <v>0</v>
      </c>
      <c r="L373" s="260">
        <f>SUMIF('ASSET BALANCES'!$A:$A,$C373,'ASSET BALANCES'!U:U)/1000</f>
        <v>0</v>
      </c>
      <c r="M373" s="260">
        <f>SUMIF('ASSET BALANCES'!$A:$A,$C373,'ASSET BALANCES'!V:V)/1000</f>
        <v>0</v>
      </c>
      <c r="N373" s="260">
        <f>SUMIF('ASSET BALANCES'!$A:$A,$C373,'ASSET BALANCES'!W:W)/1000</f>
        <v>0</v>
      </c>
      <c r="O373" s="260">
        <f>SUMIF('ASSET BALANCES'!$A:$A,$C373,'ASSET BALANCES'!X:X)/1000</f>
        <v>0</v>
      </c>
      <c r="P373" s="260">
        <f>SUMIF('ASSET BALANCES'!$A:$A,$C373,'ASSET BALANCES'!Y:Y)/1000</f>
        <v>0</v>
      </c>
      <c r="Q373" s="260">
        <f>SUMIF('ASSET BALANCES'!$A:$A,$C373,'ASSET BALANCES'!Z:Z)/1000</f>
        <v>0</v>
      </c>
      <c r="R373" s="260">
        <f>SUMIF('ASSET BALANCES'!$A:$A,$C373,'ASSET BALANCES'!AA:AA)/1000</f>
        <v>0</v>
      </c>
      <c r="S373" s="22">
        <f>SUM(F373:R373)/(13)</f>
        <v>0</v>
      </c>
      <c r="U373" s="261">
        <f>S373-('B-07 2024B'!R366/1)</f>
        <v>0</v>
      </c>
    </row>
    <row r="374" spans="1:21" x14ac:dyDescent="0.25">
      <c r="A374" s="251">
        <f t="shared" si="56"/>
        <v>13</v>
      </c>
      <c r="B374" s="256"/>
      <c r="C374" s="249">
        <v>34898</v>
      </c>
      <c r="D374" s="246" t="s">
        <v>138</v>
      </c>
      <c r="F374" s="260">
        <f>SUMIF('ASSET BALANCES'!$A:$A,$C374,'ASSET BALANCES'!O:O)/1000</f>
        <v>9.2370299999999972</v>
      </c>
      <c r="G374" s="260">
        <f>SUMIF('ASSET BALANCES'!$A:$A,$C374,'ASSET BALANCES'!P:P)/1000</f>
        <v>9.2370299999999972</v>
      </c>
      <c r="H374" s="260">
        <f>SUMIF('ASSET BALANCES'!$A:$A,$C374,'ASSET BALANCES'!Q:Q)/1000</f>
        <v>9.2370299999999972</v>
      </c>
      <c r="I374" s="260">
        <f>SUMIF('ASSET BALANCES'!$A:$A,$C374,'ASSET BALANCES'!R:R)/1000</f>
        <v>9.2370299999999972</v>
      </c>
      <c r="J374" s="260">
        <f>SUMIF('ASSET BALANCES'!$A:$A,$C374,'ASSET BALANCES'!S:S)/1000</f>
        <v>9.2370299999999972</v>
      </c>
      <c r="K374" s="260">
        <f>SUMIF('ASSET BALANCES'!$A:$A,$C374,'ASSET BALANCES'!T:T)/1000</f>
        <v>9.2370299999999972</v>
      </c>
      <c r="L374" s="260">
        <f>SUMIF('ASSET BALANCES'!$A:$A,$C374,'ASSET BALANCES'!U:U)/1000</f>
        <v>9.2370299999999972</v>
      </c>
      <c r="M374" s="260">
        <f>SUMIF('ASSET BALANCES'!$A:$A,$C374,'ASSET BALANCES'!V:V)/1000</f>
        <v>9.2370299999999972</v>
      </c>
      <c r="N374" s="260">
        <f>SUMIF('ASSET BALANCES'!$A:$A,$C374,'ASSET BALANCES'!W:W)/1000</f>
        <v>9.2370299999999972</v>
      </c>
      <c r="O374" s="260">
        <f>SUMIF('ASSET BALANCES'!$A:$A,$C374,'ASSET BALANCES'!X:X)/1000</f>
        <v>9.2370299999999972</v>
      </c>
      <c r="P374" s="260">
        <f>SUMIF('ASSET BALANCES'!$A:$A,$C374,'ASSET BALANCES'!Y:Y)/1000</f>
        <v>9.2370299999999972</v>
      </c>
      <c r="Q374" s="260">
        <f>SUMIF('ASSET BALANCES'!$A:$A,$C374,'ASSET BALANCES'!Z:Z)/1000</f>
        <v>9.2370299999999972</v>
      </c>
      <c r="R374" s="260">
        <f>SUMIF('ASSET BALANCES'!$A:$A,$C374,'ASSET BALANCES'!AA:AA)/1000</f>
        <v>9.2370299999999972</v>
      </c>
      <c r="S374" s="22">
        <f>SUM(F374:R374)/(13)</f>
        <v>9.2370300000000007</v>
      </c>
      <c r="U374" s="261">
        <f>S374-('B-07 2024B'!R367/1)</f>
        <v>0</v>
      </c>
    </row>
    <row r="375" spans="1:21" ht="13.8" thickBot="1" x14ac:dyDescent="0.3">
      <c r="A375" s="251">
        <f t="shared" si="56"/>
        <v>14</v>
      </c>
      <c r="B375" s="256"/>
      <c r="C375" s="251"/>
      <c r="D375" s="246" t="s">
        <v>141</v>
      </c>
      <c r="F375" s="105">
        <f>SUM(F371:F374)</f>
        <v>949.90922000000023</v>
      </c>
      <c r="G375" s="105">
        <f t="shared" ref="G375:R375" si="59">SUM(G371:G374)</f>
        <v>949.90922000000023</v>
      </c>
      <c r="H375" s="105">
        <f t="shared" si="59"/>
        <v>949.90922000000023</v>
      </c>
      <c r="I375" s="105">
        <f t="shared" si="59"/>
        <v>949.90922000000023</v>
      </c>
      <c r="J375" s="105">
        <f t="shared" si="59"/>
        <v>949.90922000000023</v>
      </c>
      <c r="K375" s="105">
        <f t="shared" si="59"/>
        <v>949.90922000000023</v>
      </c>
      <c r="L375" s="105">
        <f t="shared" si="59"/>
        <v>949.90922000000023</v>
      </c>
      <c r="M375" s="105">
        <f t="shared" si="59"/>
        <v>949.90922000000023</v>
      </c>
      <c r="N375" s="105">
        <f t="shared" si="59"/>
        <v>949.90922000000023</v>
      </c>
      <c r="O375" s="105">
        <f t="shared" si="59"/>
        <v>949.90922000000023</v>
      </c>
      <c r="P375" s="105">
        <f t="shared" si="59"/>
        <v>949.90922000000023</v>
      </c>
      <c r="Q375" s="105">
        <f t="shared" si="59"/>
        <v>949.90922000000023</v>
      </c>
      <c r="R375" s="105">
        <f t="shared" si="59"/>
        <v>949.90922000000023</v>
      </c>
      <c r="S375" s="105">
        <f t="shared" ref="S375" si="60">SUM(S371:S374)</f>
        <v>949.90922000000057</v>
      </c>
      <c r="U375" s="261">
        <f>S375-('B-07 2024B'!R368/1)</f>
        <v>0</v>
      </c>
    </row>
    <row r="376" spans="1:21" ht="13.8" thickTop="1" x14ac:dyDescent="0.25">
      <c r="A376" s="251">
        <f t="shared" si="56"/>
        <v>15</v>
      </c>
      <c r="B376" s="256"/>
      <c r="U376" s="298"/>
    </row>
    <row r="377" spans="1:21" x14ac:dyDescent="0.25">
      <c r="A377" s="251">
        <f t="shared" si="56"/>
        <v>16</v>
      </c>
      <c r="B377" s="256"/>
      <c r="C377" s="265"/>
      <c r="D377" s="274" t="s">
        <v>142</v>
      </c>
      <c r="U377" s="298"/>
    </row>
    <row r="378" spans="1:21" x14ac:dyDescent="0.25">
      <c r="A378" s="251">
        <f t="shared" si="56"/>
        <v>17</v>
      </c>
      <c r="B378" s="256"/>
      <c r="C378" s="249">
        <v>34120</v>
      </c>
      <c r="D378" s="246" t="s">
        <v>57</v>
      </c>
      <c r="F378" s="260">
        <f>SUMIF('ASSET BALANCES'!$A:$A,$C378,'ASSET BALANCES'!O:O)/1000</f>
        <v>0</v>
      </c>
      <c r="G378" s="260">
        <f>SUMIF('ASSET BALANCES'!$A:$A,$C378,'ASSET BALANCES'!P:P)/1000</f>
        <v>0</v>
      </c>
      <c r="H378" s="260">
        <f>SUMIF('ASSET BALANCES'!$A:$A,$C378,'ASSET BALANCES'!Q:Q)/1000</f>
        <v>0</v>
      </c>
      <c r="I378" s="260">
        <f>SUMIF('ASSET BALANCES'!$A:$A,$C378,'ASSET BALANCES'!R:R)/1000</f>
        <v>0</v>
      </c>
      <c r="J378" s="260">
        <f>SUMIF('ASSET BALANCES'!$A:$A,$C378,'ASSET BALANCES'!S:S)/1000</f>
        <v>0</v>
      </c>
      <c r="K378" s="260">
        <f>SUMIF('ASSET BALANCES'!$A:$A,$C378,'ASSET BALANCES'!T:T)/1000</f>
        <v>0</v>
      </c>
      <c r="L378" s="260">
        <f>SUMIF('ASSET BALANCES'!$A:$A,$C378,'ASSET BALANCES'!U:U)/1000</f>
        <v>0</v>
      </c>
      <c r="M378" s="260">
        <f>SUMIF('ASSET BALANCES'!$A:$A,$C378,'ASSET BALANCES'!V:V)/1000</f>
        <v>0</v>
      </c>
      <c r="N378" s="260">
        <f>SUMIF('ASSET BALANCES'!$A:$A,$C378,'ASSET BALANCES'!W:W)/1000</f>
        <v>0</v>
      </c>
      <c r="O378" s="260">
        <f>SUMIF('ASSET BALANCES'!$A:$A,$C378,'ASSET BALANCES'!X:X)/1000</f>
        <v>0</v>
      </c>
      <c r="P378" s="260">
        <f>SUMIF('ASSET BALANCES'!$A:$A,$C378,'ASSET BALANCES'!Y:Y)/1000</f>
        <v>0</v>
      </c>
      <c r="Q378" s="260">
        <f>SUMIF('ASSET BALANCES'!$A:$A,$C378,'ASSET BALANCES'!Z:Z)/1000</f>
        <v>0</v>
      </c>
      <c r="R378" s="260">
        <f>SUMIF('ASSET BALANCES'!$A:$A,$C378,'ASSET BALANCES'!AA:AA)/1000</f>
        <v>0</v>
      </c>
      <c r="S378" s="22">
        <f t="shared" ref="S378:S383" si="61">SUM(F378:R378)/(13)</f>
        <v>0</v>
      </c>
      <c r="U378" s="261">
        <f>S378-('B-07 2024B'!R371/1)</f>
        <v>0</v>
      </c>
    </row>
    <row r="379" spans="1:21" x14ac:dyDescent="0.25">
      <c r="A379" s="251">
        <f t="shared" si="56"/>
        <v>18</v>
      </c>
      <c r="B379" s="266"/>
      <c r="C379" s="249">
        <v>34220</v>
      </c>
      <c r="D379" s="246" t="s">
        <v>93</v>
      </c>
      <c r="F379" s="260">
        <f>SUMIF('ASSET BALANCES'!$A:$A,$C379,'ASSET BALANCES'!O:O)/1000</f>
        <v>0</v>
      </c>
      <c r="G379" s="260">
        <f>SUMIF('ASSET BALANCES'!$A:$A,$C379,'ASSET BALANCES'!P:P)/1000</f>
        <v>0</v>
      </c>
      <c r="H379" s="260">
        <f>SUMIF('ASSET BALANCES'!$A:$A,$C379,'ASSET BALANCES'!Q:Q)/1000</f>
        <v>0</v>
      </c>
      <c r="I379" s="260">
        <f>SUMIF('ASSET BALANCES'!$A:$A,$C379,'ASSET BALANCES'!R:R)/1000</f>
        <v>0</v>
      </c>
      <c r="J379" s="260">
        <f>SUMIF('ASSET BALANCES'!$A:$A,$C379,'ASSET BALANCES'!S:S)/1000</f>
        <v>0</v>
      </c>
      <c r="K379" s="260">
        <f>SUMIF('ASSET BALANCES'!$A:$A,$C379,'ASSET BALANCES'!T:T)/1000</f>
        <v>0</v>
      </c>
      <c r="L379" s="260">
        <f>SUMIF('ASSET BALANCES'!$A:$A,$C379,'ASSET BALANCES'!U:U)/1000</f>
        <v>0</v>
      </c>
      <c r="M379" s="260">
        <f>SUMIF('ASSET BALANCES'!$A:$A,$C379,'ASSET BALANCES'!V:V)/1000</f>
        <v>0</v>
      </c>
      <c r="N379" s="260">
        <f>SUMIF('ASSET BALANCES'!$A:$A,$C379,'ASSET BALANCES'!W:W)/1000</f>
        <v>0</v>
      </c>
      <c r="O379" s="260">
        <f>SUMIF('ASSET BALANCES'!$A:$A,$C379,'ASSET BALANCES'!X:X)/1000</f>
        <v>0</v>
      </c>
      <c r="P379" s="260">
        <f>SUMIF('ASSET BALANCES'!$A:$A,$C379,'ASSET BALANCES'!Y:Y)/1000</f>
        <v>0</v>
      </c>
      <c r="Q379" s="260">
        <f>SUMIF('ASSET BALANCES'!$A:$A,$C379,'ASSET BALANCES'!Z:Z)/1000</f>
        <v>0</v>
      </c>
      <c r="R379" s="260">
        <f>SUMIF('ASSET BALANCES'!$A:$A,$C379,'ASSET BALANCES'!AA:AA)/1000</f>
        <v>0</v>
      </c>
      <c r="S379" s="22">
        <f t="shared" si="61"/>
        <v>0</v>
      </c>
      <c r="U379" s="261">
        <f>S379-('B-07 2024B'!R372/1)</f>
        <v>0</v>
      </c>
    </row>
    <row r="380" spans="1:21" x14ac:dyDescent="0.25">
      <c r="A380" s="251">
        <f t="shared" si="56"/>
        <v>19</v>
      </c>
      <c r="B380" s="266"/>
      <c r="C380" s="249">
        <v>34320</v>
      </c>
      <c r="D380" s="246" t="s">
        <v>94</v>
      </c>
      <c r="F380" s="260">
        <f>SUMIF('ASSET BALANCES'!$A:$A,$C380,'ASSET BALANCES'!O:O)/1000</f>
        <v>0</v>
      </c>
      <c r="G380" s="260">
        <f>SUMIF('ASSET BALANCES'!$A:$A,$C380,'ASSET BALANCES'!P:P)/1000</f>
        <v>0</v>
      </c>
      <c r="H380" s="260">
        <f>SUMIF('ASSET BALANCES'!$A:$A,$C380,'ASSET BALANCES'!Q:Q)/1000</f>
        <v>0</v>
      </c>
      <c r="I380" s="260">
        <f>SUMIF('ASSET BALANCES'!$A:$A,$C380,'ASSET BALANCES'!R:R)/1000</f>
        <v>0</v>
      </c>
      <c r="J380" s="260">
        <f>SUMIF('ASSET BALANCES'!$A:$A,$C380,'ASSET BALANCES'!S:S)/1000</f>
        <v>0</v>
      </c>
      <c r="K380" s="260">
        <f>SUMIF('ASSET BALANCES'!$A:$A,$C380,'ASSET BALANCES'!T:T)/1000</f>
        <v>0</v>
      </c>
      <c r="L380" s="260">
        <f>SUMIF('ASSET BALANCES'!$A:$A,$C380,'ASSET BALANCES'!U:U)/1000</f>
        <v>0</v>
      </c>
      <c r="M380" s="260">
        <f>SUMIF('ASSET BALANCES'!$A:$A,$C380,'ASSET BALANCES'!V:V)/1000</f>
        <v>0</v>
      </c>
      <c r="N380" s="260">
        <f>SUMIF('ASSET BALANCES'!$A:$A,$C380,'ASSET BALANCES'!W:W)/1000</f>
        <v>0</v>
      </c>
      <c r="O380" s="260">
        <f>SUMIF('ASSET BALANCES'!$A:$A,$C380,'ASSET BALANCES'!X:X)/1000</f>
        <v>0</v>
      </c>
      <c r="P380" s="260">
        <f>SUMIF('ASSET BALANCES'!$A:$A,$C380,'ASSET BALANCES'!Y:Y)/1000</f>
        <v>0</v>
      </c>
      <c r="Q380" s="260">
        <f>SUMIF('ASSET BALANCES'!$A:$A,$C380,'ASSET BALANCES'!Z:Z)/1000</f>
        <v>0</v>
      </c>
      <c r="R380" s="260">
        <f>SUMIF('ASSET BALANCES'!$A:$A,$C380,'ASSET BALANCES'!AA:AA)/1000</f>
        <v>0</v>
      </c>
      <c r="S380" s="22">
        <f t="shared" si="61"/>
        <v>0</v>
      </c>
      <c r="U380" s="261">
        <f>S380-('B-07 2024B'!R373/1)</f>
        <v>0</v>
      </c>
    </row>
    <row r="381" spans="1:21" x14ac:dyDescent="0.25">
      <c r="A381" s="251">
        <f t="shared" si="56"/>
        <v>20</v>
      </c>
      <c r="B381" s="256"/>
      <c r="C381" s="249">
        <v>34520</v>
      </c>
      <c r="D381" s="246" t="s">
        <v>60</v>
      </c>
      <c r="F381" s="260">
        <f>SUMIF('ASSET BALANCES'!$A:$A,$C381,'ASSET BALANCES'!O:O)/1000</f>
        <v>0</v>
      </c>
      <c r="G381" s="260">
        <f>SUMIF('ASSET BALANCES'!$A:$A,$C381,'ASSET BALANCES'!P:P)/1000</f>
        <v>0</v>
      </c>
      <c r="H381" s="260">
        <f>SUMIF('ASSET BALANCES'!$A:$A,$C381,'ASSET BALANCES'!Q:Q)/1000</f>
        <v>0</v>
      </c>
      <c r="I381" s="260">
        <f>SUMIF('ASSET BALANCES'!$A:$A,$C381,'ASSET BALANCES'!R:R)/1000</f>
        <v>0</v>
      </c>
      <c r="J381" s="260">
        <f>SUMIF('ASSET BALANCES'!$A:$A,$C381,'ASSET BALANCES'!S:S)/1000</f>
        <v>0</v>
      </c>
      <c r="K381" s="260">
        <f>SUMIF('ASSET BALANCES'!$A:$A,$C381,'ASSET BALANCES'!T:T)/1000</f>
        <v>0</v>
      </c>
      <c r="L381" s="260">
        <f>SUMIF('ASSET BALANCES'!$A:$A,$C381,'ASSET BALANCES'!U:U)/1000</f>
        <v>0</v>
      </c>
      <c r="M381" s="260">
        <f>SUMIF('ASSET BALANCES'!$A:$A,$C381,'ASSET BALANCES'!V:V)/1000</f>
        <v>0</v>
      </c>
      <c r="N381" s="260">
        <f>SUMIF('ASSET BALANCES'!$A:$A,$C381,'ASSET BALANCES'!W:W)/1000</f>
        <v>0</v>
      </c>
      <c r="O381" s="260">
        <f>SUMIF('ASSET BALANCES'!$A:$A,$C381,'ASSET BALANCES'!X:X)/1000</f>
        <v>0</v>
      </c>
      <c r="P381" s="260">
        <f>SUMIF('ASSET BALANCES'!$A:$A,$C381,'ASSET BALANCES'!Y:Y)/1000</f>
        <v>0</v>
      </c>
      <c r="Q381" s="260">
        <f>SUMIF('ASSET BALANCES'!$A:$A,$C381,'ASSET BALANCES'!Z:Z)/1000</f>
        <v>0</v>
      </c>
      <c r="R381" s="260">
        <f>SUMIF('ASSET BALANCES'!$A:$A,$C381,'ASSET BALANCES'!AA:AA)/1000</f>
        <v>0</v>
      </c>
      <c r="S381" s="22">
        <f t="shared" si="61"/>
        <v>0</v>
      </c>
      <c r="U381" s="261">
        <f>S381-('B-07 2024B'!R374/1)</f>
        <v>0</v>
      </c>
    </row>
    <row r="382" spans="1:21" x14ac:dyDescent="0.25">
      <c r="A382" s="251">
        <f t="shared" si="56"/>
        <v>21</v>
      </c>
      <c r="B382" s="256"/>
      <c r="C382" s="249">
        <v>34620</v>
      </c>
      <c r="D382" s="246" t="s">
        <v>61</v>
      </c>
      <c r="F382" s="260">
        <f>SUMIF('ASSET BALANCES'!$A:$A,$C382,'ASSET BALANCES'!O:O)/1000</f>
        <v>0</v>
      </c>
      <c r="G382" s="260">
        <f>SUMIF('ASSET BALANCES'!$A:$A,$C382,'ASSET BALANCES'!P:P)/1000</f>
        <v>0</v>
      </c>
      <c r="H382" s="260">
        <f>SUMIF('ASSET BALANCES'!$A:$A,$C382,'ASSET BALANCES'!Q:Q)/1000</f>
        <v>0</v>
      </c>
      <c r="I382" s="260">
        <f>SUMIF('ASSET BALANCES'!$A:$A,$C382,'ASSET BALANCES'!R:R)/1000</f>
        <v>0</v>
      </c>
      <c r="J382" s="260">
        <f>SUMIF('ASSET BALANCES'!$A:$A,$C382,'ASSET BALANCES'!S:S)/1000</f>
        <v>0</v>
      </c>
      <c r="K382" s="260">
        <f>SUMIF('ASSET BALANCES'!$A:$A,$C382,'ASSET BALANCES'!T:T)/1000</f>
        <v>0</v>
      </c>
      <c r="L382" s="260">
        <f>SUMIF('ASSET BALANCES'!$A:$A,$C382,'ASSET BALANCES'!U:U)/1000</f>
        <v>0</v>
      </c>
      <c r="M382" s="260">
        <f>SUMIF('ASSET BALANCES'!$A:$A,$C382,'ASSET BALANCES'!V:V)/1000</f>
        <v>0</v>
      </c>
      <c r="N382" s="260">
        <f>SUMIF('ASSET BALANCES'!$A:$A,$C382,'ASSET BALANCES'!W:W)/1000</f>
        <v>0</v>
      </c>
      <c r="O382" s="260">
        <f>SUMIF('ASSET BALANCES'!$A:$A,$C382,'ASSET BALANCES'!X:X)/1000</f>
        <v>0</v>
      </c>
      <c r="P382" s="260">
        <f>SUMIF('ASSET BALANCES'!$A:$A,$C382,'ASSET BALANCES'!Y:Y)/1000</f>
        <v>0</v>
      </c>
      <c r="Q382" s="260">
        <f>SUMIF('ASSET BALANCES'!$A:$A,$C382,'ASSET BALANCES'!Z:Z)/1000</f>
        <v>0</v>
      </c>
      <c r="R382" s="260">
        <f>SUMIF('ASSET BALANCES'!$A:$A,$C382,'ASSET BALANCES'!AA:AA)/1000</f>
        <v>0</v>
      </c>
      <c r="S382" s="22">
        <f t="shared" si="61"/>
        <v>0</v>
      </c>
      <c r="U382" s="261">
        <f>S382-('B-07 2024B'!R375/1)</f>
        <v>0</v>
      </c>
    </row>
    <row r="383" spans="1:21" x14ac:dyDescent="0.25">
      <c r="A383" s="251">
        <f t="shared" si="56"/>
        <v>22</v>
      </c>
      <c r="B383" s="256"/>
      <c r="C383" s="249">
        <v>34820</v>
      </c>
      <c r="D383" s="246" t="s">
        <v>138</v>
      </c>
      <c r="F383" s="260">
        <f>SUMIF('ASSET BALANCES'!$A:$A,$C383,'ASSET BALANCES'!O:O)/1000</f>
        <v>0</v>
      </c>
      <c r="G383" s="260">
        <f>SUMIF('ASSET BALANCES'!$A:$A,$C383,'ASSET BALANCES'!P:P)/1000</f>
        <v>0</v>
      </c>
      <c r="H383" s="260">
        <f>SUMIF('ASSET BALANCES'!$A:$A,$C383,'ASSET BALANCES'!Q:Q)/1000</f>
        <v>0</v>
      </c>
      <c r="I383" s="260">
        <f>SUMIF('ASSET BALANCES'!$A:$A,$C383,'ASSET BALANCES'!R:R)/1000</f>
        <v>0</v>
      </c>
      <c r="J383" s="260">
        <f>SUMIF('ASSET BALANCES'!$A:$A,$C383,'ASSET BALANCES'!S:S)/1000</f>
        <v>0</v>
      </c>
      <c r="K383" s="260">
        <f>SUMIF('ASSET BALANCES'!$A:$A,$C383,'ASSET BALANCES'!T:T)/1000</f>
        <v>0</v>
      </c>
      <c r="L383" s="260">
        <f>SUMIF('ASSET BALANCES'!$A:$A,$C383,'ASSET BALANCES'!U:U)/1000</f>
        <v>0</v>
      </c>
      <c r="M383" s="260">
        <f>SUMIF('ASSET BALANCES'!$A:$A,$C383,'ASSET BALANCES'!V:V)/1000</f>
        <v>0</v>
      </c>
      <c r="N383" s="260">
        <f>SUMIF('ASSET BALANCES'!$A:$A,$C383,'ASSET BALANCES'!W:W)/1000</f>
        <v>0</v>
      </c>
      <c r="O383" s="260">
        <f>SUMIF('ASSET BALANCES'!$A:$A,$C383,'ASSET BALANCES'!X:X)/1000</f>
        <v>0</v>
      </c>
      <c r="P383" s="260">
        <f>SUMIF('ASSET BALANCES'!$A:$A,$C383,'ASSET BALANCES'!Y:Y)/1000</f>
        <v>0</v>
      </c>
      <c r="Q383" s="260">
        <f>SUMIF('ASSET BALANCES'!$A:$A,$C383,'ASSET BALANCES'!Z:Z)/1000</f>
        <v>0</v>
      </c>
      <c r="R383" s="260">
        <f>SUMIF('ASSET BALANCES'!$A:$A,$C383,'ASSET BALANCES'!AA:AA)/1000</f>
        <v>0</v>
      </c>
      <c r="S383" s="22">
        <f t="shared" si="61"/>
        <v>0</v>
      </c>
      <c r="U383" s="261">
        <f>S383-('B-07 2024B'!R376/1)</f>
        <v>0</v>
      </c>
    </row>
    <row r="384" spans="1:21" ht="13.8" thickBot="1" x14ac:dyDescent="0.3">
      <c r="A384" s="251">
        <f t="shared" si="56"/>
        <v>23</v>
      </c>
      <c r="B384" s="256"/>
      <c r="D384" s="274" t="s">
        <v>143</v>
      </c>
      <c r="F384" s="105">
        <f>SUM(F378:F383)</f>
        <v>0</v>
      </c>
      <c r="G384" s="105">
        <f t="shared" ref="G384:R384" si="62">SUM(G378:G383)</f>
        <v>0</v>
      </c>
      <c r="H384" s="105">
        <f t="shared" si="62"/>
        <v>0</v>
      </c>
      <c r="I384" s="105">
        <f t="shared" si="62"/>
        <v>0</v>
      </c>
      <c r="J384" s="105">
        <f t="shared" si="62"/>
        <v>0</v>
      </c>
      <c r="K384" s="105">
        <f t="shared" si="62"/>
        <v>0</v>
      </c>
      <c r="L384" s="105">
        <f t="shared" si="62"/>
        <v>0</v>
      </c>
      <c r="M384" s="105">
        <f t="shared" si="62"/>
        <v>0</v>
      </c>
      <c r="N384" s="105">
        <f t="shared" si="62"/>
        <v>0</v>
      </c>
      <c r="O384" s="105">
        <f t="shared" si="62"/>
        <v>0</v>
      </c>
      <c r="P384" s="105">
        <f t="shared" si="62"/>
        <v>0</v>
      </c>
      <c r="Q384" s="105">
        <f t="shared" si="62"/>
        <v>0</v>
      </c>
      <c r="R384" s="105">
        <f t="shared" si="62"/>
        <v>0</v>
      </c>
      <c r="S384" s="105">
        <f>SUM(S378:S383)</f>
        <v>0</v>
      </c>
      <c r="U384" s="261">
        <f>S384-('B-07 2024B'!R377/1)</f>
        <v>0</v>
      </c>
    </row>
    <row r="385" spans="1:21" ht="13.8" thickTop="1" x14ac:dyDescent="0.25">
      <c r="A385" s="251">
        <f t="shared" si="56"/>
        <v>24</v>
      </c>
      <c r="B385" s="256"/>
      <c r="C385" s="251"/>
      <c r="U385" s="261"/>
    </row>
    <row r="386" spans="1:21" ht="13.8" thickBot="1" x14ac:dyDescent="0.3">
      <c r="A386" s="251">
        <f t="shared" si="56"/>
        <v>25</v>
      </c>
      <c r="B386" s="256"/>
      <c r="C386" s="249"/>
      <c r="D386" s="246" t="s">
        <v>144</v>
      </c>
      <c r="F386" s="54">
        <f t="shared" ref="F386:S386" si="63">SUM(F172,F266,F346,F368,F375,F384)</f>
        <v>5080671.2859099992</v>
      </c>
      <c r="G386" s="54">
        <f t="shared" ref="G386:R386" si="64">SUM(G172,G266,G346,G368,G375,G384)</f>
        <v>5095508.4090499999</v>
      </c>
      <c r="H386" s="54">
        <f t="shared" si="64"/>
        <v>5104839.7650199989</v>
      </c>
      <c r="I386" s="54">
        <f t="shared" si="64"/>
        <v>5134753.3274400001</v>
      </c>
      <c r="J386" s="54">
        <f t="shared" si="64"/>
        <v>5141530.3646599995</v>
      </c>
      <c r="K386" s="54">
        <f t="shared" si="64"/>
        <v>5204066.1235400001</v>
      </c>
      <c r="L386" s="54">
        <f t="shared" si="64"/>
        <v>5216457.0652099997</v>
      </c>
      <c r="M386" s="54">
        <f t="shared" si="64"/>
        <v>5220076.0541099999</v>
      </c>
      <c r="N386" s="54">
        <f t="shared" si="64"/>
        <v>5222601.4973399993</v>
      </c>
      <c r="O386" s="54">
        <f t="shared" si="64"/>
        <v>5254498.2548599998</v>
      </c>
      <c r="P386" s="54">
        <f t="shared" si="64"/>
        <v>5276096.2352600005</v>
      </c>
      <c r="Q386" s="54">
        <f t="shared" si="64"/>
        <v>5279419.067139999</v>
      </c>
      <c r="R386" s="54">
        <f t="shared" si="64"/>
        <v>5434493.0553100007</v>
      </c>
      <c r="S386" s="54">
        <f t="shared" si="63"/>
        <v>5205000.8080653846</v>
      </c>
      <c r="U386" s="261">
        <f>S386-('B-07 2024B'!R379/1)</f>
        <v>-2.4615786969661713E-5</v>
      </c>
    </row>
    <row r="387" spans="1:21" ht="13.8" thickTop="1" x14ac:dyDescent="0.25">
      <c r="A387" s="251">
        <f t="shared" si="56"/>
        <v>26</v>
      </c>
      <c r="C387" s="249"/>
      <c r="F387" s="278"/>
      <c r="G387" s="278"/>
      <c r="H387" s="278"/>
      <c r="I387" s="278"/>
      <c r="J387" s="278"/>
      <c r="K387" s="278"/>
      <c r="L387" s="278"/>
      <c r="M387" s="278"/>
      <c r="N387" s="278"/>
      <c r="O387" s="278"/>
      <c r="P387" s="278"/>
      <c r="Q387" s="278"/>
      <c r="R387" s="278"/>
      <c r="S387" s="278"/>
      <c r="U387" s="261"/>
    </row>
    <row r="388" spans="1:21" ht="13.8" thickBot="1" x14ac:dyDescent="0.3">
      <c r="A388" s="251">
        <f t="shared" si="56"/>
        <v>27</v>
      </c>
      <c r="D388" s="246" t="s">
        <v>145</v>
      </c>
      <c r="F388" s="36">
        <f t="shared" ref="F388:S388" si="65">F386+F136</f>
        <v>6519743.6921199989</v>
      </c>
      <c r="G388" s="36">
        <f t="shared" ref="G388:R388" si="66">G386+G136</f>
        <v>6546996.2444399996</v>
      </c>
      <c r="H388" s="36">
        <f t="shared" si="66"/>
        <v>6558875.9864199981</v>
      </c>
      <c r="I388" s="36">
        <f t="shared" si="66"/>
        <v>6590585.7803499997</v>
      </c>
      <c r="J388" s="36">
        <f t="shared" si="66"/>
        <v>6599229.4769699983</v>
      </c>
      <c r="K388" s="36">
        <f t="shared" si="66"/>
        <v>6664198.3158</v>
      </c>
      <c r="L388" s="36">
        <f t="shared" si="66"/>
        <v>6679775.1340199988</v>
      </c>
      <c r="M388" s="36">
        <f t="shared" si="66"/>
        <v>6683777.5589299994</v>
      </c>
      <c r="N388" s="36">
        <f t="shared" si="66"/>
        <v>6688406.5600499986</v>
      </c>
      <c r="O388" s="36">
        <f t="shared" si="66"/>
        <v>6720828.6378999995</v>
      </c>
      <c r="P388" s="36">
        <f t="shared" si="66"/>
        <v>6743875.0328599997</v>
      </c>
      <c r="Q388" s="36">
        <f t="shared" si="66"/>
        <v>6747994.4945399985</v>
      </c>
      <c r="R388" s="36">
        <f t="shared" si="66"/>
        <v>6905318.0079500005</v>
      </c>
      <c r="S388" s="36">
        <f t="shared" si="65"/>
        <v>6665354.2247961536</v>
      </c>
      <c r="U388" s="261">
        <f>S388-('B-07 2024B'!R381/1)</f>
        <v>-4.3846666812896729E-5</v>
      </c>
    </row>
    <row r="389" spans="1:21" ht="13.8" thickTop="1" x14ac:dyDescent="0.25">
      <c r="A389" s="251">
        <f t="shared" si="56"/>
        <v>28</v>
      </c>
      <c r="B389" s="256"/>
      <c r="U389" s="298"/>
    </row>
    <row r="390" spans="1:21" x14ac:dyDescent="0.25">
      <c r="A390" s="251">
        <f t="shared" si="56"/>
        <v>29</v>
      </c>
      <c r="B390" s="256"/>
      <c r="C390" s="251"/>
      <c r="D390" s="262" t="s">
        <v>146</v>
      </c>
      <c r="E390" s="262"/>
      <c r="S390" s="280"/>
      <c r="U390" s="298"/>
    </row>
    <row r="391" spans="1:21" x14ac:dyDescent="0.25">
      <c r="A391" s="251">
        <f t="shared" si="56"/>
        <v>30</v>
      </c>
      <c r="B391" s="256"/>
      <c r="C391" s="249">
        <v>35001</v>
      </c>
      <c r="D391" s="281" t="s">
        <v>147</v>
      </c>
      <c r="F391" s="260">
        <f>SUMIF('ASSET BALANCES'!$A:$A,$C391,'ASSET BALANCES'!O:O)/1000</f>
        <v>12162.254090000002</v>
      </c>
      <c r="G391" s="260">
        <f>SUMIF('ASSET BALANCES'!$A:$A,$C391,'ASSET BALANCES'!P:P)/1000</f>
        <v>12162.254090000002</v>
      </c>
      <c r="H391" s="260">
        <f>SUMIF('ASSET BALANCES'!$A:$A,$C391,'ASSET BALANCES'!Q:Q)/1000</f>
        <v>12162.254090000002</v>
      </c>
      <c r="I391" s="260">
        <f>SUMIF('ASSET BALANCES'!$A:$A,$C391,'ASSET BALANCES'!R:R)/1000</f>
        <v>12162.254090000002</v>
      </c>
      <c r="J391" s="260">
        <f>SUMIF('ASSET BALANCES'!$A:$A,$C391,'ASSET BALANCES'!S:S)/1000</f>
        <v>12162.254090000002</v>
      </c>
      <c r="K391" s="260">
        <f>SUMIF('ASSET BALANCES'!$A:$A,$C391,'ASSET BALANCES'!T:T)/1000</f>
        <v>12162.254090000002</v>
      </c>
      <c r="L391" s="260">
        <f>SUMIF('ASSET BALANCES'!$A:$A,$C391,'ASSET BALANCES'!U:U)/1000</f>
        <v>12162.254090000002</v>
      </c>
      <c r="M391" s="260">
        <f>SUMIF('ASSET BALANCES'!$A:$A,$C391,'ASSET BALANCES'!V:V)/1000</f>
        <v>12162.254090000002</v>
      </c>
      <c r="N391" s="260">
        <f>SUMIF('ASSET BALANCES'!$A:$A,$C391,'ASSET BALANCES'!W:W)/1000</f>
        <v>12162.254090000002</v>
      </c>
      <c r="O391" s="260">
        <f>SUMIF('ASSET BALANCES'!$A:$A,$C391,'ASSET BALANCES'!X:X)/1000</f>
        <v>12162.254090000002</v>
      </c>
      <c r="P391" s="260">
        <f>SUMIF('ASSET BALANCES'!$A:$A,$C391,'ASSET BALANCES'!Y:Y)/1000</f>
        <v>12162.254090000002</v>
      </c>
      <c r="Q391" s="260">
        <f>SUMIF('ASSET BALANCES'!$A:$A,$C391,'ASSET BALANCES'!Z:Z)/1000</f>
        <v>12162.254090000002</v>
      </c>
      <c r="R391" s="260">
        <f>SUMIF('ASSET BALANCES'!$A:$A,$C391,'ASSET BALANCES'!AA:AA)/1000</f>
        <v>12162.254090000002</v>
      </c>
      <c r="S391" s="22">
        <f t="shared" ref="S391:S401" si="67">SUM(F391:R391)/(13)</f>
        <v>12162.254090000002</v>
      </c>
      <c r="U391" s="261">
        <f>S391-('B-07 2024B'!R384/1)</f>
        <v>0</v>
      </c>
    </row>
    <row r="392" spans="1:21" x14ac:dyDescent="0.25">
      <c r="A392" s="251">
        <f t="shared" si="56"/>
        <v>31</v>
      </c>
      <c r="B392" s="256"/>
      <c r="C392" s="251">
        <v>35100</v>
      </c>
      <c r="D392" s="246" t="s">
        <v>148</v>
      </c>
      <c r="F392" s="260">
        <f>SUMIF('ASSET BALANCES'!$A:$A,$C392,'ASSET BALANCES'!O:O)/1000</f>
        <v>0</v>
      </c>
      <c r="G392" s="260">
        <f>SUMIF('ASSET BALANCES'!$A:$A,$C392,'ASSET BALANCES'!P:P)/1000</f>
        <v>0</v>
      </c>
      <c r="H392" s="260">
        <f>SUMIF('ASSET BALANCES'!$A:$A,$C392,'ASSET BALANCES'!Q:Q)/1000</f>
        <v>0</v>
      </c>
      <c r="I392" s="260">
        <f>SUMIF('ASSET BALANCES'!$A:$A,$C392,'ASSET BALANCES'!R:R)/1000</f>
        <v>0</v>
      </c>
      <c r="J392" s="260">
        <f>SUMIF('ASSET BALANCES'!$A:$A,$C392,'ASSET BALANCES'!S:S)/1000</f>
        <v>0</v>
      </c>
      <c r="K392" s="260">
        <f>SUMIF('ASSET BALANCES'!$A:$A,$C392,'ASSET BALANCES'!T:T)/1000</f>
        <v>0</v>
      </c>
      <c r="L392" s="260">
        <f>SUMIF('ASSET BALANCES'!$A:$A,$C392,'ASSET BALANCES'!U:U)/1000</f>
        <v>0</v>
      </c>
      <c r="M392" s="260">
        <f>SUMIF('ASSET BALANCES'!$A:$A,$C392,'ASSET BALANCES'!V:V)/1000</f>
        <v>0</v>
      </c>
      <c r="N392" s="260">
        <f>SUMIF('ASSET BALANCES'!$A:$A,$C392,'ASSET BALANCES'!W:W)/1000</f>
        <v>0</v>
      </c>
      <c r="O392" s="260">
        <f>SUMIF('ASSET BALANCES'!$A:$A,$C392,'ASSET BALANCES'!X:X)/1000</f>
        <v>0</v>
      </c>
      <c r="P392" s="260">
        <f>SUMIF('ASSET BALANCES'!$A:$A,$C392,'ASSET BALANCES'!Y:Y)/1000</f>
        <v>0</v>
      </c>
      <c r="Q392" s="260">
        <f>SUMIF('ASSET BALANCES'!$A:$A,$C392,'ASSET BALANCES'!Z:Z)/1000</f>
        <v>0</v>
      </c>
      <c r="R392" s="260">
        <f>SUMIF('ASSET BALANCES'!$A:$A,$C392,'ASSET BALANCES'!AA:AA)/1000</f>
        <v>0</v>
      </c>
      <c r="S392" s="22">
        <f t="shared" si="67"/>
        <v>0</v>
      </c>
      <c r="U392" s="261">
        <f>S392-('B-07 2024B'!R385/1)</f>
        <v>0</v>
      </c>
    </row>
    <row r="393" spans="1:21" x14ac:dyDescent="0.25">
      <c r="A393" s="251">
        <f t="shared" si="56"/>
        <v>32</v>
      </c>
      <c r="B393" s="256"/>
      <c r="C393" s="249">
        <v>35200</v>
      </c>
      <c r="D393" s="281" t="s">
        <v>149</v>
      </c>
      <c r="F393" s="260">
        <f>SUMIF('ASSET BALANCES'!$A:$A,$C393,'ASSET BALANCES'!O:O)/1000</f>
        <v>74793.268689999997</v>
      </c>
      <c r="G393" s="260">
        <f>SUMIF('ASSET BALANCES'!$A:$A,$C393,'ASSET BALANCES'!P:P)/1000</f>
        <v>74793.268689999997</v>
      </c>
      <c r="H393" s="260">
        <f>SUMIF('ASSET BALANCES'!$A:$A,$C393,'ASSET BALANCES'!Q:Q)/1000</f>
        <v>74793.268689999997</v>
      </c>
      <c r="I393" s="260">
        <f>SUMIF('ASSET BALANCES'!$A:$A,$C393,'ASSET BALANCES'!R:R)/1000</f>
        <v>74793.268689999997</v>
      </c>
      <c r="J393" s="260">
        <f>SUMIF('ASSET BALANCES'!$A:$A,$C393,'ASSET BALANCES'!S:S)/1000</f>
        <v>74793.268689999997</v>
      </c>
      <c r="K393" s="260">
        <f>SUMIF('ASSET BALANCES'!$A:$A,$C393,'ASSET BALANCES'!T:T)/1000</f>
        <v>74793.268689999997</v>
      </c>
      <c r="L393" s="260">
        <f>SUMIF('ASSET BALANCES'!$A:$A,$C393,'ASSET BALANCES'!U:U)/1000</f>
        <v>74793.268689999997</v>
      </c>
      <c r="M393" s="260">
        <f>SUMIF('ASSET BALANCES'!$A:$A,$C393,'ASSET BALANCES'!V:V)/1000</f>
        <v>76277.379719999997</v>
      </c>
      <c r="N393" s="260">
        <f>SUMIF('ASSET BALANCES'!$A:$A,$C393,'ASSET BALANCES'!W:W)/1000</f>
        <v>76277.379719999997</v>
      </c>
      <c r="O393" s="260">
        <f>SUMIF('ASSET BALANCES'!$A:$A,$C393,'ASSET BALANCES'!X:X)/1000</f>
        <v>76277.379719999997</v>
      </c>
      <c r="P393" s="260">
        <f>SUMIF('ASSET BALANCES'!$A:$A,$C393,'ASSET BALANCES'!Y:Y)/1000</f>
        <v>76277.379719999997</v>
      </c>
      <c r="Q393" s="260">
        <f>SUMIF('ASSET BALANCES'!$A:$A,$C393,'ASSET BALANCES'!Z:Z)/1000</f>
        <v>76277.379719999997</v>
      </c>
      <c r="R393" s="260">
        <f>SUMIF('ASSET BALANCES'!$A:$A,$C393,'ASSET BALANCES'!AA:AA)/1000</f>
        <v>76277.379719999997</v>
      </c>
      <c r="S393" s="22">
        <f t="shared" si="67"/>
        <v>75478.243011538449</v>
      </c>
      <c r="U393" s="261">
        <f>S393-('B-07 2024B'!R386/1)</f>
        <v>1.5384430298581719E-6</v>
      </c>
    </row>
    <row r="394" spans="1:21" x14ac:dyDescent="0.25">
      <c r="A394" s="251">
        <f t="shared" si="56"/>
        <v>33</v>
      </c>
      <c r="B394" s="256"/>
      <c r="C394" s="249">
        <v>35300</v>
      </c>
      <c r="D394" s="282" t="s">
        <v>150</v>
      </c>
      <c r="E394" s="262"/>
      <c r="F394" s="260">
        <f>SUMIF('ASSET BALANCES'!$A:$A,$C394,'ASSET BALANCES'!O:O)/1000</f>
        <v>435845.56096000032</v>
      </c>
      <c r="G394" s="260">
        <f>SUMIF('ASSET BALANCES'!$A:$A,$C394,'ASSET BALANCES'!P:P)/1000</f>
        <v>436084.5368367004</v>
      </c>
      <c r="H394" s="260">
        <f>SUMIF('ASSET BALANCES'!$A:$A,$C394,'ASSET BALANCES'!Q:Q)/1000</f>
        <v>442025.67878380034</v>
      </c>
      <c r="I394" s="260">
        <f>SUMIF('ASSET BALANCES'!$A:$A,$C394,'ASSET BALANCES'!R:R)/1000</f>
        <v>442509.68402480037</v>
      </c>
      <c r="J394" s="260">
        <f>SUMIF('ASSET BALANCES'!$A:$A,$C394,'ASSET BALANCES'!S:S)/1000</f>
        <v>443306.16644220031</v>
      </c>
      <c r="K394" s="260">
        <f>SUMIF('ASSET BALANCES'!$A:$A,$C394,'ASSET BALANCES'!T:T)/1000</f>
        <v>443660.71521090029</v>
      </c>
      <c r="L394" s="260">
        <f>SUMIF('ASSET BALANCES'!$A:$A,$C394,'ASSET BALANCES'!U:U)/1000</f>
        <v>445300.16423260031</v>
      </c>
      <c r="M394" s="260">
        <f>SUMIF('ASSET BALANCES'!$A:$A,$C394,'ASSET BALANCES'!V:V)/1000</f>
        <v>445433.03600180038</v>
      </c>
      <c r="N394" s="260">
        <f>SUMIF('ASSET BALANCES'!$A:$A,$C394,'ASSET BALANCES'!W:W)/1000</f>
        <v>445623.15790400037</v>
      </c>
      <c r="O394" s="260">
        <f>SUMIF('ASSET BALANCES'!$A:$A,$C394,'ASSET BALANCES'!X:X)/1000</f>
        <v>445815.54749620031</v>
      </c>
      <c r="P394" s="260">
        <f>SUMIF('ASSET BALANCES'!$A:$A,$C394,'ASSET BALANCES'!Y:Y)/1000</f>
        <v>445975.90007700032</v>
      </c>
      <c r="Q394" s="260">
        <f>SUMIF('ASSET BALANCES'!$A:$A,$C394,'ASSET BALANCES'!Z:Z)/1000</f>
        <v>446140.01228460029</v>
      </c>
      <c r="R394" s="260">
        <f>SUMIF('ASSET BALANCES'!$A:$A,$C394,'ASSET BALANCES'!AA:AA)/1000</f>
        <v>449281.37164640031</v>
      </c>
      <c r="S394" s="22">
        <f t="shared" si="67"/>
        <v>443615.50245392346</v>
      </c>
      <c r="U394" s="261">
        <f>S394-('B-07 2024B'!R387/1)</f>
        <v>3.9234873838722706E-6</v>
      </c>
    </row>
    <row r="395" spans="1:21" x14ac:dyDescent="0.25">
      <c r="A395" s="251">
        <f t="shared" si="56"/>
        <v>34</v>
      </c>
      <c r="B395" s="256"/>
      <c r="C395" s="249">
        <v>35400</v>
      </c>
      <c r="D395" s="282" t="s">
        <v>151</v>
      </c>
      <c r="E395" s="262"/>
      <c r="F395" s="260">
        <f>SUMIF('ASSET BALANCES'!$A:$A,$C395,'ASSET BALANCES'!O:O)/1000</f>
        <v>5092.0605500000001</v>
      </c>
      <c r="G395" s="260">
        <f>SUMIF('ASSET BALANCES'!$A:$A,$C395,'ASSET BALANCES'!P:P)/1000</f>
        <v>5092.0605500000001</v>
      </c>
      <c r="H395" s="260">
        <f>SUMIF('ASSET BALANCES'!$A:$A,$C395,'ASSET BALANCES'!Q:Q)/1000</f>
        <v>5092.0605500000001</v>
      </c>
      <c r="I395" s="260">
        <f>SUMIF('ASSET BALANCES'!$A:$A,$C395,'ASSET BALANCES'!R:R)/1000</f>
        <v>5092.0605500000001</v>
      </c>
      <c r="J395" s="260">
        <f>SUMIF('ASSET BALANCES'!$A:$A,$C395,'ASSET BALANCES'!S:S)/1000</f>
        <v>5092.0605500000001</v>
      </c>
      <c r="K395" s="260">
        <f>SUMIF('ASSET BALANCES'!$A:$A,$C395,'ASSET BALANCES'!T:T)/1000</f>
        <v>5092.0605500000001</v>
      </c>
      <c r="L395" s="260">
        <f>SUMIF('ASSET BALANCES'!$A:$A,$C395,'ASSET BALANCES'!U:U)/1000</f>
        <v>5092.0605500000001</v>
      </c>
      <c r="M395" s="260">
        <f>SUMIF('ASSET BALANCES'!$A:$A,$C395,'ASSET BALANCES'!V:V)/1000</f>
        <v>5092.0605500000001</v>
      </c>
      <c r="N395" s="260">
        <f>SUMIF('ASSET BALANCES'!$A:$A,$C395,'ASSET BALANCES'!W:W)/1000</f>
        <v>5092.0605500000001</v>
      </c>
      <c r="O395" s="260">
        <f>SUMIF('ASSET BALANCES'!$A:$A,$C395,'ASSET BALANCES'!X:X)/1000</f>
        <v>5092.0605500000001</v>
      </c>
      <c r="P395" s="260">
        <f>SUMIF('ASSET BALANCES'!$A:$A,$C395,'ASSET BALANCES'!Y:Y)/1000</f>
        <v>5092.0605500000001</v>
      </c>
      <c r="Q395" s="260">
        <f>SUMIF('ASSET BALANCES'!$A:$A,$C395,'ASSET BALANCES'!Z:Z)/1000</f>
        <v>5092.0605500000001</v>
      </c>
      <c r="R395" s="260">
        <f>SUMIF('ASSET BALANCES'!$A:$A,$C395,'ASSET BALANCES'!AA:AA)/1000</f>
        <v>5092.0605500000001</v>
      </c>
      <c r="S395" s="22">
        <f t="shared" si="67"/>
        <v>5092.0605500000011</v>
      </c>
      <c r="U395" s="261">
        <f>S395-('B-07 2024B'!R388/1)</f>
        <v>0</v>
      </c>
    </row>
    <row r="396" spans="1:21" x14ac:dyDescent="0.25">
      <c r="A396" s="251">
        <f t="shared" si="56"/>
        <v>35</v>
      </c>
      <c r="B396" s="256"/>
      <c r="C396" s="249">
        <v>35500</v>
      </c>
      <c r="D396" s="281" t="s">
        <v>152</v>
      </c>
      <c r="F396" s="260">
        <f>SUMIF('ASSET BALANCES'!$A:$A,$C396,'ASSET BALANCES'!O:O)/1000</f>
        <v>418715.16397999995</v>
      </c>
      <c r="G396" s="260">
        <f>SUMIF('ASSET BALANCES'!$A:$A,$C396,'ASSET BALANCES'!P:P)/1000</f>
        <v>419391.92691759998</v>
      </c>
      <c r="H396" s="260">
        <f>SUMIF('ASSET BALANCES'!$A:$A,$C396,'ASSET BALANCES'!Q:Q)/1000</f>
        <v>433158.24823639996</v>
      </c>
      <c r="I396" s="260">
        <f>SUMIF('ASSET BALANCES'!$A:$A,$C396,'ASSET BALANCES'!R:R)/1000</f>
        <v>438162.3787844</v>
      </c>
      <c r="J396" s="260">
        <f>SUMIF('ASSET BALANCES'!$A:$A,$C396,'ASSET BALANCES'!S:S)/1000</f>
        <v>451666.79443159996</v>
      </c>
      <c r="K396" s="260">
        <f>SUMIF('ASSET BALANCES'!$A:$A,$C396,'ASSET BALANCES'!T:T)/1000</f>
        <v>453966.33123519999</v>
      </c>
      <c r="L396" s="260">
        <f>SUMIF('ASSET BALANCES'!$A:$A,$C396,'ASSET BALANCES'!U:U)/1000</f>
        <v>463672.94447279995</v>
      </c>
      <c r="M396" s="260">
        <f>SUMIF('ASSET BALANCES'!$A:$A,$C396,'ASSET BALANCES'!V:V)/1000</f>
        <v>466506.97251039994</v>
      </c>
      <c r="N396" s="260">
        <f>SUMIF('ASSET BALANCES'!$A:$A,$C396,'ASSET BALANCES'!W:W)/1000</f>
        <v>475645.00509199995</v>
      </c>
      <c r="O396" s="260">
        <f>SUMIF('ASSET BALANCES'!$A:$A,$C396,'ASSET BALANCES'!X:X)/1000</f>
        <v>480483.52408359997</v>
      </c>
      <c r="P396" s="260">
        <f>SUMIF('ASSET BALANCES'!$A:$A,$C396,'ASSET BALANCES'!Y:Y)/1000</f>
        <v>482743.78555600002</v>
      </c>
      <c r="Q396" s="260">
        <f>SUMIF('ASSET BALANCES'!$A:$A,$C396,'ASSET BALANCES'!Z:Z)/1000</f>
        <v>487330.0392388</v>
      </c>
      <c r="R396" s="260">
        <f>SUMIF('ASSET BALANCES'!$A:$A,$C396,'ASSET BALANCES'!AA:AA)/1000</f>
        <v>502089.08843919996</v>
      </c>
      <c r="S396" s="22">
        <f t="shared" si="67"/>
        <v>459502.47715215385</v>
      </c>
      <c r="U396" s="261">
        <f>S396-('B-07 2024B'!R389/1)</f>
        <v>2.1538580767810345E-6</v>
      </c>
    </row>
    <row r="397" spans="1:21" x14ac:dyDescent="0.25">
      <c r="A397" s="251">
        <f t="shared" si="56"/>
        <v>36</v>
      </c>
      <c r="B397" s="256"/>
      <c r="C397" s="249">
        <v>35600</v>
      </c>
      <c r="D397" s="281" t="s">
        <v>153</v>
      </c>
      <c r="F397" s="260">
        <f>SUMIF('ASSET BALANCES'!$A:$A,$C397,'ASSET BALANCES'!O:O)/1000</f>
        <v>179035.34315999996</v>
      </c>
      <c r="G397" s="260">
        <f>SUMIF('ASSET BALANCES'!$A:$A,$C397,'ASSET BALANCES'!P:P)/1000</f>
        <v>179160.29786359999</v>
      </c>
      <c r="H397" s="260">
        <f>SUMIF('ASSET BALANCES'!$A:$A,$C397,'ASSET BALANCES'!Q:Q)/1000</f>
        <v>182266.77731039998</v>
      </c>
      <c r="I397" s="260">
        <f>SUMIF('ASSET BALANCES'!$A:$A,$C397,'ASSET BALANCES'!R:R)/1000</f>
        <v>182519.85194839997</v>
      </c>
      <c r="J397" s="260">
        <f>SUMIF('ASSET BALANCES'!$A:$A,$C397,'ASSET BALANCES'!S:S)/1000</f>
        <v>182936.31334759996</v>
      </c>
      <c r="K397" s="260">
        <f>SUMIF('ASSET BALANCES'!$A:$A,$C397,'ASSET BALANCES'!T:T)/1000</f>
        <v>183121.69832719993</v>
      </c>
      <c r="L397" s="260">
        <f>SUMIF('ASSET BALANCES'!$A:$A,$C397,'ASSET BALANCES'!U:U)/1000</f>
        <v>184112.49480079993</v>
      </c>
      <c r="M397" s="260">
        <f>SUMIF('ASSET BALANCES'!$A:$A,$C397,'ASSET BALANCES'!V:V)/1000</f>
        <v>184181.97023439995</v>
      </c>
      <c r="N397" s="260">
        <f>SUMIF('ASSET BALANCES'!$A:$A,$C397,'ASSET BALANCES'!W:W)/1000</f>
        <v>184281.38038199994</v>
      </c>
      <c r="O397" s="260">
        <f>SUMIF('ASSET BALANCES'!$A:$A,$C397,'ASSET BALANCES'!X:X)/1000</f>
        <v>184381.97624959997</v>
      </c>
      <c r="P397" s="260">
        <f>SUMIF('ASSET BALANCES'!$A:$A,$C397,'ASSET BALANCES'!Y:Y)/1000</f>
        <v>184465.82073599997</v>
      </c>
      <c r="Q397" s="260">
        <f>SUMIF('ASSET BALANCES'!$A:$A,$C397,'ASSET BALANCES'!Z:Z)/1000</f>
        <v>184551.63103679995</v>
      </c>
      <c r="R397" s="260">
        <f>SUMIF('ASSET BALANCES'!$A:$A,$C397,'ASSET BALANCES'!AA:AA)/1000</f>
        <v>186194.17188119996</v>
      </c>
      <c r="S397" s="22">
        <f t="shared" si="67"/>
        <v>183169.97902138456</v>
      </c>
      <c r="U397" s="261">
        <f>S397-('B-07 2024B'!R390/1)</f>
        <v>1.3845565263181925E-6</v>
      </c>
    </row>
    <row r="398" spans="1:21" x14ac:dyDescent="0.25">
      <c r="A398" s="251">
        <f t="shared" si="56"/>
        <v>37</v>
      </c>
      <c r="B398" s="256"/>
      <c r="C398" s="249">
        <v>35601</v>
      </c>
      <c r="D398" s="281" t="s">
        <v>154</v>
      </c>
      <c r="F398" s="260">
        <f>SUMIF('ASSET BALANCES'!$A:$A,$C398,'ASSET BALANCES'!O:O)/1000</f>
        <v>2110.61013</v>
      </c>
      <c r="G398" s="260">
        <f>SUMIF('ASSET BALANCES'!$A:$A,$C398,'ASSET BALANCES'!P:P)/1000</f>
        <v>2110.61013</v>
      </c>
      <c r="H398" s="260">
        <f>SUMIF('ASSET BALANCES'!$A:$A,$C398,'ASSET BALANCES'!Q:Q)/1000</f>
        <v>2110.61013</v>
      </c>
      <c r="I398" s="260">
        <f>SUMIF('ASSET BALANCES'!$A:$A,$C398,'ASSET BALANCES'!R:R)/1000</f>
        <v>2110.61013</v>
      </c>
      <c r="J398" s="260">
        <f>SUMIF('ASSET BALANCES'!$A:$A,$C398,'ASSET BALANCES'!S:S)/1000</f>
        <v>2110.61013</v>
      </c>
      <c r="K398" s="260">
        <f>SUMIF('ASSET BALANCES'!$A:$A,$C398,'ASSET BALANCES'!T:T)/1000</f>
        <v>2110.61013</v>
      </c>
      <c r="L398" s="260">
        <f>SUMIF('ASSET BALANCES'!$A:$A,$C398,'ASSET BALANCES'!U:U)/1000</f>
        <v>2110.61013</v>
      </c>
      <c r="M398" s="260">
        <f>SUMIF('ASSET BALANCES'!$A:$A,$C398,'ASSET BALANCES'!V:V)/1000</f>
        <v>2110.61013</v>
      </c>
      <c r="N398" s="260">
        <f>SUMIF('ASSET BALANCES'!$A:$A,$C398,'ASSET BALANCES'!W:W)/1000</f>
        <v>2110.61013</v>
      </c>
      <c r="O398" s="260">
        <f>SUMIF('ASSET BALANCES'!$A:$A,$C398,'ASSET BALANCES'!X:X)/1000</f>
        <v>2110.61013</v>
      </c>
      <c r="P398" s="260">
        <f>SUMIF('ASSET BALANCES'!$A:$A,$C398,'ASSET BALANCES'!Y:Y)/1000</f>
        <v>2110.61013</v>
      </c>
      <c r="Q398" s="260">
        <f>SUMIF('ASSET BALANCES'!$A:$A,$C398,'ASSET BALANCES'!Z:Z)/1000</f>
        <v>2110.61013</v>
      </c>
      <c r="R398" s="260">
        <f>SUMIF('ASSET BALANCES'!$A:$A,$C398,'ASSET BALANCES'!AA:AA)/1000</f>
        <v>2110.61013</v>
      </c>
      <c r="S398" s="22">
        <f t="shared" si="67"/>
        <v>2110.6101300000005</v>
      </c>
      <c r="U398" s="261">
        <f>S398-('B-07 2024B'!R391/1)</f>
        <v>0</v>
      </c>
    </row>
    <row r="399" spans="1:21" x14ac:dyDescent="0.25">
      <c r="A399" s="251">
        <f t="shared" si="56"/>
        <v>38</v>
      </c>
      <c r="B399" s="256"/>
      <c r="C399" s="249">
        <v>35700</v>
      </c>
      <c r="D399" s="281" t="s">
        <v>155</v>
      </c>
      <c r="F399" s="260">
        <f>SUMIF('ASSET BALANCES'!$A:$A,$C399,'ASSET BALANCES'!O:O)/1000</f>
        <v>4322.8605300000008</v>
      </c>
      <c r="G399" s="260">
        <f>SUMIF('ASSET BALANCES'!$A:$A,$C399,'ASSET BALANCES'!P:P)/1000</f>
        <v>4322.8605300000008</v>
      </c>
      <c r="H399" s="260">
        <f>SUMIF('ASSET BALANCES'!$A:$A,$C399,'ASSET BALANCES'!Q:Q)/1000</f>
        <v>4322.8605300000008</v>
      </c>
      <c r="I399" s="260">
        <f>SUMIF('ASSET BALANCES'!$A:$A,$C399,'ASSET BALANCES'!R:R)/1000</f>
        <v>4322.8605300000008</v>
      </c>
      <c r="J399" s="260">
        <f>SUMIF('ASSET BALANCES'!$A:$A,$C399,'ASSET BALANCES'!S:S)/1000</f>
        <v>4322.8605300000008</v>
      </c>
      <c r="K399" s="260">
        <f>SUMIF('ASSET BALANCES'!$A:$A,$C399,'ASSET BALANCES'!T:T)/1000</f>
        <v>4322.8605300000008</v>
      </c>
      <c r="L399" s="260">
        <f>SUMIF('ASSET BALANCES'!$A:$A,$C399,'ASSET BALANCES'!U:U)/1000</f>
        <v>4322.8605300000008</v>
      </c>
      <c r="M399" s="260">
        <f>SUMIF('ASSET BALANCES'!$A:$A,$C399,'ASSET BALANCES'!V:V)/1000</f>
        <v>4322.8605300000008</v>
      </c>
      <c r="N399" s="260">
        <f>SUMIF('ASSET BALANCES'!$A:$A,$C399,'ASSET BALANCES'!W:W)/1000</f>
        <v>4322.8605300000008</v>
      </c>
      <c r="O399" s="260">
        <f>SUMIF('ASSET BALANCES'!$A:$A,$C399,'ASSET BALANCES'!X:X)/1000</f>
        <v>4322.8605300000008</v>
      </c>
      <c r="P399" s="260">
        <f>SUMIF('ASSET BALANCES'!$A:$A,$C399,'ASSET BALANCES'!Y:Y)/1000</f>
        <v>4322.8605300000008</v>
      </c>
      <c r="Q399" s="260">
        <f>SUMIF('ASSET BALANCES'!$A:$A,$C399,'ASSET BALANCES'!Z:Z)/1000</f>
        <v>4322.8605300000008</v>
      </c>
      <c r="R399" s="260">
        <f>SUMIF('ASSET BALANCES'!$A:$A,$C399,'ASSET BALANCES'!AA:AA)/1000</f>
        <v>4322.8605300000008</v>
      </c>
      <c r="S399" s="22">
        <f t="shared" si="67"/>
        <v>4322.8605299999999</v>
      </c>
      <c r="U399" s="261">
        <f>S399-('B-07 2024B'!R392/1)</f>
        <v>0</v>
      </c>
    </row>
    <row r="400" spans="1:21" x14ac:dyDescent="0.25">
      <c r="A400" s="251">
        <f t="shared" si="56"/>
        <v>39</v>
      </c>
      <c r="B400" s="256"/>
      <c r="C400" s="249">
        <v>35800</v>
      </c>
      <c r="D400" s="281" t="s">
        <v>156</v>
      </c>
      <c r="F400" s="260">
        <f>SUMIF('ASSET BALANCES'!$A:$A,$C400,'ASSET BALANCES'!O:O)/1000</f>
        <v>12363.044739999998</v>
      </c>
      <c r="G400" s="260">
        <f>SUMIF('ASSET BALANCES'!$A:$A,$C400,'ASSET BALANCES'!P:P)/1000</f>
        <v>12363.044739999998</v>
      </c>
      <c r="H400" s="260">
        <f>SUMIF('ASSET BALANCES'!$A:$A,$C400,'ASSET BALANCES'!Q:Q)/1000</f>
        <v>12363.044739999998</v>
      </c>
      <c r="I400" s="260">
        <f>SUMIF('ASSET BALANCES'!$A:$A,$C400,'ASSET BALANCES'!R:R)/1000</f>
        <v>12363.044739999998</v>
      </c>
      <c r="J400" s="260">
        <f>SUMIF('ASSET BALANCES'!$A:$A,$C400,'ASSET BALANCES'!S:S)/1000</f>
        <v>12363.044739999998</v>
      </c>
      <c r="K400" s="260">
        <f>SUMIF('ASSET BALANCES'!$A:$A,$C400,'ASSET BALANCES'!T:T)/1000</f>
        <v>12363.044739999998</v>
      </c>
      <c r="L400" s="260">
        <f>SUMIF('ASSET BALANCES'!$A:$A,$C400,'ASSET BALANCES'!U:U)/1000</f>
        <v>12363.044739999998</v>
      </c>
      <c r="M400" s="260">
        <f>SUMIF('ASSET BALANCES'!$A:$A,$C400,'ASSET BALANCES'!V:V)/1000</f>
        <v>12363.044739999998</v>
      </c>
      <c r="N400" s="260">
        <f>SUMIF('ASSET BALANCES'!$A:$A,$C400,'ASSET BALANCES'!W:W)/1000</f>
        <v>12363.044739999998</v>
      </c>
      <c r="O400" s="260">
        <f>SUMIF('ASSET BALANCES'!$A:$A,$C400,'ASSET BALANCES'!X:X)/1000</f>
        <v>12363.044739999998</v>
      </c>
      <c r="P400" s="260">
        <f>SUMIF('ASSET BALANCES'!$A:$A,$C400,'ASSET BALANCES'!Y:Y)/1000</f>
        <v>12363.044739999998</v>
      </c>
      <c r="Q400" s="260">
        <f>SUMIF('ASSET BALANCES'!$A:$A,$C400,'ASSET BALANCES'!Z:Z)/1000</f>
        <v>12363.044739999998</v>
      </c>
      <c r="R400" s="260">
        <f>SUMIF('ASSET BALANCES'!$A:$A,$C400,'ASSET BALANCES'!AA:AA)/1000</f>
        <v>12363.044739999998</v>
      </c>
      <c r="S400" s="22">
        <f t="shared" si="67"/>
        <v>12363.044739999996</v>
      </c>
      <c r="U400" s="261">
        <f>S400-('B-07 2024B'!R393/1)</f>
        <v>0</v>
      </c>
    </row>
    <row r="401" spans="1:21" x14ac:dyDescent="0.25">
      <c r="A401" s="251">
        <f t="shared" si="56"/>
        <v>40</v>
      </c>
      <c r="B401" s="256"/>
      <c r="C401" s="249">
        <v>35900</v>
      </c>
      <c r="D401" s="283" t="s">
        <v>157</v>
      </c>
      <c r="E401" s="264"/>
      <c r="F401" s="260">
        <f>SUMIF('ASSET BALANCES'!$A:$A,$C401,'ASSET BALANCES'!O:O)/1000</f>
        <v>19224.50677</v>
      </c>
      <c r="G401" s="260">
        <f>SUMIF('ASSET BALANCES'!$A:$A,$C401,'ASSET BALANCES'!P:P)/1000</f>
        <v>19235.023792099997</v>
      </c>
      <c r="H401" s="260">
        <f>SUMIF('ASSET BALANCES'!$A:$A,$C401,'ASSET BALANCES'!Q:Q)/1000</f>
        <v>19496.485809399997</v>
      </c>
      <c r="I401" s="260">
        <f>SUMIF('ASSET BALANCES'!$A:$A,$C401,'ASSET BALANCES'!R:R)/1000</f>
        <v>19517.786262399994</v>
      </c>
      <c r="J401" s="260">
        <f>SUMIF('ASSET BALANCES'!$A:$A,$C401,'ASSET BALANCES'!S:S)/1000</f>
        <v>19552.838428599996</v>
      </c>
      <c r="K401" s="260">
        <f>SUMIF('ASSET BALANCES'!$A:$A,$C401,'ASSET BALANCES'!T:T)/1000</f>
        <v>19568.441666699993</v>
      </c>
      <c r="L401" s="260">
        <f>SUMIF('ASSET BALANCES'!$A:$A,$C401,'ASSET BALANCES'!U:U)/1000</f>
        <v>19640.591713799993</v>
      </c>
      <c r="M401" s="260">
        <f>SUMIF('ASSET BALANCES'!$A:$A,$C401,'ASSET BALANCES'!V:V)/1000</f>
        <v>19646.439233399993</v>
      </c>
      <c r="N401" s="260">
        <f>SUMIF('ASSET BALANCES'!$A:$A,$C401,'ASSET BALANCES'!W:W)/1000</f>
        <v>19654.806251999991</v>
      </c>
      <c r="O401" s="260">
        <f>SUMIF('ASSET BALANCES'!$A:$A,$C401,'ASSET BALANCES'!X:X)/1000</f>
        <v>19663.273070599993</v>
      </c>
      <c r="P401" s="260">
        <f>SUMIF('ASSET BALANCES'!$A:$A,$C401,'ASSET BALANCES'!Y:Y)/1000</f>
        <v>19670.329980999992</v>
      </c>
      <c r="Q401" s="260">
        <f>SUMIF('ASSET BALANCES'!$A:$A,$C401,'ASSET BALANCES'!Z:Z)/1000</f>
        <v>19677.552349799993</v>
      </c>
      <c r="R401" s="260">
        <f>SUMIF('ASSET BALANCES'!$A:$A,$C401,'ASSET BALANCES'!AA:AA)/1000</f>
        <v>19815.799533199995</v>
      </c>
      <c r="S401" s="22">
        <f t="shared" si="67"/>
        <v>19566.451912538454</v>
      </c>
      <c r="U401" s="261">
        <f>S401-('B-07 2024B'!R394/1)</f>
        <v>2.5384542823303491E-6</v>
      </c>
    </row>
    <row r="402" spans="1:21" ht="13.8" thickBot="1" x14ac:dyDescent="0.3">
      <c r="A402" s="251">
        <f t="shared" si="56"/>
        <v>41</v>
      </c>
      <c r="B402" s="256"/>
      <c r="C402" s="249"/>
      <c r="D402" s="264" t="s">
        <v>158</v>
      </c>
      <c r="E402" s="264"/>
      <c r="F402" s="104">
        <f>SUM(F391:F401)</f>
        <v>1163664.6736000003</v>
      </c>
      <c r="G402" s="104">
        <f t="shared" ref="G402:R402" si="68">SUM(G391:G401)</f>
        <v>1164715.8841400002</v>
      </c>
      <c r="H402" s="104">
        <f t="shared" si="68"/>
        <v>1187791.2888700003</v>
      </c>
      <c r="I402" s="104">
        <f t="shared" si="68"/>
        <v>1193553.7997500002</v>
      </c>
      <c r="J402" s="104">
        <f t="shared" si="68"/>
        <v>1208306.2113800002</v>
      </c>
      <c r="K402" s="104">
        <f t="shared" si="68"/>
        <v>1211161.2851700003</v>
      </c>
      <c r="L402" s="104">
        <f t="shared" si="68"/>
        <v>1223570.2939500003</v>
      </c>
      <c r="M402" s="104">
        <f t="shared" si="68"/>
        <v>1228096.6277400001</v>
      </c>
      <c r="N402" s="104">
        <f t="shared" si="68"/>
        <v>1237532.5593900003</v>
      </c>
      <c r="O402" s="104">
        <f t="shared" si="68"/>
        <v>1242672.5306600002</v>
      </c>
      <c r="P402" s="104">
        <f t="shared" si="68"/>
        <v>1245184.0461100002</v>
      </c>
      <c r="Q402" s="104">
        <f t="shared" si="68"/>
        <v>1250027.4446700001</v>
      </c>
      <c r="R402" s="104">
        <f t="shared" si="68"/>
        <v>1269708.6412600002</v>
      </c>
      <c r="S402" s="104">
        <f t="shared" ref="S402" si="69">SUM(S391:S401)</f>
        <v>1217383.4835915386</v>
      </c>
      <c r="U402" s="261">
        <f>S402-('B-07 2024B'!R395/1)</f>
        <v>1.1538621038198471E-5</v>
      </c>
    </row>
    <row r="403" spans="1:21" ht="13.8" thickTop="1" x14ac:dyDescent="0.25">
      <c r="A403" s="251">
        <f t="shared" si="56"/>
        <v>42</v>
      </c>
      <c r="B403" s="256"/>
      <c r="C403" s="251"/>
      <c r="P403" s="248"/>
      <c r="U403" s="298"/>
    </row>
    <row r="404" spans="1:21" x14ac:dyDescent="0.25">
      <c r="A404" s="251">
        <f t="shared" si="56"/>
        <v>43</v>
      </c>
      <c r="B404" s="256"/>
      <c r="P404" s="248"/>
      <c r="U404" s="298"/>
    </row>
    <row r="405" spans="1:21" ht="13.8" thickBot="1" x14ac:dyDescent="0.3">
      <c r="A405" s="253">
        <f t="shared" si="56"/>
        <v>44</v>
      </c>
      <c r="B405" s="39" t="s">
        <v>71</v>
      </c>
      <c r="C405" s="245"/>
      <c r="D405" s="245"/>
      <c r="E405" s="245"/>
      <c r="F405" s="245"/>
      <c r="G405" s="245"/>
      <c r="H405" s="245"/>
      <c r="I405" s="245"/>
      <c r="J405" s="245"/>
      <c r="K405" s="245"/>
      <c r="L405" s="245"/>
      <c r="M405" s="245"/>
      <c r="N405" s="245"/>
      <c r="O405" s="245"/>
      <c r="P405" s="267"/>
      <c r="Q405" s="245"/>
      <c r="R405" s="245"/>
      <c r="S405" s="245"/>
      <c r="U405" s="298"/>
    </row>
    <row r="406" spans="1:21" x14ac:dyDescent="0.25">
      <c r="A406" s="246" t="str">
        <f>+$A$58</f>
        <v>Supporting Schedules:</v>
      </c>
      <c r="P406" s="248"/>
      <c r="Q406" s="246" t="str">
        <f>+$Q$58</f>
        <v>Recap Schedules:  B-07</v>
      </c>
      <c r="U406" s="298"/>
    </row>
    <row r="407" spans="1:21" ht="13.8" thickBot="1" x14ac:dyDescent="0.3">
      <c r="A407" s="245" t="str">
        <f>$A$1</f>
        <v>SCHEDULE B-08</v>
      </c>
      <c r="B407" s="245"/>
      <c r="C407" s="245"/>
      <c r="D407" s="245"/>
      <c r="E407" s="245"/>
      <c r="F407" s="245"/>
      <c r="G407" s="245" t="str">
        <f>$G$1</f>
        <v>MONTHLY PLANT BALANCES TEST YEAR - 13 MONTHS</v>
      </c>
      <c r="H407" s="245"/>
      <c r="I407" s="245"/>
      <c r="J407" s="245"/>
      <c r="K407" s="245"/>
      <c r="L407" s="245"/>
      <c r="M407" s="245"/>
      <c r="N407" s="245"/>
      <c r="O407" s="245"/>
      <c r="P407" s="267"/>
      <c r="Q407" s="245"/>
      <c r="R407" s="245"/>
      <c r="S407" s="245" t="str">
        <f>"Page 18 of " &amp; $Q$1</f>
        <v>Page 18 of 30</v>
      </c>
      <c r="U407" s="298"/>
    </row>
    <row r="408" spans="1:21" x14ac:dyDescent="0.25">
      <c r="A408" s="246" t="str">
        <f>$A$2</f>
        <v>FLORIDA PUBLIC SERVICE COMMISSION</v>
      </c>
      <c r="B408" s="268"/>
      <c r="E408" s="248"/>
      <c r="F408" s="248" t="str">
        <f>$F$2</f>
        <v xml:space="preserve">                  EXPLANATION:</v>
      </c>
      <c r="G408" s="246" t="str">
        <f>IF($G$2="","",$G$2)</f>
        <v>Provide the monthly plant balances for each account or sub-account to which an individual depreciation rate is</v>
      </c>
      <c r="K408" s="269"/>
      <c r="L408" s="269"/>
      <c r="N408" s="269"/>
      <c r="O408" s="269"/>
      <c r="P408" s="270"/>
      <c r="Q408" s="246" t="str">
        <f>$Q$2</f>
        <v>Type of data shown:</v>
      </c>
      <c r="S408" s="247"/>
      <c r="U408" s="298"/>
    </row>
    <row r="409" spans="1:21" x14ac:dyDescent="0.25">
      <c r="B409" s="268"/>
      <c r="G409" s="246" t="str">
        <f>IF($G$3="","",$G$3)</f>
        <v>applied.  These balances should be the ones used to compute the monthly depreciation expenses excluding</v>
      </c>
      <c r="K409" s="248"/>
      <c r="L409" s="247"/>
      <c r="O409" s="248"/>
      <c r="P409" s="248" t="str">
        <f>IF($P$3=0,"",$P$3)</f>
        <v/>
      </c>
      <c r="Q409" s="247" t="str">
        <f>$Q$3</f>
        <v>Projected Test Year Ended 12/31/2025</v>
      </c>
      <c r="S409" s="248"/>
      <c r="U409" s="298"/>
    </row>
    <row r="410" spans="1:21" x14ac:dyDescent="0.25">
      <c r="A410" s="246" t="str">
        <f>$A$4</f>
        <v>COMPANY: TAMPA ELECTRIC COMPANY</v>
      </c>
      <c r="B410" s="268"/>
      <c r="G410" s="246" t="str">
        <f>IF($G$4="","",$G$4)</f>
        <v>any amortization/recovery schedules.</v>
      </c>
      <c r="K410" s="248"/>
      <c r="L410" s="247"/>
      <c r="M410" s="248"/>
      <c r="P410" s="248" t="str">
        <f>IF($P$4=0,"",$P$4)</f>
        <v>XX</v>
      </c>
      <c r="Q410" s="247" t="str">
        <f>$Q$4</f>
        <v>Projected Prior Year Ended 12/31/2024</v>
      </c>
      <c r="S410" s="248"/>
      <c r="U410" s="298"/>
    </row>
    <row r="411" spans="1:21" x14ac:dyDescent="0.25">
      <c r="B411" s="268"/>
      <c r="F411" s="246" t="str">
        <f>IF(+$F$5="","",$F$5)</f>
        <v/>
      </c>
      <c r="K411" s="248"/>
      <c r="L411" s="247"/>
      <c r="M411" s="248"/>
      <c r="P411" s="248" t="str">
        <f>IF($P$5=0,"",$P$5)</f>
        <v/>
      </c>
      <c r="Q411" s="247" t="str">
        <f>$Q$5</f>
        <v>Historical Prior Year Ended 12/31/2023</v>
      </c>
      <c r="S411" s="248"/>
      <c r="U411" s="298"/>
    </row>
    <row r="412" spans="1:21" x14ac:dyDescent="0.25">
      <c r="B412" s="268"/>
      <c r="K412" s="248"/>
      <c r="L412" s="247"/>
      <c r="M412" s="248"/>
      <c r="P412" s="248"/>
      <c r="Q412" s="296" t="s">
        <v>782</v>
      </c>
      <c r="S412" s="248"/>
      <c r="U412" s="298"/>
    </row>
    <row r="413" spans="1:21" x14ac:dyDescent="0.25">
      <c r="B413" s="268"/>
      <c r="K413" s="248"/>
      <c r="L413" s="247"/>
      <c r="M413" s="248"/>
      <c r="P413" s="248"/>
      <c r="Q413" s="296" t="s">
        <v>784</v>
      </c>
      <c r="S413" s="248"/>
      <c r="U413" s="298"/>
    </row>
    <row r="414" spans="1:21" ht="13.8" thickBot="1" x14ac:dyDescent="0.3">
      <c r="A414" s="245" t="str">
        <f>A$8</f>
        <v>DOCKET No. 20240026-EI</v>
      </c>
      <c r="B414" s="271"/>
      <c r="C414" s="245"/>
      <c r="D414" s="245"/>
      <c r="E414" s="245"/>
      <c r="F414" s="245" t="str">
        <f>IF(+$F$8="","",$F$8)</f>
        <v/>
      </c>
      <c r="G414" s="245"/>
      <c r="H414" s="253" t="str">
        <f>IF($H$8="","",$H$8)</f>
        <v>(Dollars in 000's)</v>
      </c>
      <c r="I414" s="253"/>
      <c r="J414" s="245"/>
      <c r="K414" s="245"/>
      <c r="L414" s="245"/>
      <c r="M414" s="245"/>
      <c r="N414" s="245"/>
      <c r="O414" s="245"/>
      <c r="P414" s="267"/>
      <c r="Q414" s="245" t="s">
        <v>783</v>
      </c>
      <c r="R414" s="245"/>
      <c r="S414" s="245"/>
      <c r="U414" s="298"/>
    </row>
    <row r="415" spans="1:21" x14ac:dyDescent="0.25">
      <c r="C415" s="249"/>
      <c r="D415" s="249"/>
      <c r="E415" s="249"/>
      <c r="F415" s="249"/>
      <c r="G415" s="249"/>
      <c r="H415" s="249"/>
      <c r="I415" s="249"/>
      <c r="J415" s="249"/>
      <c r="K415" s="249"/>
      <c r="L415" s="249"/>
      <c r="M415" s="249"/>
      <c r="N415" s="249"/>
      <c r="O415" s="249"/>
      <c r="P415" s="250"/>
      <c r="Q415" s="249"/>
      <c r="R415" s="249"/>
      <c r="S415" s="249"/>
      <c r="U415" s="298"/>
    </row>
    <row r="416" spans="1:21" x14ac:dyDescent="0.25">
      <c r="C416" s="249"/>
      <c r="D416" s="249"/>
      <c r="E416" s="249"/>
      <c r="F416" s="249"/>
      <c r="G416" s="249"/>
      <c r="H416" s="249"/>
      <c r="I416" s="249"/>
      <c r="J416" s="249"/>
      <c r="K416" s="251"/>
      <c r="L416" s="251"/>
      <c r="M416" s="249"/>
      <c r="N416" s="249"/>
      <c r="O416" s="249"/>
      <c r="P416" s="250"/>
      <c r="Q416" s="249"/>
      <c r="R416" s="249"/>
      <c r="S416" s="249"/>
      <c r="U416" s="298"/>
    </row>
    <row r="417" spans="1:21" x14ac:dyDescent="0.25">
      <c r="C417" s="251" t="s">
        <v>17</v>
      </c>
      <c r="D417" s="251" t="s">
        <v>17</v>
      </c>
      <c r="F417" s="251" t="s">
        <v>18</v>
      </c>
      <c r="G417" s="251" t="s">
        <v>19</v>
      </c>
      <c r="H417" s="249" t="s">
        <v>20</v>
      </c>
      <c r="I417" s="249" t="s">
        <v>21</v>
      </c>
      <c r="J417" s="251" t="s">
        <v>22</v>
      </c>
      <c r="K417" s="249" t="s">
        <v>23</v>
      </c>
      <c r="L417" s="251" t="s">
        <v>24</v>
      </c>
      <c r="M417" s="251" t="s">
        <v>25</v>
      </c>
      <c r="N417" s="251" t="s">
        <v>26</v>
      </c>
      <c r="O417" s="251" t="s">
        <v>27</v>
      </c>
      <c r="P417" s="251" t="s">
        <v>28</v>
      </c>
      <c r="Q417" s="251" t="s">
        <v>29</v>
      </c>
      <c r="R417" s="251" t="s">
        <v>30</v>
      </c>
      <c r="S417" s="251" t="s">
        <v>31</v>
      </c>
      <c r="U417" s="298"/>
    </row>
    <row r="418" spans="1:21" x14ac:dyDescent="0.25">
      <c r="A418" s="251" t="s">
        <v>32</v>
      </c>
      <c r="B418" s="251"/>
      <c r="C418" s="251" t="s">
        <v>33</v>
      </c>
      <c r="D418" s="251" t="s">
        <v>33</v>
      </c>
      <c r="E418" s="249"/>
      <c r="F418" s="251"/>
      <c r="G418" s="251"/>
      <c r="H418" s="251"/>
      <c r="I418" s="251"/>
      <c r="J418" s="251"/>
      <c r="K418" s="251"/>
      <c r="L418" s="249"/>
      <c r="M418" s="251"/>
      <c r="N418" s="251"/>
      <c r="O418" s="251"/>
      <c r="P418" s="249"/>
      <c r="Q418" s="249"/>
      <c r="R418" s="249"/>
      <c r="S418" s="251" t="s">
        <v>34</v>
      </c>
      <c r="U418" s="298"/>
    </row>
    <row r="419" spans="1:21" ht="13.8" thickBot="1" x14ac:dyDescent="0.3">
      <c r="A419" s="253" t="s">
        <v>36</v>
      </c>
      <c r="B419" s="253"/>
      <c r="C419" s="253" t="s">
        <v>37</v>
      </c>
      <c r="D419" s="253" t="s">
        <v>38</v>
      </c>
      <c r="E419" s="253"/>
      <c r="F419" s="272" t="str">
        <f>F$13</f>
        <v>12/2023</v>
      </c>
      <c r="G419" s="272" t="str">
        <f t="shared" ref="G419:R419" si="70">G$13</f>
        <v>1/2024</v>
      </c>
      <c r="H419" s="272" t="str">
        <f t="shared" si="70"/>
        <v>2/2024</v>
      </c>
      <c r="I419" s="272" t="str">
        <f t="shared" si="70"/>
        <v>3/2024</v>
      </c>
      <c r="J419" s="272" t="str">
        <f t="shared" si="70"/>
        <v>4/2024</v>
      </c>
      <c r="K419" s="272" t="str">
        <f t="shared" si="70"/>
        <v>5/2024</v>
      </c>
      <c r="L419" s="272" t="str">
        <f t="shared" si="70"/>
        <v>6/2024</v>
      </c>
      <c r="M419" s="272" t="str">
        <f t="shared" si="70"/>
        <v>7/2024</v>
      </c>
      <c r="N419" s="272" t="str">
        <f t="shared" si="70"/>
        <v>8/2024</v>
      </c>
      <c r="O419" s="272" t="str">
        <f t="shared" si="70"/>
        <v>9/2024</v>
      </c>
      <c r="P419" s="272" t="str">
        <f t="shared" si="70"/>
        <v>10/2024</v>
      </c>
      <c r="Q419" s="272" t="str">
        <f t="shared" si="70"/>
        <v>11/2024</v>
      </c>
      <c r="R419" s="272" t="str">
        <f t="shared" si="70"/>
        <v>12/2024</v>
      </c>
      <c r="S419" s="254" t="s">
        <v>52</v>
      </c>
      <c r="U419" s="298"/>
    </row>
    <row r="420" spans="1:21" x14ac:dyDescent="0.25">
      <c r="A420" s="251">
        <v>1</v>
      </c>
      <c r="B420" s="251"/>
      <c r="P420" s="248"/>
      <c r="U420" s="298"/>
    </row>
    <row r="421" spans="1:21" x14ac:dyDescent="0.25">
      <c r="A421" s="251">
        <f>A420+1</f>
        <v>2</v>
      </c>
      <c r="B421" s="256"/>
      <c r="C421" s="265"/>
      <c r="D421" s="246" t="s">
        <v>159</v>
      </c>
      <c r="F421" s="263"/>
      <c r="H421" s="284"/>
      <c r="I421" s="284"/>
      <c r="J421" s="284"/>
      <c r="K421" s="284"/>
      <c r="L421" s="284"/>
      <c r="M421" s="284"/>
      <c r="N421" s="284"/>
      <c r="O421" s="284"/>
      <c r="P421" s="285"/>
      <c r="Q421" s="284"/>
      <c r="R421" s="284"/>
      <c r="S421" s="58"/>
      <c r="U421" s="298"/>
    </row>
    <row r="422" spans="1:21" x14ac:dyDescent="0.25">
      <c r="A422" s="251">
        <f t="shared" ref="A422:A463" si="71">A421+1</f>
        <v>3</v>
      </c>
      <c r="B422" s="256"/>
      <c r="C422" s="251">
        <v>36001</v>
      </c>
      <c r="D422" s="283" t="s">
        <v>147</v>
      </c>
      <c r="E422" s="264"/>
      <c r="F422" s="260">
        <f>SUMIF('ASSET BALANCES'!$A:$A,$C422,'ASSET BALANCES'!O:O)/1000</f>
        <v>0</v>
      </c>
      <c r="G422" s="260">
        <f>SUMIF('ASSET BALANCES'!$A:$A,$C422,'ASSET BALANCES'!P:P)/1000</f>
        <v>0</v>
      </c>
      <c r="H422" s="260">
        <f>SUMIF('ASSET BALANCES'!$A:$A,$C422,'ASSET BALANCES'!Q:Q)/1000</f>
        <v>0</v>
      </c>
      <c r="I422" s="260">
        <f>SUMIF('ASSET BALANCES'!$A:$A,$C422,'ASSET BALANCES'!R:R)/1000</f>
        <v>0</v>
      </c>
      <c r="J422" s="260">
        <f>SUMIF('ASSET BALANCES'!$A:$A,$C422,'ASSET BALANCES'!S:S)/1000</f>
        <v>0</v>
      </c>
      <c r="K422" s="260">
        <f>SUMIF('ASSET BALANCES'!$A:$A,$C422,'ASSET BALANCES'!T:T)/1000</f>
        <v>0</v>
      </c>
      <c r="L422" s="260">
        <f>SUMIF('ASSET BALANCES'!$A:$A,$C422,'ASSET BALANCES'!U:U)/1000</f>
        <v>0</v>
      </c>
      <c r="M422" s="260">
        <f>SUMIF('ASSET BALANCES'!$A:$A,$C422,'ASSET BALANCES'!V:V)/1000</f>
        <v>0</v>
      </c>
      <c r="N422" s="260">
        <f>SUMIF('ASSET BALANCES'!$A:$A,$C422,'ASSET BALANCES'!W:W)/1000</f>
        <v>0</v>
      </c>
      <c r="O422" s="260">
        <f>SUMIF('ASSET BALANCES'!$A:$A,$C422,'ASSET BALANCES'!X:X)/1000</f>
        <v>0</v>
      </c>
      <c r="P422" s="260">
        <f>SUMIF('ASSET BALANCES'!$A:$A,$C422,'ASSET BALANCES'!Y:Y)/1000</f>
        <v>0</v>
      </c>
      <c r="Q422" s="260">
        <f>SUMIF('ASSET BALANCES'!$A:$A,$C422,'ASSET BALANCES'!Z:Z)/1000</f>
        <v>0</v>
      </c>
      <c r="R422" s="260">
        <f>SUMIF('ASSET BALANCES'!$A:$A,$C422,'ASSET BALANCES'!AA:AA)/1000</f>
        <v>0</v>
      </c>
      <c r="S422" s="22">
        <f t="shared" ref="S422:S437" si="72">SUM(F422:R422)/(13)</f>
        <v>0</v>
      </c>
      <c r="U422" s="261">
        <f>S422-('B-07 2024B'!R414/1)</f>
        <v>0</v>
      </c>
    </row>
    <row r="423" spans="1:21" x14ac:dyDescent="0.25">
      <c r="A423" s="251">
        <f t="shared" si="71"/>
        <v>4</v>
      </c>
      <c r="B423" s="256"/>
      <c r="C423" s="251">
        <v>36100</v>
      </c>
      <c r="D423" s="281" t="s">
        <v>149</v>
      </c>
      <c r="F423" s="260">
        <f>SUMIF('ASSET BALANCES'!$A:$A,$C423,'ASSET BALANCES'!O:O)/1000</f>
        <v>34138.496829999982</v>
      </c>
      <c r="G423" s="260">
        <f>SUMIF('ASSET BALANCES'!$A:$A,$C423,'ASSET BALANCES'!P:P)/1000</f>
        <v>34138.496829999982</v>
      </c>
      <c r="H423" s="260">
        <f>SUMIF('ASSET BALANCES'!$A:$A,$C423,'ASSET BALANCES'!Q:Q)/1000</f>
        <v>34138.496829999982</v>
      </c>
      <c r="I423" s="260">
        <f>SUMIF('ASSET BALANCES'!$A:$A,$C423,'ASSET BALANCES'!R:R)/1000</f>
        <v>34138.496829999982</v>
      </c>
      <c r="J423" s="260">
        <f>SUMIF('ASSET BALANCES'!$A:$A,$C423,'ASSET BALANCES'!S:S)/1000</f>
        <v>34138.496829999982</v>
      </c>
      <c r="K423" s="260">
        <f>SUMIF('ASSET BALANCES'!$A:$A,$C423,'ASSET BALANCES'!T:T)/1000</f>
        <v>34138.496829999982</v>
      </c>
      <c r="L423" s="260">
        <f>SUMIF('ASSET BALANCES'!$A:$A,$C423,'ASSET BALANCES'!U:U)/1000</f>
        <v>34138.496829999982</v>
      </c>
      <c r="M423" s="260">
        <f>SUMIF('ASSET BALANCES'!$A:$A,$C423,'ASSET BALANCES'!V:V)/1000</f>
        <v>34138.496829999982</v>
      </c>
      <c r="N423" s="260">
        <f>SUMIF('ASSET BALANCES'!$A:$A,$C423,'ASSET BALANCES'!W:W)/1000</f>
        <v>34138.496829999982</v>
      </c>
      <c r="O423" s="260">
        <f>SUMIF('ASSET BALANCES'!$A:$A,$C423,'ASSET BALANCES'!X:X)/1000</f>
        <v>34138.496829999982</v>
      </c>
      <c r="P423" s="260">
        <f>SUMIF('ASSET BALANCES'!$A:$A,$C423,'ASSET BALANCES'!Y:Y)/1000</f>
        <v>34138.496829999982</v>
      </c>
      <c r="Q423" s="260">
        <f>SUMIF('ASSET BALANCES'!$A:$A,$C423,'ASSET BALANCES'!Z:Z)/1000</f>
        <v>34138.496829999982</v>
      </c>
      <c r="R423" s="260">
        <f>SUMIF('ASSET BALANCES'!$A:$A,$C423,'ASSET BALANCES'!AA:AA)/1000</f>
        <v>34138.496829999982</v>
      </c>
      <c r="S423" s="22">
        <f t="shared" si="72"/>
        <v>34138.496829999975</v>
      </c>
      <c r="U423" s="261">
        <f>S423-('B-07 2024B'!R415/1)</f>
        <v>0</v>
      </c>
    </row>
    <row r="424" spans="1:21" x14ac:dyDescent="0.25">
      <c r="A424" s="251">
        <f t="shared" si="71"/>
        <v>5</v>
      </c>
      <c r="B424" s="256"/>
      <c r="C424" s="251">
        <v>36200</v>
      </c>
      <c r="D424" s="281" t="s">
        <v>150</v>
      </c>
      <c r="F424" s="260">
        <f>SUMIF('ASSET BALANCES'!$A:$A,$C424,'ASSET BALANCES'!O:O)/1000</f>
        <v>309168.66692000016</v>
      </c>
      <c r="G424" s="260">
        <f>SUMIF('ASSET BALANCES'!$A:$A,$C424,'ASSET BALANCES'!P:P)/1000</f>
        <v>310403.81945600017</v>
      </c>
      <c r="H424" s="260">
        <f>SUMIF('ASSET BALANCES'!$A:$A,$C424,'ASSET BALANCES'!Q:Q)/1000</f>
        <v>312368.12801320018</v>
      </c>
      <c r="I424" s="260">
        <f>SUMIF('ASSET BALANCES'!$A:$A,$C424,'ASSET BALANCES'!R:R)/1000</f>
        <v>314535.15083360014</v>
      </c>
      <c r="J424" s="260">
        <f>SUMIF('ASSET BALANCES'!$A:$A,$C424,'ASSET BALANCES'!S:S)/1000</f>
        <v>315404.40242240019</v>
      </c>
      <c r="K424" s="260">
        <f>SUMIF('ASSET BALANCES'!$A:$A,$C424,'ASSET BALANCES'!T:T)/1000</f>
        <v>316621.95609360019</v>
      </c>
      <c r="L424" s="260">
        <f>SUMIF('ASSET BALANCES'!$A:$A,$C424,'ASSET BALANCES'!U:U)/1000</f>
        <v>318188.43658320024</v>
      </c>
      <c r="M424" s="260">
        <f>SUMIF('ASSET BALANCES'!$A:$A,$C424,'ASSET BALANCES'!V:V)/1000</f>
        <v>319053.32123840024</v>
      </c>
      <c r="N424" s="260">
        <f>SUMIF('ASSET BALANCES'!$A:$A,$C424,'ASSET BALANCES'!W:W)/1000</f>
        <v>319950.16049480019</v>
      </c>
      <c r="O424" s="260">
        <f>SUMIF('ASSET BALANCES'!$A:$A,$C424,'ASSET BALANCES'!X:X)/1000</f>
        <v>320703.77829360019</v>
      </c>
      <c r="P424" s="260">
        <f>SUMIF('ASSET BALANCES'!$A:$A,$C424,'ASSET BALANCES'!Y:Y)/1000</f>
        <v>321486.38576880022</v>
      </c>
      <c r="Q424" s="260">
        <f>SUMIF('ASSET BALANCES'!$A:$A,$C424,'ASSET BALANCES'!Z:Z)/1000</f>
        <v>322193.51122080017</v>
      </c>
      <c r="R424" s="260">
        <f>SUMIF('ASSET BALANCES'!$A:$A,$C424,'ASSET BALANCES'!AA:AA)/1000</f>
        <v>324446.83412040013</v>
      </c>
      <c r="S424" s="22">
        <f t="shared" si="72"/>
        <v>317271.11934298486</v>
      </c>
      <c r="U424" s="261">
        <f>S424-('B-07 2024B'!R416/1)</f>
        <v>2.9848888516426086E-6</v>
      </c>
    </row>
    <row r="425" spans="1:21" x14ac:dyDescent="0.25">
      <c r="A425" s="251">
        <f t="shared" si="71"/>
        <v>6</v>
      </c>
      <c r="B425" s="256"/>
      <c r="C425" s="251">
        <v>36300</v>
      </c>
      <c r="D425" s="246" t="s">
        <v>148</v>
      </c>
      <c r="F425" s="260">
        <f>SUMIF('ASSET BALANCES'!$A:$A,$C425,'ASSET BALANCES'!O:O)/1000</f>
        <v>0</v>
      </c>
      <c r="G425" s="260">
        <f>SUMIF('ASSET BALANCES'!$A:$A,$C425,'ASSET BALANCES'!P:P)/1000</f>
        <v>0</v>
      </c>
      <c r="H425" s="260">
        <f>SUMIF('ASSET BALANCES'!$A:$A,$C425,'ASSET BALANCES'!Q:Q)/1000</f>
        <v>0</v>
      </c>
      <c r="I425" s="260">
        <f>SUMIF('ASSET BALANCES'!$A:$A,$C425,'ASSET BALANCES'!R:R)/1000</f>
        <v>0</v>
      </c>
      <c r="J425" s="260">
        <f>SUMIF('ASSET BALANCES'!$A:$A,$C425,'ASSET BALANCES'!S:S)/1000</f>
        <v>0</v>
      </c>
      <c r="K425" s="260">
        <f>SUMIF('ASSET BALANCES'!$A:$A,$C425,'ASSET BALANCES'!T:T)/1000</f>
        <v>0</v>
      </c>
      <c r="L425" s="260">
        <f>SUMIF('ASSET BALANCES'!$A:$A,$C425,'ASSET BALANCES'!U:U)/1000</f>
        <v>0</v>
      </c>
      <c r="M425" s="260">
        <f>SUMIF('ASSET BALANCES'!$A:$A,$C425,'ASSET BALANCES'!V:V)/1000</f>
        <v>0</v>
      </c>
      <c r="N425" s="260">
        <f>SUMIF('ASSET BALANCES'!$A:$A,$C425,'ASSET BALANCES'!W:W)/1000</f>
        <v>0</v>
      </c>
      <c r="O425" s="260">
        <f>SUMIF('ASSET BALANCES'!$A:$A,$C425,'ASSET BALANCES'!X:X)/1000</f>
        <v>0</v>
      </c>
      <c r="P425" s="260">
        <f>SUMIF('ASSET BALANCES'!$A:$A,$C425,'ASSET BALANCES'!Y:Y)/1000</f>
        <v>0</v>
      </c>
      <c r="Q425" s="260">
        <f>SUMIF('ASSET BALANCES'!$A:$A,$C425,'ASSET BALANCES'!Z:Z)/1000</f>
        <v>0</v>
      </c>
      <c r="R425" s="260">
        <f>SUMIF('ASSET BALANCES'!$A:$A,$C425,'ASSET BALANCES'!AA:AA)/1000</f>
        <v>0</v>
      </c>
      <c r="S425" s="22">
        <f t="shared" si="72"/>
        <v>0</v>
      </c>
      <c r="U425" s="261">
        <f>S425-('B-07 2024B'!R417/1)</f>
        <v>0</v>
      </c>
    </row>
    <row r="426" spans="1:21" x14ac:dyDescent="0.25">
      <c r="A426" s="251">
        <f t="shared" si="71"/>
        <v>7</v>
      </c>
      <c r="B426" s="251"/>
      <c r="C426" s="251">
        <v>36400</v>
      </c>
      <c r="D426" s="281" t="s">
        <v>160</v>
      </c>
      <c r="F426" s="260">
        <f>SUMIF('ASSET BALANCES'!$A:$A,$C426,'ASSET BALANCES'!O:O)/1000</f>
        <v>398384.07977000024</v>
      </c>
      <c r="G426" s="260">
        <f>SUMIF('ASSET BALANCES'!$A:$A,$C426,'ASSET BALANCES'!P:P)/1000</f>
        <v>401275.81731050019</v>
      </c>
      <c r="H426" s="260">
        <f>SUMIF('ASSET BALANCES'!$A:$A,$C426,'ASSET BALANCES'!Q:Q)/1000</f>
        <v>410055.6858451002</v>
      </c>
      <c r="I426" s="260">
        <f>SUMIF('ASSET BALANCES'!$A:$A,$C426,'ASSET BALANCES'!R:R)/1000</f>
        <v>423760.06911230023</v>
      </c>
      <c r="J426" s="260">
        <f>SUMIF('ASSET BALANCES'!$A:$A,$C426,'ASSET BALANCES'!S:S)/1000</f>
        <v>431698.86912320025</v>
      </c>
      <c r="K426" s="260">
        <f>SUMIF('ASSET BALANCES'!$A:$A,$C426,'ASSET BALANCES'!T:T)/1000</f>
        <v>440243.80349730019</v>
      </c>
      <c r="L426" s="260">
        <f>SUMIF('ASSET BALANCES'!$A:$A,$C426,'ASSET BALANCES'!U:U)/1000</f>
        <v>444009.11611010024</v>
      </c>
      <c r="M426" s="260">
        <f>SUMIF('ASSET BALANCES'!$A:$A,$C426,'ASSET BALANCES'!V:V)/1000</f>
        <v>446511.82449120021</v>
      </c>
      <c r="N426" s="260">
        <f>SUMIF('ASSET BALANCES'!$A:$A,$C426,'ASSET BALANCES'!W:W)/1000</f>
        <v>450861.47640140023</v>
      </c>
      <c r="O426" s="260">
        <f>SUMIF('ASSET BALANCES'!$A:$A,$C426,'ASSET BALANCES'!X:X)/1000</f>
        <v>452608.71088480018</v>
      </c>
      <c r="P426" s="260">
        <f>SUMIF('ASSET BALANCES'!$A:$A,$C426,'ASSET BALANCES'!Y:Y)/1000</f>
        <v>454415.76951590017</v>
      </c>
      <c r="Q426" s="260">
        <f>SUMIF('ASSET BALANCES'!$A:$A,$C426,'ASSET BALANCES'!Z:Z)/1000</f>
        <v>456884.12469940027</v>
      </c>
      <c r="R426" s="260">
        <f>SUMIF('ASSET BALANCES'!$A:$A,$C426,'ASSET BALANCES'!AA:AA)/1000</f>
        <v>463677.26934720023</v>
      </c>
      <c r="S426" s="22">
        <f t="shared" si="72"/>
        <v>436491.27816218481</v>
      </c>
      <c r="U426" s="261">
        <f>S426-('B-07 2024B'!R418/1)</f>
        <v>2.1847663447260857E-6</v>
      </c>
    </row>
    <row r="427" spans="1:21" x14ac:dyDescent="0.25">
      <c r="A427" s="251">
        <f t="shared" si="71"/>
        <v>8</v>
      </c>
      <c r="B427" s="251"/>
      <c r="C427" s="251">
        <v>36500</v>
      </c>
      <c r="D427" s="281" t="s">
        <v>153</v>
      </c>
      <c r="F427" s="260">
        <f>SUMIF('ASSET BALANCES'!$A:$A,$C427,'ASSET BALANCES'!O:O)/1000</f>
        <v>287448.83973000001</v>
      </c>
      <c r="G427" s="260">
        <f>SUMIF('ASSET BALANCES'!$A:$A,$C427,'ASSET BALANCES'!P:P)/1000</f>
        <v>288023.65816799999</v>
      </c>
      <c r="H427" s="260">
        <f>SUMIF('ASSET BALANCES'!$A:$A,$C427,'ASSET BALANCES'!Q:Q)/1000</f>
        <v>289156.84925160004</v>
      </c>
      <c r="I427" s="260">
        <f>SUMIF('ASSET BALANCES'!$A:$A,$C427,'ASSET BALANCES'!R:R)/1000</f>
        <v>289994.81818680005</v>
      </c>
      <c r="J427" s="260">
        <f>SUMIF('ASSET BALANCES'!$A:$A,$C427,'ASSET BALANCES'!S:S)/1000</f>
        <v>290508.84177120007</v>
      </c>
      <c r="K427" s="260">
        <f>SUMIF('ASSET BALANCES'!$A:$A,$C427,'ASSET BALANCES'!T:T)/1000</f>
        <v>291077.08481680008</v>
      </c>
      <c r="L427" s="260">
        <f>SUMIF('ASSET BALANCES'!$A:$A,$C427,'ASSET BALANCES'!U:U)/1000</f>
        <v>291775.69612160011</v>
      </c>
      <c r="M427" s="260">
        <f>SUMIF('ASSET BALANCES'!$A:$A,$C427,'ASSET BALANCES'!V:V)/1000</f>
        <v>292212.17271920008</v>
      </c>
      <c r="N427" s="260">
        <f>SUMIF('ASSET BALANCES'!$A:$A,$C427,'ASSET BALANCES'!W:W)/1000</f>
        <v>292660.58840240008</v>
      </c>
      <c r="O427" s="260">
        <f>SUMIF('ASSET BALANCES'!$A:$A,$C427,'ASSET BALANCES'!X:X)/1000</f>
        <v>293055.49276680005</v>
      </c>
      <c r="P427" s="260">
        <f>SUMIF('ASSET BALANCES'!$A:$A,$C427,'ASSET BALANCES'!Y:Y)/1000</f>
        <v>293461.22844440001</v>
      </c>
      <c r="Q427" s="260">
        <f>SUMIF('ASSET BALANCES'!$A:$A,$C427,'ASSET BALANCES'!Z:Z)/1000</f>
        <v>293838.7620404</v>
      </c>
      <c r="R427" s="260">
        <f>SUMIF('ASSET BALANCES'!$A:$A,$C427,'ASSET BALANCES'!AA:AA)/1000</f>
        <v>295008.85825520003</v>
      </c>
      <c r="S427" s="22">
        <f t="shared" si="72"/>
        <v>291401.76082110772</v>
      </c>
      <c r="U427" s="261">
        <f>S427-('B-07 2024B'!R419/1)</f>
        <v>1.1077499948441982E-6</v>
      </c>
    </row>
    <row r="428" spans="1:21" x14ac:dyDescent="0.25">
      <c r="A428" s="251">
        <f t="shared" si="71"/>
        <v>9</v>
      </c>
      <c r="B428" s="251"/>
      <c r="C428" s="251">
        <v>36600</v>
      </c>
      <c r="D428" s="281" t="s">
        <v>155</v>
      </c>
      <c r="F428" s="260">
        <f>SUMIF('ASSET BALANCES'!$A:$A,$C428,'ASSET BALANCES'!O:O)/1000</f>
        <v>426864.39914000011</v>
      </c>
      <c r="G428" s="260">
        <f>SUMIF('ASSET BALANCES'!$A:$A,$C428,'ASSET BALANCES'!P:P)/1000</f>
        <v>429047.9723635001</v>
      </c>
      <c r="H428" s="260">
        <f>SUMIF('ASSET BALANCES'!$A:$A,$C428,'ASSET BALANCES'!Q:Q)/1000</f>
        <v>432520.58926770015</v>
      </c>
      <c r="I428" s="260">
        <f>SUMIF('ASSET BALANCES'!$A:$A,$C428,'ASSET BALANCES'!R:R)/1000</f>
        <v>435914.35420210013</v>
      </c>
      <c r="J428" s="260">
        <f>SUMIF('ASSET BALANCES'!$A:$A,$C428,'ASSET BALANCES'!S:S)/1000</f>
        <v>437451.06683640013</v>
      </c>
      <c r="K428" s="260">
        <f>SUMIF('ASSET BALANCES'!$A:$A,$C428,'ASSET BALANCES'!T:T)/1000</f>
        <v>439603.52779710019</v>
      </c>
      <c r="L428" s="260">
        <f>SUMIF('ASSET BALANCES'!$A:$A,$C428,'ASSET BALANCES'!U:U)/1000</f>
        <v>442372.84151270019</v>
      </c>
      <c r="M428" s="260">
        <f>SUMIF('ASSET BALANCES'!$A:$A,$C428,'ASSET BALANCES'!V:V)/1000</f>
        <v>443901.8340224002</v>
      </c>
      <c r="N428" s="260">
        <f>SUMIF('ASSET BALANCES'!$A:$A,$C428,'ASSET BALANCES'!W:W)/1000</f>
        <v>445487.31770780019</v>
      </c>
      <c r="O428" s="260">
        <f>SUMIF('ASSET BALANCES'!$A:$A,$C428,'ASSET BALANCES'!X:X)/1000</f>
        <v>446819.60631960025</v>
      </c>
      <c r="P428" s="260">
        <f>SUMIF('ASSET BALANCES'!$A:$A,$C428,'ASSET BALANCES'!Y:Y)/1000</f>
        <v>448203.14453930018</v>
      </c>
      <c r="Q428" s="260">
        <f>SUMIF('ASSET BALANCES'!$A:$A,$C428,'ASSET BALANCES'!Z:Z)/1000</f>
        <v>449453.24131380022</v>
      </c>
      <c r="R428" s="260">
        <f>SUMIF('ASSET BALANCES'!$A:$A,$C428,'ASSET BALANCES'!AA:AA)/1000</f>
        <v>453436.7942944002</v>
      </c>
      <c r="S428" s="22">
        <f t="shared" si="72"/>
        <v>440852.05302436935</v>
      </c>
      <c r="U428" s="261">
        <f>S428-('B-07 2024B'!R420/1)</f>
        <v>4.3693580664694309E-6</v>
      </c>
    </row>
    <row r="429" spans="1:21" x14ac:dyDescent="0.25">
      <c r="A429" s="251">
        <f t="shared" si="71"/>
        <v>10</v>
      </c>
      <c r="B429" s="256"/>
      <c r="C429" s="251">
        <v>36700</v>
      </c>
      <c r="D429" s="281" t="s">
        <v>156</v>
      </c>
      <c r="F429" s="260">
        <f>SUMIF('ASSET BALANCES'!$A:$A,$C429,'ASSET BALANCES'!O:O)/1000</f>
        <v>438222.91100000008</v>
      </c>
      <c r="G429" s="260">
        <f>SUMIF('ASSET BALANCES'!$A:$A,$C429,'ASSET BALANCES'!P:P)/1000</f>
        <v>456718.57404550002</v>
      </c>
      <c r="H429" s="260">
        <f>SUMIF('ASSET BALANCES'!$A:$A,$C429,'ASSET BALANCES'!Q:Q)/1000</f>
        <v>481293.57128610002</v>
      </c>
      <c r="I429" s="260">
        <f>SUMIF('ASSET BALANCES'!$A:$A,$C429,'ASSET BALANCES'!R:R)/1000</f>
        <v>537451.33748530003</v>
      </c>
      <c r="J429" s="260">
        <f>SUMIF('ASSET BALANCES'!$A:$A,$C429,'ASSET BALANCES'!S:S)/1000</f>
        <v>571342.91225520009</v>
      </c>
      <c r="K429" s="260">
        <f>SUMIF('ASSET BALANCES'!$A:$A,$C429,'ASSET BALANCES'!T:T)/1000</f>
        <v>591848.3626603001</v>
      </c>
      <c r="L429" s="260">
        <f>SUMIF('ASSET BALANCES'!$A:$A,$C429,'ASSET BALANCES'!U:U)/1000</f>
        <v>612622.79752110015</v>
      </c>
      <c r="M429" s="260">
        <f>SUMIF('ASSET BALANCES'!$A:$A,$C429,'ASSET BALANCES'!V:V)/1000</f>
        <v>624832.85786320013</v>
      </c>
      <c r="N429" s="260">
        <f>SUMIF('ASSET BALANCES'!$A:$A,$C429,'ASSET BALANCES'!W:W)/1000</f>
        <v>643496.00097540009</v>
      </c>
      <c r="O429" s="260">
        <f>SUMIF('ASSET BALANCES'!$A:$A,$C429,'ASSET BALANCES'!X:X)/1000</f>
        <v>655843.38335280016</v>
      </c>
      <c r="P429" s="260">
        <f>SUMIF('ASSET BALANCES'!$A:$A,$C429,'ASSET BALANCES'!Y:Y)/1000</f>
        <v>666376.60956490017</v>
      </c>
      <c r="Q429" s="260">
        <f>SUMIF('ASSET BALANCES'!$A:$A,$C429,'ASSET BALANCES'!Z:Z)/1000</f>
        <v>678341.38126340008</v>
      </c>
      <c r="R429" s="260">
        <f>SUMIF('ASSET BALANCES'!$A:$A,$C429,'ASSET BALANCES'!AA:AA)/1000</f>
        <v>710559.61338919995</v>
      </c>
      <c r="S429" s="22">
        <f t="shared" si="72"/>
        <v>589919.25482018467</v>
      </c>
      <c r="U429" s="261">
        <f>S429-('B-07 2024B'!R421/1)</f>
        <v>1.8463470041751862E-7</v>
      </c>
    </row>
    <row r="430" spans="1:21" x14ac:dyDescent="0.25">
      <c r="A430" s="251">
        <f t="shared" si="71"/>
        <v>11</v>
      </c>
      <c r="B430" s="256"/>
      <c r="C430" s="251">
        <v>36800</v>
      </c>
      <c r="D430" s="281" t="s">
        <v>161</v>
      </c>
      <c r="F430" s="260">
        <f>SUMIF('ASSET BALANCES'!$A:$A,$C430,'ASSET BALANCES'!O:O)/1000</f>
        <v>943725.78440999961</v>
      </c>
      <c r="G430" s="260">
        <f>SUMIF('ASSET BALANCES'!$A:$A,$C430,'ASSET BALANCES'!P:P)/1000</f>
        <v>949399.34220099961</v>
      </c>
      <c r="H430" s="260">
        <f>SUMIF('ASSET BALANCES'!$A:$A,$C430,'ASSET BALANCES'!Q:Q)/1000</f>
        <v>958422.21006019961</v>
      </c>
      <c r="I430" s="260">
        <f>SUMIF('ASSET BALANCES'!$A:$A,$C430,'ASSET BALANCES'!R:R)/1000</f>
        <v>967240.19757459965</v>
      </c>
      <c r="J430" s="260">
        <f>SUMIF('ASSET BALANCES'!$A:$A,$C430,'ASSET BALANCES'!S:S)/1000</f>
        <v>971233.0235663997</v>
      </c>
      <c r="K430" s="260">
        <f>SUMIF('ASSET BALANCES'!$A:$A,$C430,'ASSET BALANCES'!T:T)/1000</f>
        <v>976825.74264459964</v>
      </c>
      <c r="L430" s="260">
        <f>SUMIF('ASSET BALANCES'!$A:$A,$C430,'ASSET BALANCES'!U:U)/1000</f>
        <v>984021.22445019975</v>
      </c>
      <c r="M430" s="260">
        <f>SUMIF('ASSET BALANCES'!$A:$A,$C430,'ASSET BALANCES'!V:V)/1000</f>
        <v>987993.99131239962</v>
      </c>
      <c r="N430" s="260">
        <f>SUMIF('ASSET BALANCES'!$A:$A,$C430,'ASSET BALANCES'!W:W)/1000</f>
        <v>992113.53867279959</v>
      </c>
      <c r="O430" s="260">
        <f>SUMIF('ASSET BALANCES'!$A:$A,$C430,'ASSET BALANCES'!X:X)/1000</f>
        <v>995575.21164959972</v>
      </c>
      <c r="P430" s="260">
        <f>SUMIF('ASSET BALANCES'!$A:$A,$C430,'ASSET BALANCES'!Y:Y)/1000</f>
        <v>999170.04599179968</v>
      </c>
      <c r="Q430" s="260">
        <f>SUMIF('ASSET BALANCES'!$A:$A,$C430,'ASSET BALANCES'!Z:Z)/1000</f>
        <v>1002418.1606887997</v>
      </c>
      <c r="R430" s="260">
        <f>SUMIF('ASSET BALANCES'!$A:$A,$C430,'ASSET BALANCES'!AA:AA)/1000</f>
        <v>1012768.5889443998</v>
      </c>
      <c r="S430" s="22">
        <f t="shared" si="72"/>
        <v>980069.77401283034</v>
      </c>
      <c r="U430" s="261">
        <f>S430-('B-07 2024B'!R422/1)</f>
        <v>2.8304057195782661E-6</v>
      </c>
    </row>
    <row r="431" spans="1:21" x14ac:dyDescent="0.25">
      <c r="A431" s="251">
        <f t="shared" si="71"/>
        <v>12</v>
      </c>
      <c r="B431" s="256"/>
      <c r="C431" s="251">
        <v>36900</v>
      </c>
      <c r="D431" s="281" t="s">
        <v>162</v>
      </c>
      <c r="F431" s="260">
        <f>SUMIF('ASSET BALANCES'!$A:$A,$C431,'ASSET BALANCES'!O:O)/1000</f>
        <v>82658.993710000039</v>
      </c>
      <c r="G431" s="260">
        <f>SUMIF('ASSET BALANCES'!$A:$A,$C431,'ASSET BALANCES'!P:P)/1000</f>
        <v>82811.691139500035</v>
      </c>
      <c r="H431" s="260">
        <f>SUMIF('ASSET BALANCES'!$A:$A,$C431,'ASSET BALANCES'!Q:Q)/1000</f>
        <v>83054.531482900042</v>
      </c>
      <c r="I431" s="260">
        <f>SUMIF('ASSET BALANCES'!$A:$A,$C431,'ASSET BALANCES'!R:R)/1000</f>
        <v>83291.85770170005</v>
      </c>
      <c r="J431" s="260">
        <f>SUMIF('ASSET BALANCES'!$A:$A,$C431,'ASSET BALANCES'!S:S)/1000</f>
        <v>83399.320122800054</v>
      </c>
      <c r="K431" s="260">
        <f>SUMIF('ASSET BALANCES'!$A:$A,$C431,'ASSET BALANCES'!T:T)/1000</f>
        <v>83549.841866700051</v>
      </c>
      <c r="L431" s="260">
        <f>SUMIF('ASSET BALANCES'!$A:$A,$C431,'ASSET BALANCES'!U:U)/1000</f>
        <v>83743.500167900056</v>
      </c>
      <c r="M431" s="260">
        <f>SUMIF('ASSET BALANCES'!$A:$A,$C431,'ASSET BALANCES'!V:V)/1000</f>
        <v>83850.422724800053</v>
      </c>
      <c r="N431" s="260">
        <f>SUMIF('ASSET BALANCES'!$A:$A,$C431,'ASSET BALANCES'!W:W)/1000</f>
        <v>83961.295710600054</v>
      </c>
      <c r="O431" s="260">
        <f>SUMIF('ASSET BALANCES'!$A:$A,$C431,'ASSET BALANCES'!X:X)/1000</f>
        <v>84054.462749200044</v>
      </c>
      <c r="P431" s="260">
        <f>SUMIF('ASSET BALANCES'!$A:$A,$C431,'ASSET BALANCES'!Y:Y)/1000</f>
        <v>84151.213676100044</v>
      </c>
      <c r="Q431" s="260">
        <f>SUMIF('ASSET BALANCES'!$A:$A,$C431,'ASSET BALANCES'!Z:Z)/1000</f>
        <v>84238.633032600046</v>
      </c>
      <c r="R431" s="260">
        <f>SUMIF('ASSET BALANCES'!$A:$A,$C431,'ASSET BALANCES'!AA:AA)/1000</f>
        <v>84517.203168800057</v>
      </c>
      <c r="S431" s="22">
        <f t="shared" si="72"/>
        <v>83637.151327200059</v>
      </c>
      <c r="U431" s="261">
        <f>S431-('B-07 2024B'!R423/1)</f>
        <v>-2.799934009090066E-6</v>
      </c>
    </row>
    <row r="432" spans="1:21" x14ac:dyDescent="0.25">
      <c r="A432" s="251">
        <f t="shared" si="71"/>
        <v>13</v>
      </c>
      <c r="B432" s="256"/>
      <c r="C432" s="251">
        <v>36902</v>
      </c>
      <c r="D432" s="281" t="s">
        <v>163</v>
      </c>
      <c r="F432" s="260">
        <f>SUMIF('ASSET BALANCES'!$A:$A,$C432,'ASSET BALANCES'!O:O)/1000</f>
        <v>148445.05032000001</v>
      </c>
      <c r="G432" s="260">
        <f>SUMIF('ASSET BALANCES'!$A:$A,$C432,'ASSET BALANCES'!P:P)/1000</f>
        <v>148774.19810899999</v>
      </c>
      <c r="H432" s="260">
        <f>SUMIF('ASSET BALANCES'!$A:$A,$C432,'ASSET BALANCES'!Q:Q)/1000</f>
        <v>149297.65395579999</v>
      </c>
      <c r="I432" s="260">
        <f>SUMIF('ASSET BALANCES'!$A:$A,$C432,'ASSET BALANCES'!R:R)/1000</f>
        <v>149809.2238034</v>
      </c>
      <c r="J432" s="260">
        <f>SUMIF('ASSET BALANCES'!$A:$A,$C432,'ASSET BALANCES'!S:S)/1000</f>
        <v>150040.86502560001</v>
      </c>
      <c r="K432" s="260">
        <f>SUMIF('ASSET BALANCES'!$A:$A,$C432,'ASSET BALANCES'!T:T)/1000</f>
        <v>150365.32301340002</v>
      </c>
      <c r="L432" s="260">
        <f>SUMIF('ASSET BALANCES'!$A:$A,$C432,'ASSET BALANCES'!U:U)/1000</f>
        <v>150782.7642458</v>
      </c>
      <c r="M432" s="260">
        <f>SUMIF('ASSET BALANCES'!$A:$A,$C432,'ASSET BALANCES'!V:V)/1000</f>
        <v>151013.24174960001</v>
      </c>
      <c r="N432" s="260">
        <f>SUMIF('ASSET BALANCES'!$A:$A,$C432,'ASSET BALANCES'!W:W)/1000</f>
        <v>151252.23463120003</v>
      </c>
      <c r="O432" s="260">
        <f>SUMIF('ASSET BALANCES'!$A:$A,$C432,'ASSET BALANCES'!X:X)/1000</f>
        <v>151453.06134840002</v>
      </c>
      <c r="P432" s="260">
        <f>SUMIF('ASSET BALANCES'!$A:$A,$C432,'ASSET BALANCES'!Y:Y)/1000</f>
        <v>151661.6133422</v>
      </c>
      <c r="Q432" s="260">
        <f>SUMIF('ASSET BALANCES'!$A:$A,$C432,'ASSET BALANCES'!Z:Z)/1000</f>
        <v>151850.05061520002</v>
      </c>
      <c r="R432" s="260">
        <f>SUMIF('ASSET BALANCES'!$A:$A,$C432,'ASSET BALANCES'!AA:AA)/1000</f>
        <v>152450.52402760001</v>
      </c>
      <c r="S432" s="22">
        <f t="shared" si="72"/>
        <v>150553.52339901539</v>
      </c>
      <c r="U432" s="261">
        <f>S432-('B-07 2024B'!R424/1)</f>
        <v>-9.8461168818175793E-7</v>
      </c>
    </row>
    <row r="433" spans="1:21" x14ac:dyDescent="0.25">
      <c r="A433" s="251">
        <f t="shared" si="71"/>
        <v>14</v>
      </c>
      <c r="B433" s="256"/>
      <c r="C433" s="251">
        <v>37000</v>
      </c>
      <c r="D433" s="281" t="s">
        <v>164</v>
      </c>
      <c r="F433" s="260">
        <f>SUMIF('ASSET BALANCES'!$A:$A,$C433,'ASSET BALANCES'!O:O)/1000</f>
        <v>18799.459209999972</v>
      </c>
      <c r="G433" s="260">
        <f>SUMIF('ASSET BALANCES'!$A:$A,$C433,'ASSET BALANCES'!P:P)/1000</f>
        <v>18799.459209999972</v>
      </c>
      <c r="H433" s="260">
        <f>SUMIF('ASSET BALANCES'!$A:$A,$C433,'ASSET BALANCES'!Q:Q)/1000</f>
        <v>18799.459209999972</v>
      </c>
      <c r="I433" s="260">
        <f>SUMIF('ASSET BALANCES'!$A:$A,$C433,'ASSET BALANCES'!R:R)/1000</f>
        <v>18799.459209999972</v>
      </c>
      <c r="J433" s="260">
        <f>SUMIF('ASSET BALANCES'!$A:$A,$C433,'ASSET BALANCES'!S:S)/1000</f>
        <v>18799.459209999972</v>
      </c>
      <c r="K433" s="260">
        <f>SUMIF('ASSET BALANCES'!$A:$A,$C433,'ASSET BALANCES'!T:T)/1000</f>
        <v>18799.459209999972</v>
      </c>
      <c r="L433" s="260">
        <f>SUMIF('ASSET BALANCES'!$A:$A,$C433,'ASSET BALANCES'!U:U)/1000</f>
        <v>18799.459209999972</v>
      </c>
      <c r="M433" s="260">
        <f>SUMIF('ASSET BALANCES'!$A:$A,$C433,'ASSET BALANCES'!V:V)/1000</f>
        <v>18799.459209999972</v>
      </c>
      <c r="N433" s="260">
        <f>SUMIF('ASSET BALANCES'!$A:$A,$C433,'ASSET BALANCES'!W:W)/1000</f>
        <v>18799.459209999972</v>
      </c>
      <c r="O433" s="260">
        <f>SUMIF('ASSET BALANCES'!$A:$A,$C433,'ASSET BALANCES'!X:X)/1000</f>
        <v>18799.459209999972</v>
      </c>
      <c r="P433" s="260">
        <f>SUMIF('ASSET BALANCES'!$A:$A,$C433,'ASSET BALANCES'!Y:Y)/1000</f>
        <v>18799.459209999972</v>
      </c>
      <c r="Q433" s="260">
        <f>SUMIF('ASSET BALANCES'!$A:$A,$C433,'ASSET BALANCES'!Z:Z)/1000</f>
        <v>18799.459209999972</v>
      </c>
      <c r="R433" s="260">
        <f>SUMIF('ASSET BALANCES'!$A:$A,$C433,'ASSET BALANCES'!AA:AA)/1000</f>
        <v>18799.459209999972</v>
      </c>
      <c r="S433" s="22">
        <f t="shared" si="72"/>
        <v>18799.459209999972</v>
      </c>
      <c r="U433" s="261">
        <f>S433-('B-07 2024B'!R425/1)</f>
        <v>-2.9103830456733704E-11</v>
      </c>
    </row>
    <row r="434" spans="1:21" x14ac:dyDescent="0.25">
      <c r="A434" s="251">
        <f t="shared" si="71"/>
        <v>15</v>
      </c>
      <c r="B434" s="251"/>
      <c r="C434" s="251">
        <v>37001</v>
      </c>
      <c r="D434" s="281" t="s">
        <v>165</v>
      </c>
      <c r="F434" s="260">
        <f>SUMIF('ASSET BALANCES'!$A:$A,$C434,'ASSET BALANCES'!O:O)/1000</f>
        <v>112994.20474999998</v>
      </c>
      <c r="G434" s="260">
        <f>SUMIF('ASSET BALANCES'!$A:$A,$C434,'ASSET BALANCES'!P:P)/1000</f>
        <v>113656.48897699997</v>
      </c>
      <c r="H434" s="260">
        <f>SUMIF('ASSET BALANCES'!$A:$A,$C434,'ASSET BALANCES'!Q:Q)/1000</f>
        <v>114619.24957739997</v>
      </c>
      <c r="I434" s="260">
        <f>SUMIF('ASSET BALANCES'!$A:$A,$C434,'ASSET BALANCES'!R:R)/1000</f>
        <v>115563.62977019997</v>
      </c>
      <c r="J434" s="260">
        <f>SUMIF('ASSET BALANCES'!$A:$A,$C434,'ASSET BALANCES'!S:S)/1000</f>
        <v>116075.13063679996</v>
      </c>
      <c r="K434" s="260">
        <f>SUMIF('ASSET BALANCES'!$A:$A,$C434,'ASSET BALANCES'!T:T)/1000</f>
        <v>116730.16258019996</v>
      </c>
      <c r="L434" s="260">
        <f>SUMIF('ASSET BALANCES'!$A:$A,$C434,'ASSET BALANCES'!U:U)/1000</f>
        <v>117528.98304739995</v>
      </c>
      <c r="M434" s="260">
        <f>SUMIF('ASSET BALANCES'!$A:$A,$C434,'ASSET BALANCES'!V:V)/1000</f>
        <v>118038.68434879994</v>
      </c>
      <c r="N434" s="260">
        <f>SUMIF('ASSET BALANCES'!$A:$A,$C434,'ASSET BALANCES'!W:W)/1000</f>
        <v>118561.55376359995</v>
      </c>
      <c r="O434" s="260">
        <f>SUMIF('ASSET BALANCES'!$A:$A,$C434,'ASSET BALANCES'!X:X)/1000</f>
        <v>119025.40334519994</v>
      </c>
      <c r="P434" s="260">
        <f>SUMIF('ASSET BALANCES'!$A:$A,$C434,'ASSET BALANCES'!Y:Y)/1000</f>
        <v>119501.19921659994</v>
      </c>
      <c r="Q434" s="260">
        <f>SUMIF('ASSET BALANCES'!$A:$A,$C434,'ASSET BALANCES'!Z:Z)/1000</f>
        <v>119945.88986559995</v>
      </c>
      <c r="R434" s="260">
        <f>SUMIF('ASSET BALANCES'!$A:$A,$C434,'ASSET BALANCES'!AA:AA)/1000</f>
        <v>121027.74979279995</v>
      </c>
      <c r="S434" s="22">
        <f t="shared" si="72"/>
        <v>117174.48689781535</v>
      </c>
      <c r="U434" s="261">
        <f>S434-('B-07 2024B'!R426/1)</f>
        <v>-2.1846499294042587E-6</v>
      </c>
    </row>
    <row r="435" spans="1:21" x14ac:dyDescent="0.25">
      <c r="A435" s="251">
        <f t="shared" si="71"/>
        <v>16</v>
      </c>
      <c r="B435" s="251"/>
      <c r="C435" s="251">
        <v>37010</v>
      </c>
      <c r="D435" s="286" t="s">
        <v>166</v>
      </c>
      <c r="F435" s="260">
        <f>SUMIF('ASSET BALANCES'!$A:$A,$C435,'ASSET BALANCES'!O:O)/1000</f>
        <v>1850.1163799999999</v>
      </c>
      <c r="G435" s="260">
        <f>SUMIF('ASSET BALANCES'!$A:$A,$C435,'ASSET BALANCES'!P:P)/1000</f>
        <v>2052.1163699999997</v>
      </c>
      <c r="H435" s="260">
        <f>SUMIF('ASSET BALANCES'!$A:$A,$C435,'ASSET BALANCES'!Q:Q)/1000</f>
        <v>2254.11636</v>
      </c>
      <c r="I435" s="260">
        <f>SUMIF('ASSET BALANCES'!$A:$A,$C435,'ASSET BALANCES'!R:R)/1000</f>
        <v>2456.1163499999998</v>
      </c>
      <c r="J435" s="260">
        <f>SUMIF('ASSET BALANCES'!$A:$A,$C435,'ASSET BALANCES'!S:S)/1000</f>
        <v>2658.11634</v>
      </c>
      <c r="K435" s="260">
        <f>SUMIF('ASSET BALANCES'!$A:$A,$C435,'ASSET BALANCES'!T:T)/1000</f>
        <v>2860.1163300000003</v>
      </c>
      <c r="L435" s="260">
        <f>SUMIF('ASSET BALANCES'!$A:$A,$C435,'ASSET BALANCES'!U:U)/1000</f>
        <v>3062.1163200000001</v>
      </c>
      <c r="M435" s="260">
        <f>SUMIF('ASSET BALANCES'!$A:$A,$C435,'ASSET BALANCES'!V:V)/1000</f>
        <v>3378.3944800000004</v>
      </c>
      <c r="N435" s="260">
        <f>SUMIF('ASSET BALANCES'!$A:$A,$C435,'ASSET BALANCES'!W:W)/1000</f>
        <v>3694.6726400000007</v>
      </c>
      <c r="O435" s="260">
        <f>SUMIF('ASSET BALANCES'!$A:$A,$C435,'ASSET BALANCES'!X:X)/1000</f>
        <v>4010.9508000000005</v>
      </c>
      <c r="P435" s="260">
        <f>SUMIF('ASSET BALANCES'!$A:$A,$C435,'ASSET BALANCES'!Y:Y)/1000</f>
        <v>4327.2289600000013</v>
      </c>
      <c r="Q435" s="260">
        <f>SUMIF('ASSET BALANCES'!$A:$A,$C435,'ASSET BALANCES'!Z:Z)/1000</f>
        <v>4643.5071200000011</v>
      </c>
      <c r="R435" s="260">
        <f>SUMIF('ASSET BALANCES'!$A:$A,$C435,'ASSET BALANCES'!AA:AA)/1000</f>
        <v>4959.7853200000009</v>
      </c>
      <c r="S435" s="22">
        <f t="shared" si="72"/>
        <v>3246.7195207692316</v>
      </c>
      <c r="U435" s="261">
        <f>S435-('B-07 2024B'!R427/1)</f>
        <v>7.6923151937080547E-7</v>
      </c>
    </row>
    <row r="436" spans="1:21" x14ac:dyDescent="0.25">
      <c r="A436" s="251">
        <f t="shared" si="71"/>
        <v>17</v>
      </c>
      <c r="B436" s="251"/>
      <c r="C436" s="251">
        <v>37300</v>
      </c>
      <c r="D436" s="281" t="s">
        <v>167</v>
      </c>
      <c r="F436" s="260">
        <f>SUMIF('ASSET BALANCES'!$A:$A,$C436,'ASSET BALANCES'!O:O)/1000</f>
        <v>377393.88342999987</v>
      </c>
      <c r="G436" s="260">
        <f>SUMIF('ASSET BALANCES'!$A:$A,$C436,'ASSET BALANCES'!P:P)/1000</f>
        <v>378882.68933999987</v>
      </c>
      <c r="H436" s="260">
        <f>SUMIF('ASSET BALANCES'!$A:$A,$C436,'ASSET BALANCES'!Q:Q)/1000</f>
        <v>380518.83355999982</v>
      </c>
      <c r="I436" s="260">
        <f>SUMIF('ASSET BALANCES'!$A:$A,$C436,'ASSET BALANCES'!R:R)/1000</f>
        <v>381424.71173999982</v>
      </c>
      <c r="J436" s="260">
        <f>SUMIF('ASSET BALANCES'!$A:$A,$C436,'ASSET BALANCES'!S:S)/1000</f>
        <v>382319.87669999985</v>
      </c>
      <c r="K436" s="260">
        <f>SUMIF('ASSET BALANCES'!$A:$A,$C436,'ASSET BALANCES'!T:T)/1000</f>
        <v>383211.52209999983</v>
      </c>
      <c r="L436" s="260">
        <f>SUMIF('ASSET BALANCES'!$A:$A,$C436,'ASSET BALANCES'!U:U)/1000</f>
        <v>384107.41819999978</v>
      </c>
      <c r="M436" s="260">
        <f>SUMIF('ASSET BALANCES'!$A:$A,$C436,'ASSET BALANCES'!V:V)/1000</f>
        <v>384998.51752999978</v>
      </c>
      <c r="N436" s="260">
        <f>SUMIF('ASSET BALANCES'!$A:$A,$C436,'ASSET BALANCES'!W:W)/1000</f>
        <v>385888.4226899998</v>
      </c>
      <c r="O436" s="260">
        <f>SUMIF('ASSET BALANCES'!$A:$A,$C436,'ASSET BALANCES'!X:X)/1000</f>
        <v>386780.42033999978</v>
      </c>
      <c r="P436" s="260">
        <f>SUMIF('ASSET BALANCES'!$A:$A,$C436,'ASSET BALANCES'!Y:Y)/1000</f>
        <v>387667.87739999982</v>
      </c>
      <c r="Q436" s="260">
        <f>SUMIF('ASSET BALANCES'!$A:$A,$C436,'ASSET BALANCES'!Z:Z)/1000</f>
        <v>388559.70227999979</v>
      </c>
      <c r="R436" s="260">
        <f>SUMIF('ASSET BALANCES'!$A:$A,$C436,'ASSET BALANCES'!AA:AA)/1000</f>
        <v>389454.09140999976</v>
      </c>
      <c r="S436" s="22">
        <f t="shared" si="72"/>
        <v>383939.07436307677</v>
      </c>
      <c r="U436" s="261">
        <f>S436-('B-07 2024B'!R428/1)</f>
        <v>3.0767405405640602E-6</v>
      </c>
    </row>
    <row r="437" spans="1:21" x14ac:dyDescent="0.25">
      <c r="A437" s="251">
        <f t="shared" si="71"/>
        <v>18</v>
      </c>
      <c r="B437" s="251"/>
      <c r="C437" s="251">
        <v>37302</v>
      </c>
      <c r="D437" s="281" t="s">
        <v>168</v>
      </c>
      <c r="F437" s="260">
        <f>SUMIF('ASSET BALANCES'!$A:$A,$C437,'ASSET BALANCES'!O:O)/1000</f>
        <v>11671.450219999999</v>
      </c>
      <c r="G437" s="260">
        <f>SUMIF('ASSET BALANCES'!$A:$A,$C437,'ASSET BALANCES'!P:P)/1000</f>
        <v>13271.698759999999</v>
      </c>
      <c r="H437" s="260">
        <f>SUMIF('ASSET BALANCES'!$A:$A,$C437,'ASSET BALANCES'!Q:Q)/1000</f>
        <v>16139.653789999998</v>
      </c>
      <c r="I437" s="260">
        <f>SUMIF('ASSET BALANCES'!$A:$A,$C437,'ASSET BALANCES'!R:R)/1000</f>
        <v>16602.260459999998</v>
      </c>
      <c r="J437" s="260">
        <f>SUMIF('ASSET BALANCES'!$A:$A,$C437,'ASSET BALANCES'!S:S)/1000</f>
        <v>16602.260459999998</v>
      </c>
      <c r="K437" s="260">
        <f>SUMIF('ASSET BALANCES'!$A:$A,$C437,'ASSET BALANCES'!T:T)/1000</f>
        <v>16602.260459999998</v>
      </c>
      <c r="L437" s="260">
        <f>SUMIF('ASSET BALANCES'!$A:$A,$C437,'ASSET BALANCES'!U:U)/1000</f>
        <v>18450.831619999997</v>
      </c>
      <c r="M437" s="260">
        <f>SUMIF('ASSET BALANCES'!$A:$A,$C437,'ASSET BALANCES'!V:V)/1000</f>
        <v>18482.081619999997</v>
      </c>
      <c r="N437" s="260">
        <f>SUMIF('ASSET BALANCES'!$A:$A,$C437,'ASSET BALANCES'!W:W)/1000</f>
        <v>19604.240709999998</v>
      </c>
      <c r="O437" s="260">
        <f>SUMIF('ASSET BALANCES'!$A:$A,$C437,'ASSET BALANCES'!X:X)/1000</f>
        <v>20490.604349999998</v>
      </c>
      <c r="P437" s="260">
        <f>SUMIF('ASSET BALANCES'!$A:$A,$C437,'ASSET BALANCES'!Y:Y)/1000</f>
        <v>20626.967979999998</v>
      </c>
      <c r="Q437" s="260">
        <f>SUMIF('ASSET BALANCES'!$A:$A,$C437,'ASSET BALANCES'!Z:Z)/1000</f>
        <v>20763.331619999997</v>
      </c>
      <c r="R437" s="260">
        <f>SUMIF('ASSET BALANCES'!$A:$A,$C437,'ASSET BALANCES'!AA:AA)/1000</f>
        <v>22121.80429</v>
      </c>
      <c r="S437" s="22">
        <f t="shared" si="72"/>
        <v>17802.265103076919</v>
      </c>
      <c r="U437" s="261">
        <f>S437-('B-07 2024B'!R429/1)</f>
        <v>3.0769188015256077E-6</v>
      </c>
    </row>
    <row r="438" spans="1:21" ht="13.8" thickBot="1" x14ac:dyDescent="0.3">
      <c r="A438" s="251">
        <f t="shared" si="71"/>
        <v>19</v>
      </c>
      <c r="B438" s="256"/>
      <c r="D438" s="246" t="s">
        <v>169</v>
      </c>
      <c r="F438" s="104">
        <f>SUM(F422:F437)</f>
        <v>3591766.3358200002</v>
      </c>
      <c r="G438" s="104">
        <f t="shared" ref="G438:R438" si="73">SUM(G422:G437)</f>
        <v>3627256.0222800006</v>
      </c>
      <c r="H438" s="104">
        <f t="shared" si="73"/>
        <v>3682639.0284899995</v>
      </c>
      <c r="I438" s="104">
        <f t="shared" si="73"/>
        <v>3770981.6832599998</v>
      </c>
      <c r="J438" s="104">
        <f t="shared" si="73"/>
        <v>3821672.6413000003</v>
      </c>
      <c r="K438" s="104">
        <f t="shared" si="73"/>
        <v>3862477.6599000003</v>
      </c>
      <c r="L438" s="104">
        <f t="shared" si="73"/>
        <v>3903603.681940001</v>
      </c>
      <c r="M438" s="104">
        <f t="shared" si="73"/>
        <v>3927205.3001399999</v>
      </c>
      <c r="N438" s="104">
        <f t="shared" si="73"/>
        <v>3960469.4588400004</v>
      </c>
      <c r="O438" s="104">
        <f t="shared" si="73"/>
        <v>3983359.0422400008</v>
      </c>
      <c r="P438" s="104">
        <f t="shared" si="73"/>
        <v>4003987.2404400003</v>
      </c>
      <c r="Q438" s="104">
        <f t="shared" si="73"/>
        <v>4026068.2518000002</v>
      </c>
      <c r="R438" s="104">
        <f t="shared" si="73"/>
        <v>4087367.0723999995</v>
      </c>
      <c r="S438" s="104">
        <f t="shared" ref="S438" si="74">SUM(S422:S437)</f>
        <v>3865296.4168346152</v>
      </c>
      <c r="U438" s="261">
        <f>S438-('B-07 2024B'!R430/1)</f>
        <v>1.461617648601532E-5</v>
      </c>
    </row>
    <row r="439" spans="1:21" ht="13.8" thickTop="1" x14ac:dyDescent="0.25">
      <c r="A439" s="251">
        <f t="shared" si="71"/>
        <v>20</v>
      </c>
      <c r="B439" s="251"/>
      <c r="U439" s="298"/>
    </row>
    <row r="440" spans="1:21" x14ac:dyDescent="0.25">
      <c r="A440" s="251">
        <f t="shared" si="71"/>
        <v>21</v>
      </c>
      <c r="B440" s="251"/>
      <c r="D440" s="262" t="s">
        <v>170</v>
      </c>
      <c r="E440" s="262"/>
      <c r="F440" s="263"/>
      <c r="G440" s="263"/>
      <c r="H440" s="263"/>
      <c r="I440" s="263"/>
      <c r="J440" s="263"/>
      <c r="K440" s="263"/>
      <c r="L440" s="263"/>
      <c r="M440" s="263"/>
      <c r="N440" s="263"/>
      <c r="O440" s="263"/>
      <c r="P440" s="263"/>
      <c r="Q440" s="263"/>
      <c r="R440" s="263"/>
      <c r="S440" s="278"/>
      <c r="U440" s="298"/>
    </row>
    <row r="441" spans="1:21" x14ac:dyDescent="0.25">
      <c r="A441" s="251">
        <f t="shared" si="71"/>
        <v>22</v>
      </c>
      <c r="B441" s="251"/>
      <c r="C441" s="251">
        <v>39000</v>
      </c>
      <c r="D441" s="281" t="s">
        <v>149</v>
      </c>
      <c r="F441" s="260">
        <f>SUMIF('ASSET BALANCES'!$A:$A,$C441,'ASSET BALANCES'!O:O)/1000</f>
        <v>141701.82154999994</v>
      </c>
      <c r="G441" s="260">
        <f>SUMIF('ASSET BALANCES'!$A:$A,$C441,'ASSET BALANCES'!P:P)/1000</f>
        <v>143237.56409999993</v>
      </c>
      <c r="H441" s="260">
        <f>SUMIF('ASSET BALANCES'!$A:$A,$C441,'ASSET BALANCES'!Q:Q)/1000</f>
        <v>144871.79635999992</v>
      </c>
      <c r="I441" s="260">
        <f>SUMIF('ASSET BALANCES'!$A:$A,$C441,'ASSET BALANCES'!R:R)/1000</f>
        <v>147883.14230999991</v>
      </c>
      <c r="J441" s="260">
        <f>SUMIF('ASSET BALANCES'!$A:$A,$C441,'ASSET BALANCES'!S:S)/1000</f>
        <v>149807.87822999989</v>
      </c>
      <c r="K441" s="260">
        <f>SUMIF('ASSET BALANCES'!$A:$A,$C441,'ASSET BALANCES'!T:T)/1000</f>
        <v>150389.07333999989</v>
      </c>
      <c r="L441" s="260">
        <f>SUMIF('ASSET BALANCES'!$A:$A,$C441,'ASSET BALANCES'!U:U)/1000</f>
        <v>153627.49663999985</v>
      </c>
      <c r="M441" s="260">
        <f>SUMIF('ASSET BALANCES'!$A:$A,$C441,'ASSET BALANCES'!V:V)/1000</f>
        <v>154337.15546999988</v>
      </c>
      <c r="N441" s="260">
        <f>SUMIF('ASSET BALANCES'!$A:$A,$C441,'ASSET BALANCES'!W:W)/1000</f>
        <v>154756.44137999989</v>
      </c>
      <c r="O441" s="260">
        <f>SUMIF('ASSET BALANCES'!$A:$A,$C441,'ASSET BALANCES'!X:X)/1000</f>
        <v>154889.10921999987</v>
      </c>
      <c r="P441" s="260">
        <f>SUMIF('ASSET BALANCES'!$A:$A,$C441,'ASSET BALANCES'!Y:Y)/1000</f>
        <v>155006.09407999989</v>
      </c>
      <c r="Q441" s="260">
        <f>SUMIF('ASSET BALANCES'!$A:$A,$C441,'ASSET BALANCES'!Z:Z)/1000</f>
        <v>155138.74079999988</v>
      </c>
      <c r="R441" s="260">
        <f>SUMIF('ASSET BALANCES'!$A:$A,$C441,'ASSET BALANCES'!AA:AA)/1000</f>
        <v>178441.38223999989</v>
      </c>
      <c r="S441" s="22">
        <f t="shared" ref="S441:S459" si="75">SUM(F441:R441)/(13)</f>
        <v>152622.13043999992</v>
      </c>
      <c r="U441" s="261">
        <f>S441-('B-07 2024B'!R433/1)</f>
        <v>0</v>
      </c>
    </row>
    <row r="442" spans="1:21" x14ac:dyDescent="0.25">
      <c r="A442" s="251">
        <f t="shared" si="71"/>
        <v>23</v>
      </c>
      <c r="B442" s="251"/>
      <c r="C442" s="251">
        <v>39101</v>
      </c>
      <c r="D442" s="246" t="s">
        <v>171</v>
      </c>
      <c r="F442" s="260">
        <f>SUMIF('ASSET BALANCES'!$A:$A,$C442,'ASSET BALANCES'!O:O)/1000</f>
        <v>7504.2373199999975</v>
      </c>
      <c r="G442" s="260">
        <f>SUMIF('ASSET BALANCES'!$A:$A,$C442,'ASSET BALANCES'!P:P)/1000</f>
        <v>7512.5706899999977</v>
      </c>
      <c r="H442" s="260">
        <f>SUMIF('ASSET BALANCES'!$A:$A,$C442,'ASSET BALANCES'!Q:Q)/1000</f>
        <v>6966.9840699999977</v>
      </c>
      <c r="I442" s="260">
        <f>SUMIF('ASSET BALANCES'!$A:$A,$C442,'ASSET BALANCES'!R:R)/1000</f>
        <v>6975.9539099999974</v>
      </c>
      <c r="J442" s="260">
        <f>SUMIF('ASSET BALANCES'!$A:$A,$C442,'ASSET BALANCES'!S:S)/1000</f>
        <v>6632.3658899999973</v>
      </c>
      <c r="K442" s="260">
        <f>SUMIF('ASSET BALANCES'!$A:$A,$C442,'ASSET BALANCES'!T:T)/1000</f>
        <v>6646.2920799999974</v>
      </c>
      <c r="L442" s="260">
        <f>SUMIF('ASSET BALANCES'!$A:$A,$C442,'ASSET BALANCES'!U:U)/1000</f>
        <v>6672.4044499999973</v>
      </c>
      <c r="M442" s="260">
        <f>SUMIF('ASSET BALANCES'!$A:$A,$C442,'ASSET BALANCES'!V:V)/1000</f>
        <v>6681.1162399999976</v>
      </c>
      <c r="N442" s="260">
        <f>SUMIF('ASSET BALANCES'!$A:$A,$C442,'ASSET BALANCES'!W:W)/1000</f>
        <v>6691.2346199999974</v>
      </c>
      <c r="O442" s="260">
        <f>SUMIF('ASSET BALANCES'!$A:$A,$C442,'ASSET BALANCES'!X:X)/1000</f>
        <v>6692.4937399999972</v>
      </c>
      <c r="P442" s="260">
        <f>SUMIF('ASSET BALANCES'!$A:$A,$C442,'ASSET BALANCES'!Y:Y)/1000</f>
        <v>6703.820249999997</v>
      </c>
      <c r="Q442" s="260">
        <f>SUMIF('ASSET BALANCES'!$A:$A,$C442,'ASSET BALANCES'!Z:Z)/1000</f>
        <v>6768.5558799999972</v>
      </c>
      <c r="R442" s="260">
        <f>SUMIF('ASSET BALANCES'!$A:$A,$C442,'ASSET BALANCES'!AA:AA)/1000</f>
        <v>6802.2552699999969</v>
      </c>
      <c r="S442" s="22">
        <f t="shared" si="75"/>
        <v>6865.40649307692</v>
      </c>
      <c r="U442" s="261">
        <f>S442-('B-07 2024B'!R434/1)</f>
        <v>3.0769197110203095E-6</v>
      </c>
    </row>
    <row r="443" spans="1:21" x14ac:dyDescent="0.25">
      <c r="A443" s="251">
        <f t="shared" si="71"/>
        <v>24</v>
      </c>
      <c r="B443" s="251"/>
      <c r="C443" s="251">
        <v>39102</v>
      </c>
      <c r="D443" s="246" t="s">
        <v>172</v>
      </c>
      <c r="F443" s="260">
        <f>SUMIF('ASSET BALANCES'!$A:$A,$C443,'ASSET BALANCES'!O:O)/1000</f>
        <v>12701.327089999999</v>
      </c>
      <c r="G443" s="260">
        <f>SUMIF('ASSET BALANCES'!$A:$A,$C443,'ASSET BALANCES'!P:P)/1000</f>
        <v>12701.365819999999</v>
      </c>
      <c r="H443" s="260">
        <f>SUMIF('ASSET BALANCES'!$A:$A,$C443,'ASSET BALANCES'!Q:Q)/1000</f>
        <v>12491.803649999998</v>
      </c>
      <c r="I443" s="260">
        <f>SUMIF('ASSET BALANCES'!$A:$A,$C443,'ASSET BALANCES'!R:R)/1000</f>
        <v>12506.15459</v>
      </c>
      <c r="J443" s="260">
        <f>SUMIF('ASSET BALANCES'!$A:$A,$C443,'ASSET BALANCES'!S:S)/1000</f>
        <v>12537.193589999999</v>
      </c>
      <c r="K443" s="260">
        <f>SUMIF('ASSET BALANCES'!$A:$A,$C443,'ASSET BALANCES'!T:T)/1000</f>
        <v>12566.377550000001</v>
      </c>
      <c r="L443" s="260">
        <f>SUMIF('ASSET BALANCES'!$A:$A,$C443,'ASSET BALANCES'!U:U)/1000</f>
        <v>12532.880240000002</v>
      </c>
      <c r="M443" s="260">
        <f>SUMIF('ASSET BALANCES'!$A:$A,$C443,'ASSET BALANCES'!V:V)/1000</f>
        <v>12570.297610000001</v>
      </c>
      <c r="N443" s="260">
        <f>SUMIF('ASSET BALANCES'!$A:$A,$C443,'ASSET BALANCES'!W:W)/1000</f>
        <v>12597.831820000003</v>
      </c>
      <c r="O443" s="260">
        <f>SUMIF('ASSET BALANCES'!$A:$A,$C443,'ASSET BALANCES'!X:X)/1000</f>
        <v>12619.996330000002</v>
      </c>
      <c r="P443" s="260">
        <f>SUMIF('ASSET BALANCES'!$A:$A,$C443,'ASSET BALANCES'!Y:Y)/1000</f>
        <v>12520.796950000002</v>
      </c>
      <c r="Q443" s="260">
        <f>SUMIF('ASSET BALANCES'!$A:$A,$C443,'ASSET BALANCES'!Z:Z)/1000</f>
        <v>12550.869630000001</v>
      </c>
      <c r="R443" s="260">
        <f>SUMIF('ASSET BALANCES'!$A:$A,$C443,'ASSET BALANCES'!AA:AA)/1000</f>
        <v>13056.303310000001</v>
      </c>
      <c r="S443" s="22">
        <f t="shared" si="75"/>
        <v>12611.784475384617</v>
      </c>
      <c r="U443" s="261">
        <f>S443-('B-07 2024B'!R435/1)</f>
        <v>-4.6153836592566222E-6</v>
      </c>
    </row>
    <row r="444" spans="1:21" x14ac:dyDescent="0.25">
      <c r="A444" s="251">
        <f t="shared" si="71"/>
        <v>25</v>
      </c>
      <c r="B444" s="251"/>
      <c r="C444" s="251">
        <v>39103</v>
      </c>
      <c r="D444" s="246" t="s">
        <v>173</v>
      </c>
      <c r="F444" s="260">
        <f>SUMIF('ASSET BALANCES'!$A:$A,$C444,'ASSET BALANCES'!O:O)/1000</f>
        <v>0</v>
      </c>
      <c r="G444" s="260">
        <f>SUMIF('ASSET BALANCES'!$A:$A,$C444,'ASSET BALANCES'!P:P)/1000</f>
        <v>0</v>
      </c>
      <c r="H444" s="260">
        <f>SUMIF('ASSET BALANCES'!$A:$A,$C444,'ASSET BALANCES'!Q:Q)/1000</f>
        <v>0</v>
      </c>
      <c r="I444" s="260">
        <f>SUMIF('ASSET BALANCES'!$A:$A,$C444,'ASSET BALANCES'!R:R)/1000</f>
        <v>0</v>
      </c>
      <c r="J444" s="260">
        <f>SUMIF('ASSET BALANCES'!$A:$A,$C444,'ASSET BALANCES'!S:S)/1000</f>
        <v>0</v>
      </c>
      <c r="K444" s="260">
        <f>SUMIF('ASSET BALANCES'!$A:$A,$C444,'ASSET BALANCES'!T:T)/1000</f>
        <v>0</v>
      </c>
      <c r="L444" s="260">
        <f>SUMIF('ASSET BALANCES'!$A:$A,$C444,'ASSET BALANCES'!U:U)/1000</f>
        <v>0</v>
      </c>
      <c r="M444" s="260">
        <f>SUMIF('ASSET BALANCES'!$A:$A,$C444,'ASSET BALANCES'!V:V)/1000</f>
        <v>0</v>
      </c>
      <c r="N444" s="260">
        <f>SUMIF('ASSET BALANCES'!$A:$A,$C444,'ASSET BALANCES'!W:W)/1000</f>
        <v>0</v>
      </c>
      <c r="O444" s="260">
        <f>SUMIF('ASSET BALANCES'!$A:$A,$C444,'ASSET BALANCES'!X:X)/1000</f>
        <v>0</v>
      </c>
      <c r="P444" s="260">
        <f>SUMIF('ASSET BALANCES'!$A:$A,$C444,'ASSET BALANCES'!Y:Y)/1000</f>
        <v>0</v>
      </c>
      <c r="Q444" s="260">
        <f>SUMIF('ASSET BALANCES'!$A:$A,$C444,'ASSET BALANCES'!Z:Z)/1000</f>
        <v>0</v>
      </c>
      <c r="R444" s="260">
        <f>SUMIF('ASSET BALANCES'!$A:$A,$C444,'ASSET BALANCES'!AA:AA)/1000</f>
        <v>0</v>
      </c>
      <c r="S444" s="22">
        <f t="shared" si="75"/>
        <v>0</v>
      </c>
      <c r="U444" s="261">
        <f>S444-('B-07 2024B'!R436/1)</f>
        <v>0</v>
      </c>
    </row>
    <row r="445" spans="1:21" x14ac:dyDescent="0.25">
      <c r="A445" s="251">
        <f t="shared" si="71"/>
        <v>26</v>
      </c>
      <c r="B445" s="251"/>
      <c r="C445" s="251">
        <v>39104</v>
      </c>
      <c r="D445" s="246" t="s">
        <v>174</v>
      </c>
      <c r="F445" s="260">
        <f>SUMIF('ASSET BALANCES'!$A:$A,$C445,'ASSET BALANCES'!O:O)/1000</f>
        <v>49007.452829999973</v>
      </c>
      <c r="G445" s="260">
        <f>SUMIF('ASSET BALANCES'!$A:$A,$C445,'ASSET BALANCES'!P:P)/1000</f>
        <v>50476.483889999981</v>
      </c>
      <c r="H445" s="260">
        <f>SUMIF('ASSET BALANCES'!$A:$A,$C445,'ASSET BALANCES'!Q:Q)/1000</f>
        <v>50951.731579999978</v>
      </c>
      <c r="I445" s="260">
        <f>SUMIF('ASSET BALANCES'!$A:$A,$C445,'ASSET BALANCES'!R:R)/1000</f>
        <v>50871.241159999976</v>
      </c>
      <c r="J445" s="260">
        <f>SUMIF('ASSET BALANCES'!$A:$A,$C445,'ASSET BALANCES'!S:S)/1000</f>
        <v>52311.100699999974</v>
      </c>
      <c r="K445" s="260">
        <f>SUMIF('ASSET BALANCES'!$A:$A,$C445,'ASSET BALANCES'!T:T)/1000</f>
        <v>52311.100699999974</v>
      </c>
      <c r="L445" s="260">
        <f>SUMIF('ASSET BALANCES'!$A:$A,$C445,'ASSET BALANCES'!U:U)/1000</f>
        <v>52757.160049999977</v>
      </c>
      <c r="M445" s="260">
        <f>SUMIF('ASSET BALANCES'!$A:$A,$C445,'ASSET BALANCES'!V:V)/1000</f>
        <v>52807.160049999977</v>
      </c>
      <c r="N445" s="260">
        <f>SUMIF('ASSET BALANCES'!$A:$A,$C445,'ASSET BALANCES'!W:W)/1000</f>
        <v>52807.160049999977</v>
      </c>
      <c r="O445" s="260">
        <f>SUMIF('ASSET BALANCES'!$A:$A,$C445,'ASSET BALANCES'!X:X)/1000</f>
        <v>52261.874499999976</v>
      </c>
      <c r="P445" s="260">
        <f>SUMIF('ASSET BALANCES'!$A:$A,$C445,'ASSET BALANCES'!Y:Y)/1000</f>
        <v>50863.315329999976</v>
      </c>
      <c r="Q445" s="260">
        <f>SUMIF('ASSET BALANCES'!$A:$A,$C445,'ASSET BALANCES'!Z:Z)/1000</f>
        <v>50863.315329999976</v>
      </c>
      <c r="R445" s="260">
        <f>SUMIF('ASSET BALANCES'!$A:$A,$C445,'ASSET BALANCES'!AA:AA)/1000</f>
        <v>55362.003109999976</v>
      </c>
      <c r="S445" s="22">
        <f t="shared" si="75"/>
        <v>51819.31532923074</v>
      </c>
      <c r="U445" s="261">
        <f>S445-('B-07 2024B'!R437/1)</f>
        <v>-7.6925789471715689E-7</v>
      </c>
    </row>
    <row r="446" spans="1:21" x14ac:dyDescent="0.25">
      <c r="A446" s="251">
        <f t="shared" si="71"/>
        <v>27</v>
      </c>
      <c r="B446" s="251"/>
      <c r="C446" s="251">
        <v>39202</v>
      </c>
      <c r="D446" s="274" t="s">
        <v>175</v>
      </c>
      <c r="F446" s="260">
        <f>SUMIF('ASSET BALANCES'!$A:$A,$C446,'ASSET BALANCES'!O:O)/1000</f>
        <v>29141.69796999999</v>
      </c>
      <c r="G446" s="260">
        <f>SUMIF('ASSET BALANCES'!$A:$A,$C446,'ASSET BALANCES'!P:P)/1000</f>
        <v>30562.814789999993</v>
      </c>
      <c r="H446" s="260">
        <f>SUMIF('ASSET BALANCES'!$A:$A,$C446,'ASSET BALANCES'!Q:Q)/1000</f>
        <v>30932.509249999992</v>
      </c>
      <c r="I446" s="260">
        <f>SUMIF('ASSET BALANCES'!$A:$A,$C446,'ASSET BALANCES'!R:R)/1000</f>
        <v>30943.134249999992</v>
      </c>
      <c r="J446" s="260">
        <f>SUMIF('ASSET BALANCES'!$A:$A,$C446,'ASSET BALANCES'!S:S)/1000</f>
        <v>30953.759249999992</v>
      </c>
      <c r="K446" s="260">
        <f>SUMIF('ASSET BALANCES'!$A:$A,$C446,'ASSET BALANCES'!T:T)/1000</f>
        <v>30964.384249999992</v>
      </c>
      <c r="L446" s="260">
        <f>SUMIF('ASSET BALANCES'!$A:$A,$C446,'ASSET BALANCES'!U:U)/1000</f>
        <v>30975.009249999992</v>
      </c>
      <c r="M446" s="260">
        <f>SUMIF('ASSET BALANCES'!$A:$A,$C446,'ASSET BALANCES'!V:V)/1000</f>
        <v>30985.634249999992</v>
      </c>
      <c r="N446" s="260">
        <f>SUMIF('ASSET BALANCES'!$A:$A,$C446,'ASSET BALANCES'!W:W)/1000</f>
        <v>30996.259249999992</v>
      </c>
      <c r="O446" s="260">
        <f>SUMIF('ASSET BALANCES'!$A:$A,$C446,'ASSET BALANCES'!X:X)/1000</f>
        <v>31006.884249999992</v>
      </c>
      <c r="P446" s="260">
        <f>SUMIF('ASSET BALANCES'!$A:$A,$C446,'ASSET BALANCES'!Y:Y)/1000</f>
        <v>31017.509249999992</v>
      </c>
      <c r="Q446" s="260">
        <f>SUMIF('ASSET BALANCES'!$A:$A,$C446,'ASSET BALANCES'!Z:Z)/1000</f>
        <v>31028.134249999992</v>
      </c>
      <c r="R446" s="260">
        <f>SUMIF('ASSET BALANCES'!$A:$A,$C446,'ASSET BALANCES'!AA:AA)/1000</f>
        <v>31038.759249999992</v>
      </c>
      <c r="S446" s="22">
        <f t="shared" si="75"/>
        <v>30811.268423846152</v>
      </c>
      <c r="U446" s="261">
        <f>S446-('B-07 2024B'!R438/1)</f>
        <v>3.846151230391115E-6</v>
      </c>
    </row>
    <row r="447" spans="1:21" x14ac:dyDescent="0.25">
      <c r="A447" s="251">
        <f t="shared" si="71"/>
        <v>28</v>
      </c>
      <c r="B447" s="251"/>
      <c r="C447" s="251">
        <v>39203</v>
      </c>
      <c r="D447" s="274" t="s">
        <v>176</v>
      </c>
      <c r="F447" s="260">
        <f>SUMIF('ASSET BALANCES'!$A:$A,$C447,'ASSET BALANCES'!O:O)/1000</f>
        <v>80730.762210000015</v>
      </c>
      <c r="G447" s="260">
        <f>SUMIF('ASSET BALANCES'!$A:$A,$C447,'ASSET BALANCES'!P:P)/1000</f>
        <v>80730.762210000015</v>
      </c>
      <c r="H447" s="260">
        <f>SUMIF('ASSET BALANCES'!$A:$A,$C447,'ASSET BALANCES'!Q:Q)/1000</f>
        <v>80730.762210000015</v>
      </c>
      <c r="I447" s="260">
        <f>SUMIF('ASSET BALANCES'!$A:$A,$C447,'ASSET BALANCES'!R:R)/1000</f>
        <v>80730.762210000015</v>
      </c>
      <c r="J447" s="260">
        <f>SUMIF('ASSET BALANCES'!$A:$A,$C447,'ASSET BALANCES'!S:S)/1000</f>
        <v>80730.762210000015</v>
      </c>
      <c r="K447" s="260">
        <f>SUMIF('ASSET BALANCES'!$A:$A,$C447,'ASSET BALANCES'!T:T)/1000</f>
        <v>80730.762210000015</v>
      </c>
      <c r="L447" s="260">
        <f>SUMIF('ASSET BALANCES'!$A:$A,$C447,'ASSET BALANCES'!U:U)/1000</f>
        <v>80730.762210000015</v>
      </c>
      <c r="M447" s="260">
        <f>SUMIF('ASSET BALANCES'!$A:$A,$C447,'ASSET BALANCES'!V:V)/1000</f>
        <v>80730.762210000015</v>
      </c>
      <c r="N447" s="260">
        <f>SUMIF('ASSET BALANCES'!$A:$A,$C447,'ASSET BALANCES'!W:W)/1000</f>
        <v>80730.762210000015</v>
      </c>
      <c r="O447" s="260">
        <f>SUMIF('ASSET BALANCES'!$A:$A,$C447,'ASSET BALANCES'!X:X)/1000</f>
        <v>80730.762210000015</v>
      </c>
      <c r="P447" s="260">
        <f>SUMIF('ASSET BALANCES'!$A:$A,$C447,'ASSET BALANCES'!Y:Y)/1000</f>
        <v>80730.762210000015</v>
      </c>
      <c r="Q447" s="260">
        <f>SUMIF('ASSET BALANCES'!$A:$A,$C447,'ASSET BALANCES'!Z:Z)/1000</f>
        <v>80730.762210000015</v>
      </c>
      <c r="R447" s="260">
        <f>SUMIF('ASSET BALANCES'!$A:$A,$C447,'ASSET BALANCES'!AA:AA)/1000</f>
        <v>80730.762210000015</v>
      </c>
      <c r="S447" s="22">
        <f t="shared" si="75"/>
        <v>80730.762210000044</v>
      </c>
      <c r="U447" s="261">
        <f>S447-('B-07 2024B'!R439/1)</f>
        <v>0</v>
      </c>
    </row>
    <row r="448" spans="1:21" x14ac:dyDescent="0.25">
      <c r="A448" s="251">
        <f t="shared" si="71"/>
        <v>29</v>
      </c>
      <c r="B448" s="256"/>
      <c r="C448" s="251">
        <v>39204</v>
      </c>
      <c r="D448" s="273" t="s">
        <v>177</v>
      </c>
      <c r="E448" s="264"/>
      <c r="F448" s="260">
        <f>SUMIF('ASSET BALANCES'!$A:$A,$C448,'ASSET BALANCES'!O:O)/1000</f>
        <v>0</v>
      </c>
      <c r="G448" s="260">
        <f>SUMIF('ASSET BALANCES'!$A:$A,$C448,'ASSET BALANCES'!P:P)/1000</f>
        <v>0</v>
      </c>
      <c r="H448" s="260">
        <f>SUMIF('ASSET BALANCES'!$A:$A,$C448,'ASSET BALANCES'!Q:Q)/1000</f>
        <v>0</v>
      </c>
      <c r="I448" s="260">
        <f>SUMIF('ASSET BALANCES'!$A:$A,$C448,'ASSET BALANCES'!R:R)/1000</f>
        <v>0</v>
      </c>
      <c r="J448" s="260">
        <f>SUMIF('ASSET BALANCES'!$A:$A,$C448,'ASSET BALANCES'!S:S)/1000</f>
        <v>0</v>
      </c>
      <c r="K448" s="260">
        <f>SUMIF('ASSET BALANCES'!$A:$A,$C448,'ASSET BALANCES'!T:T)/1000</f>
        <v>0</v>
      </c>
      <c r="L448" s="260">
        <f>SUMIF('ASSET BALANCES'!$A:$A,$C448,'ASSET BALANCES'!U:U)/1000</f>
        <v>0</v>
      </c>
      <c r="M448" s="260">
        <f>SUMIF('ASSET BALANCES'!$A:$A,$C448,'ASSET BALANCES'!V:V)/1000</f>
        <v>0</v>
      </c>
      <c r="N448" s="260">
        <f>SUMIF('ASSET BALANCES'!$A:$A,$C448,'ASSET BALANCES'!W:W)/1000</f>
        <v>0</v>
      </c>
      <c r="O448" s="260">
        <f>SUMIF('ASSET BALANCES'!$A:$A,$C448,'ASSET BALANCES'!X:X)/1000</f>
        <v>0</v>
      </c>
      <c r="P448" s="260">
        <f>SUMIF('ASSET BALANCES'!$A:$A,$C448,'ASSET BALANCES'!Y:Y)/1000</f>
        <v>0</v>
      </c>
      <c r="Q448" s="260">
        <f>SUMIF('ASSET BALANCES'!$A:$A,$C448,'ASSET BALANCES'!Z:Z)/1000</f>
        <v>0</v>
      </c>
      <c r="R448" s="260">
        <f>SUMIF('ASSET BALANCES'!$A:$A,$C448,'ASSET BALANCES'!AA:AA)/1000</f>
        <v>0</v>
      </c>
      <c r="S448" s="22">
        <f t="shared" si="75"/>
        <v>0</v>
      </c>
      <c r="U448" s="261">
        <f>S448-('B-07 2024B'!R440/1)</f>
        <v>0</v>
      </c>
    </row>
    <row r="449" spans="1:21" x14ac:dyDescent="0.25">
      <c r="A449" s="251">
        <f t="shared" si="71"/>
        <v>30</v>
      </c>
      <c r="B449" s="256"/>
      <c r="C449" s="251">
        <v>39212</v>
      </c>
      <c r="D449" s="246" t="s">
        <v>178</v>
      </c>
      <c r="F449" s="260">
        <f>SUMIF('ASSET BALANCES'!$A:$A,$C449,'ASSET BALANCES'!O:O)/1000</f>
        <v>6130.1948499999999</v>
      </c>
      <c r="G449" s="260">
        <f>SUMIF('ASSET BALANCES'!$A:$A,$C449,'ASSET BALANCES'!P:P)/1000</f>
        <v>6184.3428199999989</v>
      </c>
      <c r="H449" s="260">
        <f>SUMIF('ASSET BALANCES'!$A:$A,$C449,'ASSET BALANCES'!Q:Q)/1000</f>
        <v>6184.3428199999989</v>
      </c>
      <c r="I449" s="260">
        <f>SUMIF('ASSET BALANCES'!$A:$A,$C449,'ASSET BALANCES'!R:R)/1000</f>
        <v>6184.3428199999989</v>
      </c>
      <c r="J449" s="260">
        <f>SUMIF('ASSET BALANCES'!$A:$A,$C449,'ASSET BALANCES'!S:S)/1000</f>
        <v>6184.3428199999989</v>
      </c>
      <c r="K449" s="260">
        <f>SUMIF('ASSET BALANCES'!$A:$A,$C449,'ASSET BALANCES'!T:T)/1000</f>
        <v>6411.7383199999995</v>
      </c>
      <c r="L449" s="260">
        <f>SUMIF('ASSET BALANCES'!$A:$A,$C449,'ASSET BALANCES'!U:U)/1000</f>
        <v>6411.7383199999995</v>
      </c>
      <c r="M449" s="260">
        <f>SUMIF('ASSET BALANCES'!$A:$A,$C449,'ASSET BALANCES'!V:V)/1000</f>
        <v>6411.7383199999995</v>
      </c>
      <c r="N449" s="260">
        <f>SUMIF('ASSET BALANCES'!$A:$A,$C449,'ASSET BALANCES'!W:W)/1000</f>
        <v>6411.7383199999995</v>
      </c>
      <c r="O449" s="260">
        <f>SUMIF('ASSET BALANCES'!$A:$A,$C449,'ASSET BALANCES'!X:X)/1000</f>
        <v>6411.7383199999995</v>
      </c>
      <c r="P449" s="260">
        <f>SUMIF('ASSET BALANCES'!$A:$A,$C449,'ASSET BALANCES'!Y:Y)/1000</f>
        <v>6411.7383199999995</v>
      </c>
      <c r="Q449" s="260">
        <f>SUMIF('ASSET BALANCES'!$A:$A,$C449,'ASSET BALANCES'!Z:Z)/1000</f>
        <v>6411.7383199999995</v>
      </c>
      <c r="R449" s="260">
        <f>SUMIF('ASSET BALANCES'!$A:$A,$C449,'ASSET BALANCES'!AA:AA)/1000</f>
        <v>6411.7383199999995</v>
      </c>
      <c r="S449" s="22">
        <f t="shared" si="75"/>
        <v>6320.1132838461526</v>
      </c>
      <c r="U449" s="261">
        <f>S449-('B-07 2024B'!R441/1)</f>
        <v>3.8461521398858167E-6</v>
      </c>
    </row>
    <row r="450" spans="1:21" x14ac:dyDescent="0.25">
      <c r="A450" s="251">
        <f t="shared" si="71"/>
        <v>31</v>
      </c>
      <c r="B450" s="256"/>
      <c r="C450" s="251">
        <v>39213</v>
      </c>
      <c r="D450" s="246" t="s">
        <v>179</v>
      </c>
      <c r="F450" s="260">
        <f>SUMIF('ASSET BALANCES'!$A:$A,$C450,'ASSET BALANCES'!O:O)/1000</f>
        <v>1071.1473900000001</v>
      </c>
      <c r="G450" s="260">
        <f>SUMIF('ASSET BALANCES'!$A:$A,$C450,'ASSET BALANCES'!P:P)/1000</f>
        <v>1071.1473900000001</v>
      </c>
      <c r="H450" s="260">
        <f>SUMIF('ASSET BALANCES'!$A:$A,$C450,'ASSET BALANCES'!Q:Q)/1000</f>
        <v>1071.1473900000001</v>
      </c>
      <c r="I450" s="260">
        <f>SUMIF('ASSET BALANCES'!$A:$A,$C450,'ASSET BALANCES'!R:R)/1000</f>
        <v>1071.1473900000001</v>
      </c>
      <c r="J450" s="260">
        <f>SUMIF('ASSET BALANCES'!$A:$A,$C450,'ASSET BALANCES'!S:S)/1000</f>
        <v>1071.1473900000001</v>
      </c>
      <c r="K450" s="260">
        <f>SUMIF('ASSET BALANCES'!$A:$A,$C450,'ASSET BALANCES'!T:T)/1000</f>
        <v>1071.1473900000001</v>
      </c>
      <c r="L450" s="260">
        <f>SUMIF('ASSET BALANCES'!$A:$A,$C450,'ASSET BALANCES'!U:U)/1000</f>
        <v>1071.1473900000001</v>
      </c>
      <c r="M450" s="260">
        <f>SUMIF('ASSET BALANCES'!$A:$A,$C450,'ASSET BALANCES'!V:V)/1000</f>
        <v>1071.1473900000001</v>
      </c>
      <c r="N450" s="260">
        <f>SUMIF('ASSET BALANCES'!$A:$A,$C450,'ASSET BALANCES'!W:W)/1000</f>
        <v>1071.1473900000001</v>
      </c>
      <c r="O450" s="260">
        <f>SUMIF('ASSET BALANCES'!$A:$A,$C450,'ASSET BALANCES'!X:X)/1000</f>
        <v>1071.1473900000001</v>
      </c>
      <c r="P450" s="260">
        <f>SUMIF('ASSET BALANCES'!$A:$A,$C450,'ASSET BALANCES'!Y:Y)/1000</f>
        <v>1071.1473900000001</v>
      </c>
      <c r="Q450" s="260">
        <f>SUMIF('ASSET BALANCES'!$A:$A,$C450,'ASSET BALANCES'!Z:Z)/1000</f>
        <v>1071.1473900000001</v>
      </c>
      <c r="R450" s="260">
        <f>SUMIF('ASSET BALANCES'!$A:$A,$C450,'ASSET BALANCES'!AA:AA)/1000</f>
        <v>1071.1473900000001</v>
      </c>
      <c r="S450" s="22">
        <f t="shared" si="75"/>
        <v>1071.1473900000001</v>
      </c>
      <c r="U450" s="261">
        <f>S450-('B-07 2024B'!R442/1)</f>
        <v>0</v>
      </c>
    </row>
    <row r="451" spans="1:21" x14ac:dyDescent="0.25">
      <c r="A451" s="251">
        <f t="shared" si="71"/>
        <v>32</v>
      </c>
      <c r="B451" s="256"/>
      <c r="C451" s="251">
        <v>39214</v>
      </c>
      <c r="D451" s="264" t="s">
        <v>180</v>
      </c>
      <c r="E451" s="264"/>
      <c r="F451" s="260">
        <f>SUMIF('ASSET BALANCES'!$A:$A,$C451,'ASSET BALANCES'!O:O)/1000</f>
        <v>0</v>
      </c>
      <c r="G451" s="260">
        <f>SUMIF('ASSET BALANCES'!$A:$A,$C451,'ASSET BALANCES'!P:P)/1000</f>
        <v>0</v>
      </c>
      <c r="H451" s="260">
        <f>SUMIF('ASSET BALANCES'!$A:$A,$C451,'ASSET BALANCES'!Q:Q)/1000</f>
        <v>0</v>
      </c>
      <c r="I451" s="260">
        <f>SUMIF('ASSET BALANCES'!$A:$A,$C451,'ASSET BALANCES'!R:R)/1000</f>
        <v>0</v>
      </c>
      <c r="J451" s="260">
        <f>SUMIF('ASSET BALANCES'!$A:$A,$C451,'ASSET BALANCES'!S:S)/1000</f>
        <v>0</v>
      </c>
      <c r="K451" s="260">
        <f>SUMIF('ASSET BALANCES'!$A:$A,$C451,'ASSET BALANCES'!T:T)/1000</f>
        <v>0</v>
      </c>
      <c r="L451" s="260">
        <f>SUMIF('ASSET BALANCES'!$A:$A,$C451,'ASSET BALANCES'!U:U)/1000</f>
        <v>0</v>
      </c>
      <c r="M451" s="260">
        <f>SUMIF('ASSET BALANCES'!$A:$A,$C451,'ASSET BALANCES'!V:V)/1000</f>
        <v>0</v>
      </c>
      <c r="N451" s="260">
        <f>SUMIF('ASSET BALANCES'!$A:$A,$C451,'ASSET BALANCES'!W:W)/1000</f>
        <v>0</v>
      </c>
      <c r="O451" s="260">
        <f>SUMIF('ASSET BALANCES'!$A:$A,$C451,'ASSET BALANCES'!X:X)/1000</f>
        <v>0</v>
      </c>
      <c r="P451" s="260">
        <f>SUMIF('ASSET BALANCES'!$A:$A,$C451,'ASSET BALANCES'!Y:Y)/1000</f>
        <v>0</v>
      </c>
      <c r="Q451" s="260">
        <f>SUMIF('ASSET BALANCES'!$A:$A,$C451,'ASSET BALANCES'!Z:Z)/1000</f>
        <v>0</v>
      </c>
      <c r="R451" s="260">
        <f>SUMIF('ASSET BALANCES'!$A:$A,$C451,'ASSET BALANCES'!AA:AA)/1000</f>
        <v>0</v>
      </c>
      <c r="S451" s="22">
        <f t="shared" si="75"/>
        <v>0</v>
      </c>
      <c r="U451" s="261">
        <f>S451-('B-07 2024B'!R443/1)</f>
        <v>0</v>
      </c>
    </row>
    <row r="452" spans="1:21" x14ac:dyDescent="0.25">
      <c r="A452" s="251">
        <f t="shared" si="71"/>
        <v>33</v>
      </c>
      <c r="B452" s="256"/>
      <c r="C452" s="251">
        <v>39300</v>
      </c>
      <c r="D452" s="264" t="s">
        <v>181</v>
      </c>
      <c r="E452" s="264"/>
      <c r="F452" s="260">
        <f>SUMIF('ASSET BALANCES'!$A:$A,$C452,'ASSET BALANCES'!O:O)/1000</f>
        <v>0</v>
      </c>
      <c r="G452" s="260">
        <f>SUMIF('ASSET BALANCES'!$A:$A,$C452,'ASSET BALANCES'!P:P)/1000</f>
        <v>0</v>
      </c>
      <c r="H452" s="260">
        <f>SUMIF('ASSET BALANCES'!$A:$A,$C452,'ASSET BALANCES'!Q:Q)/1000</f>
        <v>0</v>
      </c>
      <c r="I452" s="260">
        <f>SUMIF('ASSET BALANCES'!$A:$A,$C452,'ASSET BALANCES'!R:R)/1000</f>
        <v>0</v>
      </c>
      <c r="J452" s="260">
        <f>SUMIF('ASSET BALANCES'!$A:$A,$C452,'ASSET BALANCES'!S:S)/1000</f>
        <v>0</v>
      </c>
      <c r="K452" s="260">
        <f>SUMIF('ASSET BALANCES'!$A:$A,$C452,'ASSET BALANCES'!T:T)/1000</f>
        <v>0</v>
      </c>
      <c r="L452" s="260">
        <f>SUMIF('ASSET BALANCES'!$A:$A,$C452,'ASSET BALANCES'!U:U)/1000</f>
        <v>0</v>
      </c>
      <c r="M452" s="260">
        <f>SUMIF('ASSET BALANCES'!$A:$A,$C452,'ASSET BALANCES'!V:V)/1000</f>
        <v>0</v>
      </c>
      <c r="N452" s="260">
        <f>SUMIF('ASSET BALANCES'!$A:$A,$C452,'ASSET BALANCES'!W:W)/1000</f>
        <v>0</v>
      </c>
      <c r="O452" s="260">
        <f>SUMIF('ASSET BALANCES'!$A:$A,$C452,'ASSET BALANCES'!X:X)/1000</f>
        <v>0</v>
      </c>
      <c r="P452" s="260">
        <f>SUMIF('ASSET BALANCES'!$A:$A,$C452,'ASSET BALANCES'!Y:Y)/1000</f>
        <v>0</v>
      </c>
      <c r="Q452" s="260">
        <f>SUMIF('ASSET BALANCES'!$A:$A,$C452,'ASSET BALANCES'!Z:Z)/1000</f>
        <v>0</v>
      </c>
      <c r="R452" s="260">
        <f>SUMIF('ASSET BALANCES'!$A:$A,$C452,'ASSET BALANCES'!AA:AA)/1000</f>
        <v>0</v>
      </c>
      <c r="S452" s="22">
        <f t="shared" si="75"/>
        <v>0</v>
      </c>
      <c r="U452" s="261">
        <f>S452-('B-07 2024B'!R444/1)</f>
        <v>0</v>
      </c>
    </row>
    <row r="453" spans="1:21" x14ac:dyDescent="0.25">
      <c r="A453" s="251">
        <f t="shared" si="71"/>
        <v>34</v>
      </c>
      <c r="B453" s="256"/>
      <c r="C453" s="251">
        <v>39400</v>
      </c>
      <c r="D453" s="264" t="s">
        <v>182</v>
      </c>
      <c r="E453" s="264"/>
      <c r="F453" s="260">
        <f>SUMIF('ASSET BALANCES'!$A:$A,$C453,'ASSET BALANCES'!O:O)/1000</f>
        <v>14206.208460000002</v>
      </c>
      <c r="G453" s="260">
        <f>SUMIF('ASSET BALANCES'!$A:$A,$C453,'ASSET BALANCES'!P:P)/1000</f>
        <v>14432.523240000002</v>
      </c>
      <c r="H453" s="260">
        <f>SUMIF('ASSET BALANCES'!$A:$A,$C453,'ASSET BALANCES'!Q:Q)/1000</f>
        <v>14649.776170000001</v>
      </c>
      <c r="I453" s="260">
        <f>SUMIF('ASSET BALANCES'!$A:$A,$C453,'ASSET BALANCES'!R:R)/1000</f>
        <v>15160.974840000003</v>
      </c>
      <c r="J453" s="260">
        <f>SUMIF('ASSET BALANCES'!$A:$A,$C453,'ASSET BALANCES'!S:S)/1000</f>
        <v>15353.722390000003</v>
      </c>
      <c r="K453" s="260">
        <f>SUMIF('ASSET BALANCES'!$A:$A,$C453,'ASSET BALANCES'!T:T)/1000</f>
        <v>15558.066690000003</v>
      </c>
      <c r="L453" s="260">
        <f>SUMIF('ASSET BALANCES'!$A:$A,$C453,'ASSET BALANCES'!U:U)/1000</f>
        <v>15744.886350000002</v>
      </c>
      <c r="M453" s="260">
        <f>SUMIF('ASSET BALANCES'!$A:$A,$C453,'ASSET BALANCES'!V:V)/1000</f>
        <v>16055.354450000003</v>
      </c>
      <c r="N453" s="260">
        <f>SUMIF('ASSET BALANCES'!$A:$A,$C453,'ASSET BALANCES'!W:W)/1000</f>
        <v>16238.684170000004</v>
      </c>
      <c r="O453" s="260">
        <f>SUMIF('ASSET BALANCES'!$A:$A,$C453,'ASSET BALANCES'!X:X)/1000</f>
        <v>16478.337620000002</v>
      </c>
      <c r="P453" s="260">
        <f>SUMIF('ASSET BALANCES'!$A:$A,$C453,'ASSET BALANCES'!Y:Y)/1000</f>
        <v>17042.874940000002</v>
      </c>
      <c r="Q453" s="260">
        <f>SUMIF('ASSET BALANCES'!$A:$A,$C453,'ASSET BALANCES'!Z:Z)/1000</f>
        <v>17230.333310000002</v>
      </c>
      <c r="R453" s="260">
        <f>SUMIF('ASSET BALANCES'!$A:$A,$C453,'ASSET BALANCES'!AA:AA)/1000</f>
        <v>16145.975260000001</v>
      </c>
      <c r="S453" s="22">
        <f t="shared" si="75"/>
        <v>15715.209068461543</v>
      </c>
      <c r="U453" s="261">
        <f>S453-('B-07 2024B'!R445/1)</f>
        <v>-1.5384575817734003E-6</v>
      </c>
    </row>
    <row r="454" spans="1:21" x14ac:dyDescent="0.25">
      <c r="A454" s="251">
        <f t="shared" si="71"/>
        <v>35</v>
      </c>
      <c r="B454" s="256"/>
      <c r="C454" s="251">
        <v>39401</v>
      </c>
      <c r="D454" s="246" t="s">
        <v>183</v>
      </c>
      <c r="F454" s="260">
        <f>SUMIF('ASSET BALANCES'!$A:$A,$C454,'ASSET BALANCES'!O:O)/1000</f>
        <v>4188.5334300000004</v>
      </c>
      <c r="G454" s="260">
        <f>SUMIF('ASSET BALANCES'!$A:$A,$C454,'ASSET BALANCES'!P:P)/1000</f>
        <v>4188.5334300000004</v>
      </c>
      <c r="H454" s="260">
        <f>SUMIF('ASSET BALANCES'!$A:$A,$C454,'ASSET BALANCES'!Q:Q)/1000</f>
        <v>4188.5334300000004</v>
      </c>
      <c r="I454" s="260">
        <f>SUMIF('ASSET BALANCES'!$A:$A,$C454,'ASSET BALANCES'!R:R)/1000</f>
        <v>4188.5334300000004</v>
      </c>
      <c r="J454" s="260">
        <f>SUMIF('ASSET BALANCES'!$A:$A,$C454,'ASSET BALANCES'!S:S)/1000</f>
        <v>4188.5334300000004</v>
      </c>
      <c r="K454" s="260">
        <f>SUMIF('ASSET BALANCES'!$A:$A,$C454,'ASSET BALANCES'!T:T)/1000</f>
        <v>4188.5334300000004</v>
      </c>
      <c r="L454" s="260">
        <f>SUMIF('ASSET BALANCES'!$A:$A,$C454,'ASSET BALANCES'!U:U)/1000</f>
        <v>4188.5334300000004</v>
      </c>
      <c r="M454" s="260">
        <f>SUMIF('ASSET BALANCES'!$A:$A,$C454,'ASSET BALANCES'!V:V)/1000</f>
        <v>4188.5334300000004</v>
      </c>
      <c r="N454" s="260">
        <f>SUMIF('ASSET BALANCES'!$A:$A,$C454,'ASSET BALANCES'!W:W)/1000</f>
        <v>4188.5334300000004</v>
      </c>
      <c r="O454" s="260">
        <f>SUMIF('ASSET BALANCES'!$A:$A,$C454,'ASSET BALANCES'!X:X)/1000</f>
        <v>4188.5334300000004</v>
      </c>
      <c r="P454" s="260">
        <f>SUMIF('ASSET BALANCES'!$A:$A,$C454,'ASSET BALANCES'!Y:Y)/1000</f>
        <v>4188.5334300000004</v>
      </c>
      <c r="Q454" s="260">
        <f>SUMIF('ASSET BALANCES'!$A:$A,$C454,'ASSET BALANCES'!Z:Z)/1000</f>
        <v>4188.5334300000004</v>
      </c>
      <c r="R454" s="260">
        <f>SUMIF('ASSET BALANCES'!$A:$A,$C454,'ASSET BALANCES'!AA:AA)/1000</f>
        <v>4188.5334300000004</v>
      </c>
      <c r="S454" s="22">
        <f t="shared" si="75"/>
        <v>4188.5334300000013</v>
      </c>
      <c r="U454" s="261">
        <f>S454-('B-07 2024B'!R446/1)</f>
        <v>0</v>
      </c>
    </row>
    <row r="455" spans="1:21" x14ac:dyDescent="0.25">
      <c r="A455" s="251">
        <f t="shared" si="71"/>
        <v>36</v>
      </c>
      <c r="B455" s="256"/>
      <c r="C455" s="251">
        <v>39500</v>
      </c>
      <c r="D455" s="246" t="s">
        <v>184</v>
      </c>
      <c r="F455" s="260">
        <f>SUMIF('ASSET BALANCES'!$A:$A,$C455,'ASSET BALANCES'!O:O)/1000</f>
        <v>2697.1748600000019</v>
      </c>
      <c r="G455" s="260">
        <f>SUMIF('ASSET BALANCES'!$A:$A,$C455,'ASSET BALANCES'!P:P)/1000</f>
        <v>2694.7765900000018</v>
      </c>
      <c r="H455" s="260">
        <f>SUMIF('ASSET BALANCES'!$A:$A,$C455,'ASSET BALANCES'!Q:Q)/1000</f>
        <v>2463.0234100000021</v>
      </c>
      <c r="I455" s="260">
        <f>SUMIF('ASSET BALANCES'!$A:$A,$C455,'ASSET BALANCES'!R:R)/1000</f>
        <v>4396.4491100000023</v>
      </c>
      <c r="J455" s="260">
        <f>SUMIF('ASSET BALANCES'!$A:$A,$C455,'ASSET BALANCES'!S:S)/1000</f>
        <v>4853.6795500000017</v>
      </c>
      <c r="K455" s="260">
        <f>SUMIF('ASSET BALANCES'!$A:$A,$C455,'ASSET BALANCES'!T:T)/1000</f>
        <v>5520.2095400000017</v>
      </c>
      <c r="L455" s="260">
        <f>SUMIF('ASSET BALANCES'!$A:$A,$C455,'ASSET BALANCES'!U:U)/1000</f>
        <v>6105.9975300000024</v>
      </c>
      <c r="M455" s="260">
        <f>SUMIF('ASSET BALANCES'!$A:$A,$C455,'ASSET BALANCES'!V:V)/1000</f>
        <v>7396.2955200000024</v>
      </c>
      <c r="N455" s="260">
        <f>SUMIF('ASSET BALANCES'!$A:$A,$C455,'ASSET BALANCES'!W:W)/1000</f>
        <v>8626.1890200000016</v>
      </c>
      <c r="O455" s="260">
        <f>SUMIF('ASSET BALANCES'!$A:$A,$C455,'ASSET BALANCES'!X:X)/1000</f>
        <v>9814.6090100000019</v>
      </c>
      <c r="P455" s="260">
        <f>SUMIF('ASSET BALANCES'!$A:$A,$C455,'ASSET BALANCES'!Y:Y)/1000</f>
        <v>10885.124000000002</v>
      </c>
      <c r="Q455" s="260">
        <f>SUMIF('ASSET BALANCES'!$A:$A,$C455,'ASSET BALANCES'!Z:Z)/1000</f>
        <v>11823.129989999999</v>
      </c>
      <c r="R455" s="260">
        <f>SUMIF('ASSET BALANCES'!$A:$A,$C455,'ASSET BALANCES'!AA:AA)/1000</f>
        <v>12803.54198</v>
      </c>
      <c r="S455" s="22">
        <f t="shared" si="75"/>
        <v>6929.2461623076924</v>
      </c>
      <c r="U455" s="261">
        <f>S455-('B-07 2024B'!R447/1)</f>
        <v>2.3076918296283111E-6</v>
      </c>
    </row>
    <row r="456" spans="1:21" x14ac:dyDescent="0.25">
      <c r="A456" s="251">
        <f t="shared" si="71"/>
        <v>37</v>
      </c>
      <c r="B456" s="256"/>
      <c r="C456" s="251">
        <v>39600</v>
      </c>
      <c r="D456" s="246" t="s">
        <v>185</v>
      </c>
      <c r="F456" s="260">
        <f>SUMIF('ASSET BALANCES'!$A:$A,$C456,'ASSET BALANCES'!O:O)/1000</f>
        <v>0</v>
      </c>
      <c r="G456" s="260">
        <f>SUMIF('ASSET BALANCES'!$A:$A,$C456,'ASSET BALANCES'!P:P)/1000</f>
        <v>0</v>
      </c>
      <c r="H456" s="260">
        <f>SUMIF('ASSET BALANCES'!$A:$A,$C456,'ASSET BALANCES'!Q:Q)/1000</f>
        <v>0</v>
      </c>
      <c r="I456" s="260">
        <f>SUMIF('ASSET BALANCES'!$A:$A,$C456,'ASSET BALANCES'!R:R)/1000</f>
        <v>0</v>
      </c>
      <c r="J456" s="260">
        <f>SUMIF('ASSET BALANCES'!$A:$A,$C456,'ASSET BALANCES'!S:S)/1000</f>
        <v>0</v>
      </c>
      <c r="K456" s="260">
        <f>SUMIF('ASSET BALANCES'!$A:$A,$C456,'ASSET BALANCES'!T:T)/1000</f>
        <v>0</v>
      </c>
      <c r="L456" s="260">
        <f>SUMIF('ASSET BALANCES'!$A:$A,$C456,'ASSET BALANCES'!U:U)/1000</f>
        <v>0</v>
      </c>
      <c r="M456" s="260">
        <f>SUMIF('ASSET BALANCES'!$A:$A,$C456,'ASSET BALANCES'!V:V)/1000</f>
        <v>0</v>
      </c>
      <c r="N456" s="260">
        <f>SUMIF('ASSET BALANCES'!$A:$A,$C456,'ASSET BALANCES'!W:W)/1000</f>
        <v>0</v>
      </c>
      <c r="O456" s="260">
        <f>SUMIF('ASSET BALANCES'!$A:$A,$C456,'ASSET BALANCES'!X:X)/1000</f>
        <v>0</v>
      </c>
      <c r="P456" s="260">
        <f>SUMIF('ASSET BALANCES'!$A:$A,$C456,'ASSET BALANCES'!Y:Y)/1000</f>
        <v>0</v>
      </c>
      <c r="Q456" s="260">
        <f>SUMIF('ASSET BALANCES'!$A:$A,$C456,'ASSET BALANCES'!Z:Z)/1000</f>
        <v>0</v>
      </c>
      <c r="R456" s="260">
        <f>SUMIF('ASSET BALANCES'!$A:$A,$C456,'ASSET BALANCES'!AA:AA)/1000</f>
        <v>0</v>
      </c>
      <c r="S456" s="22">
        <f t="shared" si="75"/>
        <v>0</v>
      </c>
      <c r="U456" s="261">
        <f>S456-('B-07 2024B'!R448/1)</f>
        <v>0</v>
      </c>
    </row>
    <row r="457" spans="1:21" x14ac:dyDescent="0.25">
      <c r="A457" s="251">
        <f t="shared" si="71"/>
        <v>38</v>
      </c>
      <c r="B457" s="256"/>
      <c r="C457" s="251">
        <v>39700</v>
      </c>
      <c r="D457" s="264" t="s">
        <v>186</v>
      </c>
      <c r="E457" s="264"/>
      <c r="F457" s="260">
        <f>SUMIF('ASSET BALANCES'!$A:$A,$C457,'ASSET BALANCES'!O:O)/1000</f>
        <v>44098.506140000027</v>
      </c>
      <c r="G457" s="260">
        <f>SUMIF('ASSET BALANCES'!$A:$A,$C457,'ASSET BALANCES'!P:P)/1000</f>
        <v>44431.466610000032</v>
      </c>
      <c r="H457" s="260">
        <f>SUMIF('ASSET BALANCES'!$A:$A,$C457,'ASSET BALANCES'!Q:Q)/1000</f>
        <v>44939.70446000003</v>
      </c>
      <c r="I457" s="260">
        <f>SUMIF('ASSET BALANCES'!$A:$A,$C457,'ASSET BALANCES'!R:R)/1000</f>
        <v>44869.25213000003</v>
      </c>
      <c r="J457" s="260">
        <f>SUMIF('ASSET BALANCES'!$A:$A,$C457,'ASSET BALANCES'!S:S)/1000</f>
        <v>45251.142630000031</v>
      </c>
      <c r="K457" s="260">
        <f>SUMIF('ASSET BALANCES'!$A:$A,$C457,'ASSET BALANCES'!T:T)/1000</f>
        <v>45356.160890000028</v>
      </c>
      <c r="L457" s="260">
        <f>SUMIF('ASSET BALANCES'!$A:$A,$C457,'ASSET BALANCES'!U:U)/1000</f>
        <v>45405.742640000033</v>
      </c>
      <c r="M457" s="260">
        <f>SUMIF('ASSET BALANCES'!$A:$A,$C457,'ASSET BALANCES'!V:V)/1000</f>
        <v>45501.83219000003</v>
      </c>
      <c r="N457" s="260">
        <f>SUMIF('ASSET BALANCES'!$A:$A,$C457,'ASSET BALANCES'!W:W)/1000</f>
        <v>45560.139670000026</v>
      </c>
      <c r="O457" s="260">
        <f>SUMIF('ASSET BALANCES'!$A:$A,$C457,'ASSET BALANCES'!X:X)/1000</f>
        <v>45463.072160000018</v>
      </c>
      <c r="P457" s="260">
        <f>SUMIF('ASSET BALANCES'!$A:$A,$C457,'ASSET BALANCES'!Y:Y)/1000</f>
        <v>45240.28088000002</v>
      </c>
      <c r="Q457" s="260">
        <f>SUMIF('ASSET BALANCES'!$A:$A,$C457,'ASSET BALANCES'!Z:Z)/1000</f>
        <v>44912.196570000022</v>
      </c>
      <c r="R457" s="260">
        <f>SUMIF('ASSET BALANCES'!$A:$A,$C457,'ASSET BALANCES'!AA:AA)/1000</f>
        <v>46193.295790000026</v>
      </c>
      <c r="S457" s="22">
        <f t="shared" si="75"/>
        <v>45170.984058461567</v>
      </c>
      <c r="U457" s="261">
        <f>S457-('B-07 2024B'!R449/1)</f>
        <v>-1.5384357539005578E-6</v>
      </c>
    </row>
    <row r="458" spans="1:21" x14ac:dyDescent="0.25">
      <c r="A458" s="251">
        <f t="shared" si="71"/>
        <v>39</v>
      </c>
      <c r="B458" s="256"/>
      <c r="C458" s="249">
        <v>39725</v>
      </c>
      <c r="D458" s="264" t="s">
        <v>187</v>
      </c>
      <c r="E458" s="264"/>
      <c r="F458" s="260">
        <f>SUMIF('ASSET BALANCES'!$A:$A,$C458,'ASSET BALANCES'!O:O)/1000</f>
        <v>42158.498280000014</v>
      </c>
      <c r="G458" s="260">
        <f>SUMIF('ASSET BALANCES'!$A:$A,$C458,'ASSET BALANCES'!P:P)/1000</f>
        <v>42275.889850000014</v>
      </c>
      <c r="H458" s="260">
        <f>SUMIF('ASSET BALANCES'!$A:$A,$C458,'ASSET BALANCES'!Q:Q)/1000</f>
        <v>42617.818980000011</v>
      </c>
      <c r="I458" s="260">
        <f>SUMIF('ASSET BALANCES'!$A:$A,$C458,'ASSET BALANCES'!R:R)/1000</f>
        <v>42778.177420000007</v>
      </c>
      <c r="J458" s="260">
        <f>SUMIF('ASSET BALANCES'!$A:$A,$C458,'ASSET BALANCES'!S:S)/1000</f>
        <v>42848.337420000011</v>
      </c>
      <c r="K458" s="260">
        <f>SUMIF('ASSET BALANCES'!$A:$A,$C458,'ASSET BALANCES'!T:T)/1000</f>
        <v>42971.937420000009</v>
      </c>
      <c r="L458" s="260">
        <f>SUMIF('ASSET BALANCES'!$A:$A,$C458,'ASSET BALANCES'!U:U)/1000</f>
        <v>43069.915610000011</v>
      </c>
      <c r="M458" s="260">
        <f>SUMIF('ASSET BALANCES'!$A:$A,$C458,'ASSET BALANCES'!V:V)/1000</f>
        <v>43256.315610000012</v>
      </c>
      <c r="N458" s="260">
        <f>SUMIF('ASSET BALANCES'!$A:$A,$C458,'ASSET BALANCES'!W:W)/1000</f>
        <v>43454.035610000014</v>
      </c>
      <c r="O458" s="260">
        <f>SUMIF('ASSET BALANCES'!$A:$A,$C458,'ASSET BALANCES'!X:X)/1000</f>
        <v>43606.835610000016</v>
      </c>
      <c r="P458" s="260">
        <f>SUMIF('ASSET BALANCES'!$A:$A,$C458,'ASSET BALANCES'!Y:Y)/1000</f>
        <v>43642.675610000013</v>
      </c>
      <c r="Q458" s="260">
        <f>SUMIF('ASSET BALANCES'!$A:$A,$C458,'ASSET BALANCES'!Z:Z)/1000</f>
        <v>43903.868950000018</v>
      </c>
      <c r="R458" s="260">
        <f>SUMIF('ASSET BALANCES'!$A:$A,$C458,'ASSET BALANCES'!AA:AA)/1000</f>
        <v>51778.218330000011</v>
      </c>
      <c r="S458" s="22">
        <f t="shared" si="75"/>
        <v>43720.194207692322</v>
      </c>
      <c r="U458" s="261">
        <f>S458-('B-07 2024B'!R450/1)</f>
        <v>-2.3076790967024863E-6</v>
      </c>
    </row>
    <row r="459" spans="1:21" x14ac:dyDescent="0.25">
      <c r="A459" s="251">
        <f t="shared" si="71"/>
        <v>40</v>
      </c>
      <c r="B459" s="256"/>
      <c r="C459" s="249">
        <v>39800</v>
      </c>
      <c r="D459" s="264" t="s">
        <v>188</v>
      </c>
      <c r="E459" s="264"/>
      <c r="F459" s="260">
        <f>SUMIF('ASSET BALANCES'!$A:$A,$C459,'ASSET BALANCES'!O:O)/1000</f>
        <v>5162.27646</v>
      </c>
      <c r="G459" s="260">
        <f>SUMIF('ASSET BALANCES'!$A:$A,$C459,'ASSET BALANCES'!P:P)/1000</f>
        <v>5162.27646</v>
      </c>
      <c r="H459" s="260">
        <f>SUMIF('ASSET BALANCES'!$A:$A,$C459,'ASSET BALANCES'!Q:Q)/1000</f>
        <v>5172.7201500000001</v>
      </c>
      <c r="I459" s="260">
        <f>SUMIF('ASSET BALANCES'!$A:$A,$C459,'ASSET BALANCES'!R:R)/1000</f>
        <v>5243.0677500000002</v>
      </c>
      <c r="J459" s="260">
        <f>SUMIF('ASSET BALANCES'!$A:$A,$C459,'ASSET BALANCES'!S:S)/1000</f>
        <v>5243.0677500000002</v>
      </c>
      <c r="K459" s="260">
        <f>SUMIF('ASSET BALANCES'!$A:$A,$C459,'ASSET BALANCES'!T:T)/1000</f>
        <v>5243.0677500000002</v>
      </c>
      <c r="L459" s="260">
        <f>SUMIF('ASSET BALANCES'!$A:$A,$C459,'ASSET BALANCES'!U:U)/1000</f>
        <v>5243.0677500000002</v>
      </c>
      <c r="M459" s="260">
        <f>SUMIF('ASSET BALANCES'!$A:$A,$C459,'ASSET BALANCES'!V:V)/1000</f>
        <v>5071.0543999999991</v>
      </c>
      <c r="N459" s="260">
        <f>SUMIF('ASSET BALANCES'!$A:$A,$C459,'ASSET BALANCES'!W:W)/1000</f>
        <v>5071.0543999999991</v>
      </c>
      <c r="O459" s="260">
        <f>SUMIF('ASSET BALANCES'!$A:$A,$C459,'ASSET BALANCES'!X:X)/1000</f>
        <v>5068.6870399999989</v>
      </c>
      <c r="P459" s="260">
        <f>SUMIF('ASSET BALANCES'!$A:$A,$C459,'ASSET BALANCES'!Y:Y)/1000</f>
        <v>5068.6870399999989</v>
      </c>
      <c r="Q459" s="260">
        <f>SUMIF('ASSET BALANCES'!$A:$A,$C459,'ASSET BALANCES'!Z:Z)/1000</f>
        <v>5068.6870399999989</v>
      </c>
      <c r="R459" s="260">
        <f>SUMIF('ASSET BALANCES'!$A:$A,$C459,'ASSET BALANCES'!AA:AA)/1000</f>
        <v>5268.6870399999989</v>
      </c>
      <c r="S459" s="22">
        <f t="shared" si="75"/>
        <v>5160.4923869230761</v>
      </c>
      <c r="U459" s="261">
        <f>S459-('B-07 2024B'!R451/1)</f>
        <v>-3.0769233489991166E-6</v>
      </c>
    </row>
    <row r="460" spans="1:21" ht="13.8" thickBot="1" x14ac:dyDescent="0.3">
      <c r="A460" s="251">
        <f t="shared" si="71"/>
        <v>41</v>
      </c>
      <c r="B460" s="256"/>
      <c r="C460" s="249"/>
      <c r="D460" s="264" t="s">
        <v>189</v>
      </c>
      <c r="E460" s="264"/>
      <c r="F460" s="104">
        <f>SUM(F441:F459)</f>
        <v>440499.83883999992</v>
      </c>
      <c r="G460" s="104">
        <f t="shared" ref="G460:R460" si="76">SUM(G441:G459)</f>
        <v>445662.51789000008</v>
      </c>
      <c r="H460" s="104">
        <f t="shared" si="76"/>
        <v>448232.65393000009</v>
      </c>
      <c r="I460" s="104">
        <f t="shared" si="76"/>
        <v>453802.33331999998</v>
      </c>
      <c r="J460" s="104">
        <f t="shared" si="76"/>
        <v>457967.03324999992</v>
      </c>
      <c r="K460" s="104">
        <f t="shared" si="76"/>
        <v>459928.85155999998</v>
      </c>
      <c r="L460" s="104">
        <f t="shared" si="76"/>
        <v>464536.74185999983</v>
      </c>
      <c r="M460" s="104">
        <f t="shared" si="76"/>
        <v>467064.39713999996</v>
      </c>
      <c r="N460" s="104">
        <f t="shared" si="76"/>
        <v>469201.21133999992</v>
      </c>
      <c r="O460" s="104">
        <f t="shared" si="76"/>
        <v>470304.08082999993</v>
      </c>
      <c r="P460" s="104">
        <f t="shared" si="76"/>
        <v>470393.35967999999</v>
      </c>
      <c r="Q460" s="104">
        <f t="shared" si="76"/>
        <v>471690.01309999992</v>
      </c>
      <c r="R460" s="104">
        <f t="shared" si="76"/>
        <v>509292.60292999982</v>
      </c>
      <c r="S460" s="104">
        <f t="shared" ref="S460" si="77">SUM(S441:S459)</f>
        <v>463736.58735923073</v>
      </c>
      <c r="U460" s="261">
        <f>S460-('B-07 2024B'!R452/1)</f>
        <v>-7.6915603131055832E-7</v>
      </c>
    </row>
    <row r="461" spans="1:21" ht="13.8" thickTop="1" x14ac:dyDescent="0.25">
      <c r="A461" s="251">
        <f t="shared" si="71"/>
        <v>42</v>
      </c>
      <c r="B461" s="256"/>
      <c r="C461" s="265"/>
      <c r="U461" s="298"/>
    </row>
    <row r="462" spans="1:21" ht="13.8" thickBot="1" x14ac:dyDescent="0.3">
      <c r="A462" s="251">
        <f t="shared" si="71"/>
        <v>43</v>
      </c>
      <c r="B462" s="256"/>
      <c r="C462" s="265"/>
      <c r="D462" s="273" t="s">
        <v>190</v>
      </c>
      <c r="E462" s="264"/>
      <c r="F462" s="59">
        <f t="shared" ref="F462:S462" si="78">SUM(F136,F386,F402,F438,F460)</f>
        <v>11715674.540379999</v>
      </c>
      <c r="G462" s="59">
        <f t="shared" ref="G462:R462" si="79">SUM(G136,G386,G402,G438,G460)</f>
        <v>11784630.668750001</v>
      </c>
      <c r="H462" s="59">
        <f t="shared" si="79"/>
        <v>11877538.957709998</v>
      </c>
      <c r="I462" s="59">
        <f t="shared" si="79"/>
        <v>12008923.596679999</v>
      </c>
      <c r="J462" s="59">
        <f t="shared" si="79"/>
        <v>12087175.3629</v>
      </c>
      <c r="K462" s="59">
        <f t="shared" si="79"/>
        <v>12197766.112430001</v>
      </c>
      <c r="L462" s="59">
        <f t="shared" si="79"/>
        <v>12271485.851770001</v>
      </c>
      <c r="M462" s="59">
        <f t="shared" si="79"/>
        <v>12306143.883949999</v>
      </c>
      <c r="N462" s="59">
        <f t="shared" si="79"/>
        <v>12355609.789619997</v>
      </c>
      <c r="O462" s="59">
        <f t="shared" si="79"/>
        <v>12417164.291630002</v>
      </c>
      <c r="P462" s="59">
        <f t="shared" si="79"/>
        <v>12463439.679090001</v>
      </c>
      <c r="Q462" s="59">
        <f t="shared" si="79"/>
        <v>12495780.204109998</v>
      </c>
      <c r="R462" s="59">
        <f t="shared" si="79"/>
        <v>12771686.32454</v>
      </c>
      <c r="S462" s="59">
        <f t="shared" si="78"/>
        <v>12211770.712581538</v>
      </c>
      <c r="U462" s="261">
        <f>S462-('B-07 2024B'!R454/1)</f>
        <v>-1.8460676074028015E-5</v>
      </c>
    </row>
    <row r="463" spans="1:21" ht="14.4" thickTop="1" thickBot="1" x14ac:dyDescent="0.3">
      <c r="A463" s="253">
        <f t="shared" si="71"/>
        <v>44</v>
      </c>
      <c r="B463" s="39" t="s">
        <v>71</v>
      </c>
      <c r="C463" s="245"/>
      <c r="D463" s="245"/>
      <c r="E463" s="245"/>
      <c r="F463" s="245"/>
      <c r="G463" s="245"/>
      <c r="H463" s="245"/>
      <c r="I463" s="245"/>
      <c r="J463" s="245"/>
      <c r="K463" s="245"/>
      <c r="L463" s="245"/>
      <c r="M463" s="245"/>
      <c r="N463" s="245"/>
      <c r="O463" s="245"/>
      <c r="P463" s="267"/>
      <c r="Q463" s="245"/>
      <c r="R463" s="245"/>
      <c r="S463" s="245"/>
      <c r="U463" s="298"/>
    </row>
    <row r="464" spans="1:21" x14ac:dyDescent="0.25">
      <c r="A464" s="246" t="str">
        <f>+$A$58</f>
        <v>Supporting Schedules:</v>
      </c>
      <c r="P464" s="248"/>
      <c r="Q464" s="246" t="str">
        <f>+$Q$58</f>
        <v>Recap Schedules:  B-07</v>
      </c>
      <c r="U464" s="298"/>
    </row>
    <row r="465" spans="1:21" ht="13.8" thickBot="1" x14ac:dyDescent="0.3">
      <c r="A465" s="245" t="str">
        <f>$A$1</f>
        <v>SCHEDULE B-08</v>
      </c>
      <c r="B465" s="245"/>
      <c r="C465" s="245"/>
      <c r="D465" s="245"/>
      <c r="E465" s="245"/>
      <c r="F465" s="245"/>
      <c r="G465" s="245" t="str">
        <f>$G$1</f>
        <v>MONTHLY PLANT BALANCES TEST YEAR - 13 MONTHS</v>
      </c>
      <c r="H465" s="245"/>
      <c r="I465" s="245"/>
      <c r="J465" s="245"/>
      <c r="K465" s="245"/>
      <c r="L465" s="245"/>
      <c r="M465" s="245"/>
      <c r="N465" s="245"/>
      <c r="O465" s="245"/>
      <c r="P465" s="267"/>
      <c r="Q465" s="245"/>
      <c r="R465" s="245"/>
      <c r="S465" s="245" t="str">
        <f>"Page 19 of " &amp; $Q$1</f>
        <v>Page 19 of 30</v>
      </c>
      <c r="U465" s="298"/>
    </row>
    <row r="466" spans="1:21" x14ac:dyDescent="0.25">
      <c r="A466" s="246" t="str">
        <f>$A$2</f>
        <v>FLORIDA PUBLIC SERVICE COMMISSION</v>
      </c>
      <c r="B466" s="268"/>
      <c r="E466" s="248"/>
      <c r="F466" s="248" t="str">
        <f>$F$2</f>
        <v xml:space="preserve">                  EXPLANATION:</v>
      </c>
      <c r="G466" s="246" t="str">
        <f>IF($G$2="","",$G$2)</f>
        <v>Provide the monthly plant balances for each account or sub-account to which an individual depreciation rate is</v>
      </c>
      <c r="K466" s="269"/>
      <c r="L466" s="269"/>
      <c r="N466" s="269"/>
      <c r="O466" s="269"/>
      <c r="P466" s="270"/>
      <c r="Q466" s="246" t="str">
        <f>$Q$2</f>
        <v>Type of data shown:</v>
      </c>
      <c r="S466" s="247"/>
      <c r="U466" s="298"/>
    </row>
    <row r="467" spans="1:21" x14ac:dyDescent="0.25">
      <c r="B467" s="268"/>
      <c r="G467" s="246" t="str">
        <f>IF($G$3="","",$G$3)</f>
        <v>applied.  These balances should be the ones used to compute the monthly depreciation expenses excluding</v>
      </c>
      <c r="K467" s="248"/>
      <c r="L467" s="247"/>
      <c r="O467" s="248"/>
      <c r="P467" s="248" t="str">
        <f>IF($P$3=0,"",$P$3)</f>
        <v/>
      </c>
      <c r="Q467" s="247" t="str">
        <f>$Q$3</f>
        <v>Projected Test Year Ended 12/31/2025</v>
      </c>
      <c r="S467" s="248"/>
      <c r="U467" s="298"/>
    </row>
    <row r="468" spans="1:21" x14ac:dyDescent="0.25">
      <c r="A468" s="246" t="str">
        <f>$A$4</f>
        <v>COMPANY: TAMPA ELECTRIC COMPANY</v>
      </c>
      <c r="B468" s="268"/>
      <c r="G468" s="246" t="str">
        <f>IF($G$4="","",$G$4)</f>
        <v>any amortization/recovery schedules.</v>
      </c>
      <c r="K468" s="248"/>
      <c r="L468" s="247"/>
      <c r="M468" s="248"/>
      <c r="P468" s="248" t="str">
        <f>IF($P$4=0,"",$P$4)</f>
        <v>XX</v>
      </c>
      <c r="Q468" s="247" t="str">
        <f>$Q$4</f>
        <v>Projected Prior Year Ended 12/31/2024</v>
      </c>
      <c r="S468" s="248"/>
      <c r="U468" s="298"/>
    </row>
    <row r="469" spans="1:21" x14ac:dyDescent="0.25">
      <c r="B469" s="268"/>
      <c r="F469" s="246" t="str">
        <f>IF(+$F$5="","",$F$5)</f>
        <v/>
      </c>
      <c r="K469" s="248"/>
      <c r="L469" s="247"/>
      <c r="M469" s="248"/>
      <c r="P469" s="248" t="str">
        <f>IF($P$5=0,"",$P$5)</f>
        <v/>
      </c>
      <c r="Q469" s="247" t="str">
        <f>$Q$5</f>
        <v>Historical Prior Year Ended 12/31/2023</v>
      </c>
      <c r="S469" s="248"/>
      <c r="U469" s="298"/>
    </row>
    <row r="470" spans="1:21" x14ac:dyDescent="0.25">
      <c r="B470" s="268"/>
      <c r="K470" s="248"/>
      <c r="L470" s="247"/>
      <c r="M470" s="248"/>
      <c r="P470" s="248"/>
      <c r="Q470" s="296" t="s">
        <v>782</v>
      </c>
      <c r="S470" s="248"/>
      <c r="U470" s="298"/>
    </row>
    <row r="471" spans="1:21" x14ac:dyDescent="0.25">
      <c r="B471" s="268"/>
      <c r="K471" s="248"/>
      <c r="L471" s="247"/>
      <c r="M471" s="248"/>
      <c r="P471" s="248"/>
      <c r="Q471" s="296" t="s">
        <v>784</v>
      </c>
      <c r="S471" s="248"/>
      <c r="U471" s="298"/>
    </row>
    <row r="472" spans="1:21" ht="13.8" thickBot="1" x14ac:dyDescent="0.3">
      <c r="A472" s="245" t="str">
        <f>A$8</f>
        <v>DOCKET No. 20240026-EI</v>
      </c>
      <c r="B472" s="271"/>
      <c r="C472" s="245"/>
      <c r="D472" s="245"/>
      <c r="E472" s="245"/>
      <c r="F472" s="245" t="str">
        <f>IF(+$F$8="","",$F$8)</f>
        <v/>
      </c>
      <c r="G472" s="245"/>
      <c r="H472" s="253" t="str">
        <f>IF($H$8="","",$H$8)</f>
        <v>(Dollars in 000's)</v>
      </c>
      <c r="I472" s="253"/>
      <c r="J472" s="245"/>
      <c r="K472" s="245"/>
      <c r="L472" s="245"/>
      <c r="M472" s="245"/>
      <c r="N472" s="245"/>
      <c r="O472" s="245"/>
      <c r="P472" s="267"/>
      <c r="Q472" s="245" t="s">
        <v>783</v>
      </c>
      <c r="R472" s="245"/>
      <c r="S472" s="245"/>
      <c r="U472" s="298"/>
    </row>
    <row r="473" spans="1:21" x14ac:dyDescent="0.25">
      <c r="C473" s="249"/>
      <c r="D473" s="249"/>
      <c r="E473" s="249"/>
      <c r="F473" s="249"/>
      <c r="G473" s="249"/>
      <c r="H473" s="249"/>
      <c r="I473" s="249"/>
      <c r="J473" s="249"/>
      <c r="K473" s="249"/>
      <c r="L473" s="249"/>
      <c r="M473" s="249"/>
      <c r="N473" s="249"/>
      <c r="O473" s="249"/>
      <c r="P473" s="250"/>
      <c r="Q473" s="249"/>
      <c r="R473" s="249"/>
      <c r="S473" s="249"/>
      <c r="U473" s="298"/>
    </row>
    <row r="474" spans="1:21" x14ac:dyDescent="0.25">
      <c r="C474" s="249"/>
      <c r="D474" s="249"/>
      <c r="E474" s="249"/>
      <c r="F474" s="249"/>
      <c r="G474" s="249"/>
      <c r="H474" s="249"/>
      <c r="I474" s="249"/>
      <c r="J474" s="249"/>
      <c r="K474" s="251"/>
      <c r="L474" s="251"/>
      <c r="M474" s="249"/>
      <c r="N474" s="249"/>
      <c r="O474" s="249"/>
      <c r="P474" s="250"/>
      <c r="Q474" s="249"/>
      <c r="R474" s="249"/>
      <c r="S474" s="249"/>
      <c r="U474" s="298"/>
    </row>
    <row r="475" spans="1:21" x14ac:dyDescent="0.25">
      <c r="C475" s="251" t="s">
        <v>17</v>
      </c>
      <c r="D475" s="251" t="s">
        <v>17</v>
      </c>
      <c r="F475" s="251" t="s">
        <v>18</v>
      </c>
      <c r="G475" s="251" t="s">
        <v>19</v>
      </c>
      <c r="H475" s="249" t="s">
        <v>20</v>
      </c>
      <c r="I475" s="249" t="s">
        <v>21</v>
      </c>
      <c r="J475" s="251" t="s">
        <v>22</v>
      </c>
      <c r="K475" s="249" t="s">
        <v>23</v>
      </c>
      <c r="L475" s="251" t="s">
        <v>24</v>
      </c>
      <c r="M475" s="251" t="s">
        <v>25</v>
      </c>
      <c r="N475" s="251" t="s">
        <v>26</v>
      </c>
      <c r="O475" s="251" t="s">
        <v>27</v>
      </c>
      <c r="P475" s="251" t="s">
        <v>28</v>
      </c>
      <c r="Q475" s="251" t="s">
        <v>29</v>
      </c>
      <c r="R475" s="251" t="s">
        <v>30</v>
      </c>
      <c r="S475" s="251" t="s">
        <v>31</v>
      </c>
      <c r="U475" s="298"/>
    </row>
    <row r="476" spans="1:21" x14ac:dyDescent="0.25">
      <c r="A476" s="251" t="s">
        <v>32</v>
      </c>
      <c r="B476" s="251"/>
      <c r="C476" s="251" t="s">
        <v>33</v>
      </c>
      <c r="D476" s="251" t="s">
        <v>33</v>
      </c>
      <c r="E476" s="249"/>
      <c r="F476" s="251"/>
      <c r="G476" s="251"/>
      <c r="H476" s="251"/>
      <c r="I476" s="251"/>
      <c r="J476" s="251"/>
      <c r="K476" s="251"/>
      <c r="L476" s="249"/>
      <c r="M476" s="251"/>
      <c r="N476" s="251"/>
      <c r="O476" s="251"/>
      <c r="P476" s="249"/>
      <c r="Q476" s="249"/>
      <c r="R476" s="249"/>
      <c r="S476" s="251" t="s">
        <v>34</v>
      </c>
      <c r="U476" s="298"/>
    </row>
    <row r="477" spans="1:21" ht="13.8" thickBot="1" x14ac:dyDescent="0.3">
      <c r="A477" s="253" t="s">
        <v>36</v>
      </c>
      <c r="B477" s="253"/>
      <c r="C477" s="253" t="s">
        <v>37</v>
      </c>
      <c r="D477" s="253" t="s">
        <v>38</v>
      </c>
      <c r="E477" s="253"/>
      <c r="F477" s="272" t="str">
        <f>F$13</f>
        <v>12/2023</v>
      </c>
      <c r="G477" s="272" t="str">
        <f t="shared" ref="G477:R477" si="80">G$13</f>
        <v>1/2024</v>
      </c>
      <c r="H477" s="272" t="str">
        <f t="shared" si="80"/>
        <v>2/2024</v>
      </c>
      <c r="I477" s="272" t="str">
        <f t="shared" si="80"/>
        <v>3/2024</v>
      </c>
      <c r="J477" s="272" t="str">
        <f t="shared" si="80"/>
        <v>4/2024</v>
      </c>
      <c r="K477" s="272" t="str">
        <f t="shared" si="80"/>
        <v>5/2024</v>
      </c>
      <c r="L477" s="272" t="str">
        <f t="shared" si="80"/>
        <v>6/2024</v>
      </c>
      <c r="M477" s="272" t="str">
        <f t="shared" si="80"/>
        <v>7/2024</v>
      </c>
      <c r="N477" s="272" t="str">
        <f t="shared" si="80"/>
        <v>8/2024</v>
      </c>
      <c r="O477" s="272" t="str">
        <f t="shared" si="80"/>
        <v>9/2024</v>
      </c>
      <c r="P477" s="272" t="str">
        <f t="shared" si="80"/>
        <v>10/2024</v>
      </c>
      <c r="Q477" s="272" t="str">
        <f t="shared" si="80"/>
        <v>11/2024</v>
      </c>
      <c r="R477" s="272" t="str">
        <f t="shared" si="80"/>
        <v>12/2024</v>
      </c>
      <c r="S477" s="254" t="s">
        <v>52</v>
      </c>
      <c r="U477" s="298"/>
    </row>
    <row r="478" spans="1:21" x14ac:dyDescent="0.25">
      <c r="A478" s="251">
        <v>1</v>
      </c>
      <c r="B478" s="256"/>
      <c r="P478" s="248"/>
      <c r="U478" s="298"/>
    </row>
    <row r="479" spans="1:21" x14ac:dyDescent="0.25">
      <c r="A479" s="251">
        <f>A478+1</f>
        <v>2</v>
      </c>
      <c r="B479" s="256"/>
      <c r="C479" s="265"/>
      <c r="D479" s="246" t="s">
        <v>191</v>
      </c>
      <c r="H479" s="284"/>
      <c r="I479" s="284"/>
      <c r="J479" s="284"/>
      <c r="K479" s="284"/>
      <c r="L479" s="284"/>
      <c r="M479" s="284"/>
      <c r="N479" s="284"/>
      <c r="O479" s="284"/>
      <c r="P479" s="285"/>
      <c r="Q479" s="284"/>
      <c r="R479" s="284"/>
      <c r="S479" s="284"/>
      <c r="U479" s="261">
        <f>S479-('B-07 2024B'!R470/1)</f>
        <v>0</v>
      </c>
    </row>
    <row r="480" spans="1:21" x14ac:dyDescent="0.25">
      <c r="A480" s="251">
        <f t="shared" ref="A480:A521" si="81">A479+1</f>
        <v>3</v>
      </c>
      <c r="B480" s="256"/>
      <c r="C480" s="251" t="s">
        <v>192</v>
      </c>
      <c r="D480" s="60" t="s">
        <v>193</v>
      </c>
      <c r="E480" s="19"/>
      <c r="F480" s="260">
        <f>SUM('ASSET BALANCES'!O33:O35)/1000</f>
        <v>6923.6285099999996</v>
      </c>
      <c r="G480" s="260">
        <f>SUM('ASSET BALANCES'!P33:P35)/1000</f>
        <v>6923.6285099999996</v>
      </c>
      <c r="H480" s="260">
        <f>SUM('ASSET BALANCES'!Q33:Q35)/1000</f>
        <v>6923.6285099999996</v>
      </c>
      <c r="I480" s="260">
        <f>SUM('ASSET BALANCES'!R33:R35)/1000</f>
        <v>6923.6285099999996</v>
      </c>
      <c r="J480" s="260">
        <f>SUM('ASSET BALANCES'!S33:S35)/1000</f>
        <v>6923.6285099999996</v>
      </c>
      <c r="K480" s="260">
        <f>SUM('ASSET BALANCES'!T33:T35)/1000</f>
        <v>6923.6285099999996</v>
      </c>
      <c r="L480" s="260">
        <f>SUM('ASSET BALANCES'!U33:U35)/1000</f>
        <v>6923.6285099999996</v>
      </c>
      <c r="M480" s="260">
        <f>SUM('ASSET BALANCES'!V33:V35)/1000</f>
        <v>6923.6285099999996</v>
      </c>
      <c r="N480" s="260">
        <f>SUM('ASSET BALANCES'!W33:W35)/1000</f>
        <v>6923.6285099999996</v>
      </c>
      <c r="O480" s="260">
        <f>SUM('ASSET BALANCES'!X33:X35)/1000</f>
        <v>6923.6285099999996</v>
      </c>
      <c r="P480" s="260">
        <f>SUM('ASSET BALANCES'!Y33:Y35)/1000</f>
        <v>6923.6285099999996</v>
      </c>
      <c r="Q480" s="260">
        <f>SUM('ASSET BALANCES'!Z33:Z35)/1000</f>
        <v>6923.6285099999996</v>
      </c>
      <c r="R480" s="260">
        <f>SUM('ASSET BALANCES'!AA33:AA35)/1000</f>
        <v>6923.6285099999996</v>
      </c>
      <c r="S480" s="22">
        <f>SUM(F480:R480)/(13)</f>
        <v>6923.6285099999996</v>
      </c>
      <c r="U480" s="261">
        <f>S480-('B-07 2024B'!R471/1)</f>
        <v>0</v>
      </c>
    </row>
    <row r="481" spans="1:21" x14ac:dyDescent="0.25">
      <c r="A481" s="251">
        <f t="shared" si="81"/>
        <v>4</v>
      </c>
      <c r="B481" s="256"/>
      <c r="C481" s="251" t="s">
        <v>194</v>
      </c>
      <c r="D481" s="61" t="s">
        <v>195</v>
      </c>
      <c r="E481" s="62"/>
      <c r="F481" s="260">
        <f>SUM('ASSET BALANCES'!O118:O122)/1000</f>
        <v>187259.95965999999</v>
      </c>
      <c r="G481" s="260">
        <f>SUM('ASSET BALANCES'!P118:P122)/1000</f>
        <v>187259.95965999999</v>
      </c>
      <c r="H481" s="260">
        <f>SUM('ASSET BALANCES'!Q118:Q122)/1000</f>
        <v>187259.95965999999</v>
      </c>
      <c r="I481" s="260">
        <f>SUM('ASSET BALANCES'!R118:R122)/1000</f>
        <v>187259.95965999999</v>
      </c>
      <c r="J481" s="260">
        <f>SUM('ASSET BALANCES'!S118:S122)/1000</f>
        <v>187259.95965999999</v>
      </c>
      <c r="K481" s="260">
        <f>SUM('ASSET BALANCES'!T118:T122)/1000</f>
        <v>187259.95965999999</v>
      </c>
      <c r="L481" s="260">
        <f>SUM('ASSET BALANCES'!U118:U122)/1000</f>
        <v>187259.95965999999</v>
      </c>
      <c r="M481" s="260">
        <f>SUM('ASSET BALANCES'!V118:V122)/1000</f>
        <v>187259.95965999999</v>
      </c>
      <c r="N481" s="260">
        <f>SUM('ASSET BALANCES'!W118:W122)/1000</f>
        <v>187259.95965999999</v>
      </c>
      <c r="O481" s="260">
        <f>SUM('ASSET BALANCES'!X118:X122)/1000</f>
        <v>187259.95965999999</v>
      </c>
      <c r="P481" s="260">
        <f>SUM('ASSET BALANCES'!Y118:Y122)/1000</f>
        <v>187259.95965999999</v>
      </c>
      <c r="Q481" s="260">
        <f>SUM('ASSET BALANCES'!Z118:Z122)/1000</f>
        <v>187259.95965999999</v>
      </c>
      <c r="R481" s="260">
        <f>SUM('ASSET BALANCES'!AA118:AA122)/1000</f>
        <v>193953.60046000002</v>
      </c>
      <c r="S481" s="22">
        <f>SUM(F481:R481)/(13)</f>
        <v>187774.85510615382</v>
      </c>
      <c r="U481" s="261">
        <f>S481-('B-07 2024B'!R472/1)</f>
        <v>-3.8461876101791859E-6</v>
      </c>
    </row>
    <row r="482" spans="1:21" x14ac:dyDescent="0.25">
      <c r="A482" s="251">
        <f t="shared" si="81"/>
        <v>5</v>
      </c>
      <c r="B482" s="256"/>
      <c r="C482" s="251">
        <v>35000</v>
      </c>
      <c r="D482" s="63" t="s">
        <v>196</v>
      </c>
      <c r="E482" s="64"/>
      <c r="F482" s="260">
        <f>SUMIF('ASSET BALANCES'!$A:$A,$C482,'ASSET BALANCES'!O:O)/1000</f>
        <v>17799.99856</v>
      </c>
      <c r="G482" s="260">
        <f>SUMIF('ASSET BALANCES'!$A:$A,$C482,'ASSET BALANCES'!P:P)/1000</f>
        <v>17799.99856</v>
      </c>
      <c r="H482" s="260">
        <f>SUMIF('ASSET BALANCES'!$A:$A,$C482,'ASSET BALANCES'!Q:Q)/1000</f>
        <v>17799.99856</v>
      </c>
      <c r="I482" s="260">
        <f>SUMIF('ASSET BALANCES'!$A:$A,$C482,'ASSET BALANCES'!R:R)/1000</f>
        <v>17799.99856</v>
      </c>
      <c r="J482" s="260">
        <f>SUMIF('ASSET BALANCES'!$A:$A,$C482,'ASSET BALANCES'!S:S)/1000</f>
        <v>17799.99856</v>
      </c>
      <c r="K482" s="260">
        <f>SUMIF('ASSET BALANCES'!$A:$A,$C482,'ASSET BALANCES'!T:T)/1000</f>
        <v>17799.99856</v>
      </c>
      <c r="L482" s="260">
        <f>SUMIF('ASSET BALANCES'!$A:$A,$C482,'ASSET BALANCES'!U:U)/1000</f>
        <v>17799.99856</v>
      </c>
      <c r="M482" s="260">
        <f>SUMIF('ASSET BALANCES'!$A:$A,$C482,'ASSET BALANCES'!V:V)/1000</f>
        <v>17799.99856</v>
      </c>
      <c r="N482" s="260">
        <f>SUMIF('ASSET BALANCES'!$A:$A,$C482,'ASSET BALANCES'!W:W)/1000</f>
        <v>17799.99856</v>
      </c>
      <c r="O482" s="260">
        <f>SUMIF('ASSET BALANCES'!$A:$A,$C482,'ASSET BALANCES'!X:X)/1000</f>
        <v>17799.99856</v>
      </c>
      <c r="P482" s="260">
        <f>SUMIF('ASSET BALANCES'!$A:$A,$C482,'ASSET BALANCES'!Y:Y)/1000</f>
        <v>17799.99856</v>
      </c>
      <c r="Q482" s="260">
        <f>SUMIF('ASSET BALANCES'!$A:$A,$C482,'ASSET BALANCES'!Z:Z)/1000</f>
        <v>17799.99856</v>
      </c>
      <c r="R482" s="260">
        <f>SUMIF('ASSET BALANCES'!$A:$A,$C482,'ASSET BALANCES'!AA:AA)/1000</f>
        <v>17799.99856</v>
      </c>
      <c r="S482" s="22">
        <f>SUM(F482:R482)/(13)</f>
        <v>17799.998560000004</v>
      </c>
      <c r="U482" s="261">
        <f>S482-('B-07 2024B'!R473/1)</f>
        <v>0</v>
      </c>
    </row>
    <row r="483" spans="1:21" x14ac:dyDescent="0.25">
      <c r="A483" s="251">
        <f t="shared" si="81"/>
        <v>6</v>
      </c>
      <c r="B483" s="256"/>
      <c r="C483" s="251">
        <v>36000</v>
      </c>
      <c r="D483" s="63" t="s">
        <v>197</v>
      </c>
      <c r="E483" s="64"/>
      <c r="F483" s="260">
        <f>SUMIF('ASSET BALANCES'!$A:$A,$C483,'ASSET BALANCES'!O:O)/1000</f>
        <v>10119.782539999998</v>
      </c>
      <c r="G483" s="260">
        <f>SUMIF('ASSET BALANCES'!$A:$A,$C483,'ASSET BALANCES'!P:P)/1000</f>
        <v>10119.782539999998</v>
      </c>
      <c r="H483" s="260">
        <f>SUMIF('ASSET BALANCES'!$A:$A,$C483,'ASSET BALANCES'!Q:Q)/1000</f>
        <v>10119.782539999998</v>
      </c>
      <c r="I483" s="260">
        <f>SUMIF('ASSET BALANCES'!$A:$A,$C483,'ASSET BALANCES'!R:R)/1000</f>
        <v>10119.782539999998</v>
      </c>
      <c r="J483" s="260">
        <f>SUMIF('ASSET BALANCES'!$A:$A,$C483,'ASSET BALANCES'!S:S)/1000</f>
        <v>10119.782539999998</v>
      </c>
      <c r="K483" s="260">
        <f>SUMIF('ASSET BALANCES'!$A:$A,$C483,'ASSET BALANCES'!T:T)/1000</f>
        <v>10119.782539999998</v>
      </c>
      <c r="L483" s="260">
        <f>SUMIF('ASSET BALANCES'!$A:$A,$C483,'ASSET BALANCES'!U:U)/1000</f>
        <v>10119.782539999998</v>
      </c>
      <c r="M483" s="260">
        <f>SUMIF('ASSET BALANCES'!$A:$A,$C483,'ASSET BALANCES'!V:V)/1000</f>
        <v>10119.782539999998</v>
      </c>
      <c r="N483" s="260">
        <f>SUMIF('ASSET BALANCES'!$A:$A,$C483,'ASSET BALANCES'!W:W)/1000</f>
        <v>10119.782539999998</v>
      </c>
      <c r="O483" s="260">
        <f>SUMIF('ASSET BALANCES'!$A:$A,$C483,'ASSET BALANCES'!X:X)/1000</f>
        <v>10119.782539999998</v>
      </c>
      <c r="P483" s="260">
        <f>SUMIF('ASSET BALANCES'!$A:$A,$C483,'ASSET BALANCES'!Y:Y)/1000</f>
        <v>10119.782539999998</v>
      </c>
      <c r="Q483" s="260">
        <f>SUMIF('ASSET BALANCES'!$A:$A,$C483,'ASSET BALANCES'!Z:Z)/1000</f>
        <v>10119.782539999998</v>
      </c>
      <c r="R483" s="260">
        <f>SUMIF('ASSET BALANCES'!$A:$A,$C483,'ASSET BALANCES'!AA:AA)/1000</f>
        <v>10119.782539999998</v>
      </c>
      <c r="S483" s="22">
        <f>SUM(F483:R483)/(13)</f>
        <v>10119.782539999998</v>
      </c>
      <c r="U483" s="261">
        <f>S483-('B-07 2024B'!R474/1)</f>
        <v>0</v>
      </c>
    </row>
    <row r="484" spans="1:21" x14ac:dyDescent="0.25">
      <c r="A484" s="251">
        <f t="shared" si="81"/>
        <v>7</v>
      </c>
      <c r="B484" s="256"/>
      <c r="C484" s="251">
        <v>38900</v>
      </c>
      <c r="D484" s="63" t="s">
        <v>198</v>
      </c>
      <c r="E484" s="64"/>
      <c r="F484" s="260">
        <f>SUMIF('ASSET BALANCES'!$A:$A,$C484,'ASSET BALANCES'!O:O)/1000</f>
        <v>3286.63042</v>
      </c>
      <c r="G484" s="260">
        <f>SUMIF('ASSET BALANCES'!$A:$A,$C484,'ASSET BALANCES'!P:P)/1000</f>
        <v>3286.63042</v>
      </c>
      <c r="H484" s="260">
        <f>SUMIF('ASSET BALANCES'!$A:$A,$C484,'ASSET BALANCES'!Q:Q)/1000</f>
        <v>3286.63042</v>
      </c>
      <c r="I484" s="260">
        <f>SUMIF('ASSET BALANCES'!$A:$A,$C484,'ASSET BALANCES'!R:R)/1000</f>
        <v>3286.63042</v>
      </c>
      <c r="J484" s="260">
        <f>SUMIF('ASSET BALANCES'!$A:$A,$C484,'ASSET BALANCES'!S:S)/1000</f>
        <v>3286.63042</v>
      </c>
      <c r="K484" s="260">
        <f>SUMIF('ASSET BALANCES'!$A:$A,$C484,'ASSET BALANCES'!T:T)/1000</f>
        <v>3286.63042</v>
      </c>
      <c r="L484" s="260">
        <f>SUMIF('ASSET BALANCES'!$A:$A,$C484,'ASSET BALANCES'!U:U)/1000</f>
        <v>3286.63042</v>
      </c>
      <c r="M484" s="260">
        <f>SUMIF('ASSET BALANCES'!$A:$A,$C484,'ASSET BALANCES'!V:V)/1000</f>
        <v>3286.63042</v>
      </c>
      <c r="N484" s="260">
        <f>SUMIF('ASSET BALANCES'!$A:$A,$C484,'ASSET BALANCES'!W:W)/1000</f>
        <v>3286.63042</v>
      </c>
      <c r="O484" s="260">
        <f>SUMIF('ASSET BALANCES'!$A:$A,$C484,'ASSET BALANCES'!X:X)/1000</f>
        <v>3286.63042</v>
      </c>
      <c r="P484" s="260">
        <f>SUMIF('ASSET BALANCES'!$A:$A,$C484,'ASSET BALANCES'!Y:Y)/1000</f>
        <v>3286.63042</v>
      </c>
      <c r="Q484" s="260">
        <f>SUMIF('ASSET BALANCES'!$A:$A,$C484,'ASSET BALANCES'!Z:Z)/1000</f>
        <v>3286.63042</v>
      </c>
      <c r="R484" s="260">
        <f>SUMIF('ASSET BALANCES'!$A:$A,$C484,'ASSET BALANCES'!AA:AA)/1000</f>
        <v>3286.63042</v>
      </c>
      <c r="S484" s="22">
        <f>SUM(F484:R484)/(13)</f>
        <v>3286.6304200000009</v>
      </c>
      <c r="U484" s="261">
        <f>S484-('B-07 2024B'!R475/1)</f>
        <v>0</v>
      </c>
    </row>
    <row r="485" spans="1:21" ht="13.8" thickBot="1" x14ac:dyDescent="0.3">
      <c r="A485" s="251">
        <f t="shared" si="81"/>
        <v>8</v>
      </c>
      <c r="B485" s="256"/>
      <c r="C485" s="251"/>
      <c r="D485" s="61" t="s">
        <v>199</v>
      </c>
      <c r="E485" s="62"/>
      <c r="F485" s="107">
        <f>SUM(F480:F484)</f>
        <v>225389.99969</v>
      </c>
      <c r="G485" s="107">
        <f t="shared" ref="G485:R485" si="82">SUM(G480:G484)</f>
        <v>225389.99969</v>
      </c>
      <c r="H485" s="107">
        <f t="shared" si="82"/>
        <v>225389.99969</v>
      </c>
      <c r="I485" s="107">
        <f t="shared" si="82"/>
        <v>225389.99969</v>
      </c>
      <c r="J485" s="107">
        <f t="shared" si="82"/>
        <v>225389.99969</v>
      </c>
      <c r="K485" s="107">
        <f t="shared" si="82"/>
        <v>225389.99969</v>
      </c>
      <c r="L485" s="107">
        <f t="shared" si="82"/>
        <v>225389.99969</v>
      </c>
      <c r="M485" s="107">
        <f t="shared" si="82"/>
        <v>225389.99969</v>
      </c>
      <c r="N485" s="107">
        <f t="shared" si="82"/>
        <v>225389.99969</v>
      </c>
      <c r="O485" s="107">
        <f t="shared" si="82"/>
        <v>225389.99969</v>
      </c>
      <c r="P485" s="107">
        <f t="shared" si="82"/>
        <v>225389.99969</v>
      </c>
      <c r="Q485" s="107">
        <f t="shared" si="82"/>
        <v>225389.99969</v>
      </c>
      <c r="R485" s="107">
        <f t="shared" si="82"/>
        <v>232083.64049000002</v>
      </c>
      <c r="S485" s="107">
        <f t="shared" ref="S485" si="83">SUM(S480:S484)</f>
        <v>225904.89513615382</v>
      </c>
      <c r="U485" s="261">
        <f>S485-('B-07 2024B'!R476/1)</f>
        <v>-3.8461876101791859E-6</v>
      </c>
    </row>
    <row r="486" spans="1:21" ht="13.8" thickTop="1" x14ac:dyDescent="0.25">
      <c r="A486" s="251">
        <f t="shared" si="81"/>
        <v>9</v>
      </c>
      <c r="B486" s="256"/>
      <c r="P486" s="248"/>
      <c r="U486" s="298"/>
    </row>
    <row r="487" spans="1:21" x14ac:dyDescent="0.25">
      <c r="A487" s="251">
        <f t="shared" si="81"/>
        <v>10</v>
      </c>
      <c r="B487" s="256"/>
      <c r="C487" s="251"/>
      <c r="D487" s="65" t="s">
        <v>200</v>
      </c>
      <c r="E487" s="19"/>
      <c r="F487" s="19"/>
      <c r="G487" s="19"/>
      <c r="H487" s="28"/>
      <c r="I487" s="28"/>
      <c r="J487" s="28"/>
      <c r="K487" s="278"/>
      <c r="L487" s="28"/>
      <c r="M487" s="278"/>
      <c r="N487" s="28"/>
      <c r="O487" s="278"/>
      <c r="P487" s="28"/>
      <c r="Q487" s="278"/>
      <c r="R487" s="28"/>
      <c r="S487" s="278"/>
      <c r="U487" s="298"/>
    </row>
    <row r="488" spans="1:21" x14ac:dyDescent="0.25">
      <c r="A488" s="251">
        <f t="shared" si="81"/>
        <v>11</v>
      </c>
      <c r="B488" s="256"/>
      <c r="C488" s="251">
        <v>30315</v>
      </c>
      <c r="D488" s="34" t="s">
        <v>201</v>
      </c>
      <c r="F488" s="260">
        <f>SUMIF('ASSET BALANCES'!$A:$A,$C488,'ASSET BALANCES'!O:O)/1000</f>
        <v>521517.15644000005</v>
      </c>
      <c r="G488" s="260">
        <f>SUMIF('ASSET BALANCES'!$A:$A,$C488,'ASSET BALANCES'!P:P)/1000</f>
        <v>527597.41024000011</v>
      </c>
      <c r="H488" s="260">
        <f>SUMIF('ASSET BALANCES'!$A:$A,$C488,'ASSET BALANCES'!Q:Q)/1000</f>
        <v>536196.60239000013</v>
      </c>
      <c r="I488" s="260">
        <f>SUMIF('ASSET BALANCES'!$A:$A,$C488,'ASSET BALANCES'!R:R)/1000</f>
        <v>541516.15497000015</v>
      </c>
      <c r="J488" s="260">
        <f>SUMIF('ASSET BALANCES'!$A:$A,$C488,'ASSET BALANCES'!S:S)/1000</f>
        <v>541349.04074000008</v>
      </c>
      <c r="K488" s="260">
        <f>SUMIF('ASSET BALANCES'!$A:$A,$C488,'ASSET BALANCES'!T:T)/1000</f>
        <v>534075.01500000013</v>
      </c>
      <c r="L488" s="260">
        <f>SUMIF('ASSET BALANCES'!$A:$A,$C488,'ASSET BALANCES'!U:U)/1000</f>
        <v>534983.1872200002</v>
      </c>
      <c r="M488" s="260">
        <f>SUMIF('ASSET BALANCES'!$A:$A,$C488,'ASSET BALANCES'!V:V)/1000</f>
        <v>534998.87832000013</v>
      </c>
      <c r="N488" s="260">
        <f>SUMIF('ASSET BALANCES'!$A:$A,$C488,'ASSET BALANCES'!W:W)/1000</f>
        <v>533965.58910000022</v>
      </c>
      <c r="O488" s="260">
        <f>SUMIF('ASSET BALANCES'!$A:$A,$C488,'ASSET BALANCES'!X:X)/1000</f>
        <v>547832.12668000022</v>
      </c>
      <c r="P488" s="260">
        <f>SUMIF('ASSET BALANCES'!$A:$A,$C488,'ASSET BALANCES'!Y:Y)/1000</f>
        <v>549640.71723000018</v>
      </c>
      <c r="Q488" s="260">
        <f>SUMIF('ASSET BALANCES'!$A:$A,$C488,'ASSET BALANCES'!Z:Z)/1000</f>
        <v>551734.81759000011</v>
      </c>
      <c r="R488" s="260">
        <f>SUMIF('ASSET BALANCES'!$A:$A,$C488,'ASSET BALANCES'!AA:AA)/1000</f>
        <v>577595.31785000011</v>
      </c>
      <c r="S488" s="22">
        <f>SUM(F488:R488)/(13)</f>
        <v>541000.15490538487</v>
      </c>
      <c r="U488" s="261">
        <f>S488-('B-07 2024B'!R479/1)</f>
        <v>-4.6150526031851768E-6</v>
      </c>
    </row>
    <row r="489" spans="1:21" x14ac:dyDescent="0.25">
      <c r="A489" s="251">
        <f t="shared" si="81"/>
        <v>12</v>
      </c>
      <c r="B489" s="256"/>
      <c r="C489" s="251">
        <v>30302</v>
      </c>
      <c r="D489" s="246" t="s">
        <v>202</v>
      </c>
      <c r="F489" s="260">
        <f>SUMIF('ASSET BALANCES'!$A:$A,$C489,'ASSET BALANCES'!O:O)/1000</f>
        <v>0</v>
      </c>
      <c r="G489" s="260">
        <f>SUMIF('ASSET BALANCES'!$A:$A,$C489,'ASSET BALANCES'!P:P)/1000</f>
        <v>0</v>
      </c>
      <c r="H489" s="260">
        <f>SUMIF('ASSET BALANCES'!$A:$A,$C489,'ASSET BALANCES'!Q:Q)/1000</f>
        <v>0</v>
      </c>
      <c r="I489" s="260">
        <f>SUMIF('ASSET BALANCES'!$A:$A,$C489,'ASSET BALANCES'!R:R)/1000</f>
        <v>0</v>
      </c>
      <c r="J489" s="260">
        <f>SUMIF('ASSET BALANCES'!$A:$A,$C489,'ASSET BALANCES'!S:S)/1000</f>
        <v>0</v>
      </c>
      <c r="K489" s="260">
        <f>SUMIF('ASSET BALANCES'!$A:$A,$C489,'ASSET BALANCES'!T:T)/1000</f>
        <v>0</v>
      </c>
      <c r="L489" s="260">
        <f>SUMIF('ASSET BALANCES'!$A:$A,$C489,'ASSET BALANCES'!U:U)/1000</f>
        <v>0</v>
      </c>
      <c r="M489" s="260">
        <f>SUMIF('ASSET BALANCES'!$A:$A,$C489,'ASSET BALANCES'!V:V)/1000</f>
        <v>0</v>
      </c>
      <c r="N489" s="260">
        <f>SUMIF('ASSET BALANCES'!$A:$A,$C489,'ASSET BALANCES'!W:W)/1000</f>
        <v>0</v>
      </c>
      <c r="O489" s="260">
        <f>SUMIF('ASSET BALANCES'!$A:$A,$C489,'ASSET BALANCES'!X:X)/1000</f>
        <v>0</v>
      </c>
      <c r="P489" s="260">
        <f>SUMIF('ASSET BALANCES'!$A:$A,$C489,'ASSET BALANCES'!Y:Y)/1000</f>
        <v>0</v>
      </c>
      <c r="Q489" s="260">
        <f>SUMIF('ASSET BALANCES'!$A:$A,$C489,'ASSET BALANCES'!Z:Z)/1000</f>
        <v>0</v>
      </c>
      <c r="R489" s="260">
        <f>SUMIF('ASSET BALANCES'!$A:$A,$C489,'ASSET BALANCES'!AA:AA)/1000</f>
        <v>0</v>
      </c>
      <c r="S489" s="22">
        <f>SUM(F489:R489)/(13)</f>
        <v>0</v>
      </c>
      <c r="U489" s="261">
        <f>S489-('B-07 2024B'!R480/1)</f>
        <v>0</v>
      </c>
    </row>
    <row r="490" spans="1:21" x14ac:dyDescent="0.25">
      <c r="A490" s="251">
        <f t="shared" si="81"/>
        <v>13</v>
      </c>
      <c r="B490" s="256"/>
      <c r="C490" s="251">
        <v>30399</v>
      </c>
      <c r="D490" s="246" t="s">
        <v>203</v>
      </c>
      <c r="F490" s="260">
        <f>SUMIF('ASSET BALANCES'!$A:$A,$C490,'ASSET BALANCES'!O:O)/1000</f>
        <v>4564.93815</v>
      </c>
      <c r="G490" s="260">
        <f>SUMIF('ASSET BALANCES'!$A:$A,$C490,'ASSET BALANCES'!P:P)/1000</f>
        <v>4564.93815</v>
      </c>
      <c r="H490" s="260">
        <f>SUMIF('ASSET BALANCES'!$A:$A,$C490,'ASSET BALANCES'!Q:Q)/1000</f>
        <v>4564.93815</v>
      </c>
      <c r="I490" s="260">
        <f>SUMIF('ASSET BALANCES'!$A:$A,$C490,'ASSET BALANCES'!R:R)/1000</f>
        <v>4564.93815</v>
      </c>
      <c r="J490" s="260">
        <f>SUMIF('ASSET BALANCES'!$A:$A,$C490,'ASSET BALANCES'!S:S)/1000</f>
        <v>4564.93815</v>
      </c>
      <c r="K490" s="260">
        <f>SUMIF('ASSET BALANCES'!$A:$A,$C490,'ASSET BALANCES'!T:T)/1000</f>
        <v>4564.93815</v>
      </c>
      <c r="L490" s="260">
        <f>SUMIF('ASSET BALANCES'!$A:$A,$C490,'ASSET BALANCES'!U:U)/1000</f>
        <v>4620.0860300000004</v>
      </c>
      <c r="M490" s="260">
        <f>SUMIF('ASSET BALANCES'!$A:$A,$C490,'ASSET BALANCES'!V:V)/1000</f>
        <v>4620.0860300000004</v>
      </c>
      <c r="N490" s="260">
        <f>SUMIF('ASSET BALANCES'!$A:$A,$C490,'ASSET BALANCES'!W:W)/1000</f>
        <v>4620.0860300000004</v>
      </c>
      <c r="O490" s="260">
        <f>SUMIF('ASSET BALANCES'!$A:$A,$C490,'ASSET BALANCES'!X:X)/1000</f>
        <v>4620.0860300000004</v>
      </c>
      <c r="P490" s="260">
        <f>SUMIF('ASSET BALANCES'!$A:$A,$C490,'ASSET BALANCES'!Y:Y)/1000</f>
        <v>4620.0860300000004</v>
      </c>
      <c r="Q490" s="260">
        <f>SUMIF('ASSET BALANCES'!$A:$A,$C490,'ASSET BALANCES'!Z:Z)/1000</f>
        <v>4620.0860300000004</v>
      </c>
      <c r="R490" s="260">
        <f>SUMIF('ASSET BALANCES'!$A:$A,$C490,'ASSET BALANCES'!AA:AA)/1000</f>
        <v>4620.0860300000004</v>
      </c>
      <c r="S490" s="22">
        <f>SUM(F490:R490)/(13)</f>
        <v>4594.6331623076921</v>
      </c>
      <c r="U490" s="261">
        <f>S490-('B-07 2024B'!R481/1)</f>
        <v>2.3076918296283111E-6</v>
      </c>
    </row>
    <row r="491" spans="1:21" ht="13.8" thickBot="1" x14ac:dyDescent="0.3">
      <c r="A491" s="251">
        <f t="shared" si="81"/>
        <v>14</v>
      </c>
      <c r="D491" s="61" t="s">
        <v>204</v>
      </c>
      <c r="E491" s="66"/>
      <c r="F491" s="107">
        <f t="shared" ref="F491" si="84">SUM(F488:F490)</f>
        <v>526082.09458999999</v>
      </c>
      <c r="G491" s="107">
        <f t="shared" ref="G491:R491" si="85">SUM(G488:G490)</f>
        <v>532162.34839000006</v>
      </c>
      <c r="H491" s="107">
        <f t="shared" si="85"/>
        <v>540761.54054000007</v>
      </c>
      <c r="I491" s="107">
        <f t="shared" si="85"/>
        <v>546081.09312000009</v>
      </c>
      <c r="J491" s="107">
        <f t="shared" si="85"/>
        <v>545913.97889000003</v>
      </c>
      <c r="K491" s="107">
        <f t="shared" si="85"/>
        <v>538639.95315000007</v>
      </c>
      <c r="L491" s="107">
        <f t="shared" si="85"/>
        <v>539603.2732500002</v>
      </c>
      <c r="M491" s="107">
        <f t="shared" si="85"/>
        <v>539618.96435000014</v>
      </c>
      <c r="N491" s="107">
        <f t="shared" si="85"/>
        <v>538585.67513000022</v>
      </c>
      <c r="O491" s="107">
        <f t="shared" si="85"/>
        <v>552452.21271000023</v>
      </c>
      <c r="P491" s="107">
        <f t="shared" si="85"/>
        <v>554260.80326000019</v>
      </c>
      <c r="Q491" s="107">
        <f t="shared" si="85"/>
        <v>556354.90362000011</v>
      </c>
      <c r="R491" s="107">
        <f t="shared" si="85"/>
        <v>582215.40388000011</v>
      </c>
      <c r="S491" s="107">
        <f t="shared" ref="S491" si="86">SUM(S488:S490)</f>
        <v>545594.78806769254</v>
      </c>
      <c r="U491" s="261">
        <f>S491-('B-07 2024B'!R482/1)</f>
        <v>-2.307351678609848E-6</v>
      </c>
    </row>
    <row r="492" spans="1:21" ht="13.8" thickTop="1" x14ac:dyDescent="0.25">
      <c r="A492" s="251">
        <f t="shared" si="81"/>
        <v>15</v>
      </c>
      <c r="P492" s="248"/>
      <c r="U492" s="298"/>
    </row>
    <row r="493" spans="1:21" x14ac:dyDescent="0.25">
      <c r="A493" s="251">
        <f t="shared" si="81"/>
        <v>16</v>
      </c>
      <c r="D493" s="287" t="s">
        <v>205</v>
      </c>
      <c r="P493" s="248"/>
      <c r="U493" s="298"/>
    </row>
    <row r="494" spans="1:21" x14ac:dyDescent="0.25">
      <c r="A494" s="251">
        <f t="shared" si="81"/>
        <v>17</v>
      </c>
      <c r="C494" s="251">
        <v>31700</v>
      </c>
      <c r="D494" s="246" t="s">
        <v>206</v>
      </c>
      <c r="F494" s="260">
        <f>SUMIF('ASSET BALANCES'!$A:$A,$C494,'ASSET BALANCES'!O:O)/1000</f>
        <v>5602.9184799999966</v>
      </c>
      <c r="G494" s="260">
        <f>SUMIF('ASSET BALANCES'!$A:$A,$C494,'ASSET BALANCES'!P:P)/1000</f>
        <v>5602.9184799999966</v>
      </c>
      <c r="H494" s="260">
        <f>SUMIF('ASSET BALANCES'!$A:$A,$C494,'ASSET BALANCES'!Q:Q)/1000</f>
        <v>5602.9184799999966</v>
      </c>
      <c r="I494" s="260">
        <f>SUMIF('ASSET BALANCES'!$A:$A,$C494,'ASSET BALANCES'!R:R)/1000</f>
        <v>5602.9184799999966</v>
      </c>
      <c r="J494" s="260">
        <f>SUMIF('ASSET BALANCES'!$A:$A,$C494,'ASSET BALANCES'!S:S)/1000</f>
        <v>5602.9184799999966</v>
      </c>
      <c r="K494" s="260">
        <f>SUMIF('ASSET BALANCES'!$A:$A,$C494,'ASSET BALANCES'!T:T)/1000</f>
        <v>5602.9184799999966</v>
      </c>
      <c r="L494" s="260">
        <f>SUMIF('ASSET BALANCES'!$A:$A,$C494,'ASSET BALANCES'!U:U)/1000</f>
        <v>5602.9184799999966</v>
      </c>
      <c r="M494" s="260">
        <f>SUMIF('ASSET BALANCES'!$A:$A,$C494,'ASSET BALANCES'!V:V)/1000</f>
        <v>5602.9184799999966</v>
      </c>
      <c r="N494" s="260">
        <f>SUMIF('ASSET BALANCES'!$A:$A,$C494,'ASSET BALANCES'!W:W)/1000</f>
        <v>5602.9184799999966</v>
      </c>
      <c r="O494" s="260">
        <f>SUMIF('ASSET BALANCES'!$A:$A,$C494,'ASSET BALANCES'!X:X)/1000</f>
        <v>5602.9184799999966</v>
      </c>
      <c r="P494" s="260">
        <f>SUMIF('ASSET BALANCES'!$A:$A,$C494,'ASSET BALANCES'!Y:Y)/1000</f>
        <v>5602.9184799999966</v>
      </c>
      <c r="Q494" s="260">
        <f>SUMIF('ASSET BALANCES'!$A:$A,$C494,'ASSET BALANCES'!Z:Z)/1000</f>
        <v>5602.9184799999966</v>
      </c>
      <c r="R494" s="260">
        <f>SUMIF('ASSET BALANCES'!$A:$A,$C494,'ASSET BALANCES'!AA:AA)/1000</f>
        <v>5602.9184799999966</v>
      </c>
      <c r="S494" s="22">
        <f>SUM(F494:R494)/(13)</f>
        <v>5602.9184799999948</v>
      </c>
      <c r="U494" s="261">
        <f>S494-('B-07 2024B'!R485/1)</f>
        <v>0</v>
      </c>
    </row>
    <row r="495" spans="1:21" x14ac:dyDescent="0.25">
      <c r="A495" s="251">
        <f t="shared" si="81"/>
        <v>18</v>
      </c>
      <c r="C495" s="251">
        <v>34700</v>
      </c>
      <c r="D495" s="246" t="s">
        <v>207</v>
      </c>
      <c r="F495" s="260">
        <f>SUMIF('ASSET BALANCES'!$A:$A,$C495,'ASSET BALANCES'!O:O)/1000</f>
        <v>12376.233219999998</v>
      </c>
      <c r="G495" s="260">
        <f>SUMIF('ASSET BALANCES'!$A:$A,$C495,'ASSET BALANCES'!P:P)/1000</f>
        <v>12376.233219999998</v>
      </c>
      <c r="H495" s="260">
        <f>SUMIF('ASSET BALANCES'!$A:$A,$C495,'ASSET BALANCES'!Q:Q)/1000</f>
        <v>12376.233219999998</v>
      </c>
      <c r="I495" s="260">
        <f>SUMIF('ASSET BALANCES'!$A:$A,$C495,'ASSET BALANCES'!R:R)/1000</f>
        <v>12376.233219999998</v>
      </c>
      <c r="J495" s="260">
        <f>SUMIF('ASSET BALANCES'!$A:$A,$C495,'ASSET BALANCES'!S:S)/1000</f>
        <v>12376.233219999998</v>
      </c>
      <c r="K495" s="260">
        <f>SUMIF('ASSET BALANCES'!$A:$A,$C495,'ASSET BALANCES'!T:T)/1000</f>
        <v>12376.233219999998</v>
      </c>
      <c r="L495" s="260">
        <f>SUMIF('ASSET BALANCES'!$A:$A,$C495,'ASSET BALANCES'!U:U)/1000</f>
        <v>12376.233219999998</v>
      </c>
      <c r="M495" s="260">
        <f>SUMIF('ASSET BALANCES'!$A:$A,$C495,'ASSET BALANCES'!V:V)/1000</f>
        <v>12376.233219999998</v>
      </c>
      <c r="N495" s="260">
        <f>SUMIF('ASSET BALANCES'!$A:$A,$C495,'ASSET BALANCES'!W:W)/1000</f>
        <v>12376.233219999998</v>
      </c>
      <c r="O495" s="260">
        <f>SUMIF('ASSET BALANCES'!$A:$A,$C495,'ASSET BALANCES'!X:X)/1000</f>
        <v>12376.233219999998</v>
      </c>
      <c r="P495" s="260">
        <f>SUMIF('ASSET BALANCES'!$A:$A,$C495,'ASSET BALANCES'!Y:Y)/1000</f>
        <v>12376.233219999998</v>
      </c>
      <c r="Q495" s="260">
        <f>SUMIF('ASSET BALANCES'!$A:$A,$C495,'ASSET BALANCES'!Z:Z)/1000</f>
        <v>12376.233219999998</v>
      </c>
      <c r="R495" s="260">
        <f>SUMIF('ASSET BALANCES'!$A:$A,$C495,'ASSET BALANCES'!AA:AA)/1000</f>
        <v>12376.233219999998</v>
      </c>
      <c r="S495" s="22">
        <f>SUM(F495:R495)/(13)</f>
        <v>12376.233219999996</v>
      </c>
      <c r="U495" s="261">
        <f>S495-('B-07 2024B'!R486/1)</f>
        <v>0</v>
      </c>
    </row>
    <row r="496" spans="1:21" x14ac:dyDescent="0.25">
      <c r="A496" s="251">
        <f t="shared" si="81"/>
        <v>19</v>
      </c>
      <c r="B496" s="256"/>
      <c r="C496" s="251">
        <v>37400</v>
      </c>
      <c r="D496" s="246" t="s">
        <v>208</v>
      </c>
      <c r="F496" s="260">
        <f>SUMIF('ASSET BALANCES'!$A:$A,$C496,'ASSET BALANCES'!O:O)/1000</f>
        <v>7160.1822599999996</v>
      </c>
      <c r="G496" s="260">
        <f>SUMIF('ASSET BALANCES'!$A:$A,$C496,'ASSET BALANCES'!P:P)/1000</f>
        <v>7160.1822599999996</v>
      </c>
      <c r="H496" s="260">
        <f>SUMIF('ASSET BALANCES'!$A:$A,$C496,'ASSET BALANCES'!Q:Q)/1000</f>
        <v>7160.1822599999996</v>
      </c>
      <c r="I496" s="260">
        <f>SUMIF('ASSET BALANCES'!$A:$A,$C496,'ASSET BALANCES'!R:R)/1000</f>
        <v>7160.1822599999996</v>
      </c>
      <c r="J496" s="260">
        <f>SUMIF('ASSET BALANCES'!$A:$A,$C496,'ASSET BALANCES'!S:S)/1000</f>
        <v>7160.1822599999996</v>
      </c>
      <c r="K496" s="260">
        <f>SUMIF('ASSET BALANCES'!$A:$A,$C496,'ASSET BALANCES'!T:T)/1000</f>
        <v>7160.1822599999996</v>
      </c>
      <c r="L496" s="260">
        <f>SUMIF('ASSET BALANCES'!$A:$A,$C496,'ASSET BALANCES'!U:U)/1000</f>
        <v>7160.1822599999996</v>
      </c>
      <c r="M496" s="260">
        <f>SUMIF('ASSET BALANCES'!$A:$A,$C496,'ASSET BALANCES'!V:V)/1000</f>
        <v>7160.1822599999996</v>
      </c>
      <c r="N496" s="260">
        <f>SUMIF('ASSET BALANCES'!$A:$A,$C496,'ASSET BALANCES'!W:W)/1000</f>
        <v>7160.1822599999996</v>
      </c>
      <c r="O496" s="260">
        <f>SUMIF('ASSET BALANCES'!$A:$A,$C496,'ASSET BALANCES'!X:X)/1000</f>
        <v>7160.1822599999996</v>
      </c>
      <c r="P496" s="260">
        <f>SUMIF('ASSET BALANCES'!$A:$A,$C496,'ASSET BALANCES'!Y:Y)/1000</f>
        <v>7160.1822599999996</v>
      </c>
      <c r="Q496" s="260">
        <f>SUMIF('ASSET BALANCES'!$A:$A,$C496,'ASSET BALANCES'!Z:Z)/1000</f>
        <v>7160.1822599999996</v>
      </c>
      <c r="R496" s="260">
        <f>SUMIF('ASSET BALANCES'!$A:$A,$C496,'ASSET BALANCES'!AA:AA)/1000</f>
        <v>7160.1822599999996</v>
      </c>
      <c r="S496" s="22">
        <f>SUM(F496:R496)/(13)</f>
        <v>7160.1822600000005</v>
      </c>
      <c r="U496" s="261">
        <f>S496-('B-07 2024B'!R487/1)</f>
        <v>0</v>
      </c>
    </row>
    <row r="497" spans="1:21" x14ac:dyDescent="0.25">
      <c r="A497" s="251">
        <f t="shared" si="81"/>
        <v>20</v>
      </c>
      <c r="B497" s="256"/>
      <c r="C497" s="251">
        <v>39910</v>
      </c>
      <c r="D497" s="246" t="s">
        <v>209</v>
      </c>
      <c r="F497" s="260">
        <f>SUMIF('ASSET BALANCES'!$A:$A,$C497,'ASSET BALANCES'!O:O)/1000</f>
        <v>269.18751000000003</v>
      </c>
      <c r="G497" s="260">
        <f>SUMIF('ASSET BALANCES'!$A:$A,$C497,'ASSET BALANCES'!P:P)/1000</f>
        <v>269.18751000000003</v>
      </c>
      <c r="H497" s="260">
        <f>SUMIF('ASSET BALANCES'!$A:$A,$C497,'ASSET BALANCES'!Q:Q)/1000</f>
        <v>269.18751000000003</v>
      </c>
      <c r="I497" s="260">
        <f>SUMIF('ASSET BALANCES'!$A:$A,$C497,'ASSET BALANCES'!R:R)/1000</f>
        <v>269.18751000000003</v>
      </c>
      <c r="J497" s="260">
        <f>SUMIF('ASSET BALANCES'!$A:$A,$C497,'ASSET BALANCES'!S:S)/1000</f>
        <v>269.18751000000003</v>
      </c>
      <c r="K497" s="260">
        <f>SUMIF('ASSET BALANCES'!$A:$A,$C497,'ASSET BALANCES'!T:T)/1000</f>
        <v>269.18751000000003</v>
      </c>
      <c r="L497" s="260">
        <f>SUMIF('ASSET BALANCES'!$A:$A,$C497,'ASSET BALANCES'!U:U)/1000</f>
        <v>269.18751000000003</v>
      </c>
      <c r="M497" s="260">
        <f>SUMIF('ASSET BALANCES'!$A:$A,$C497,'ASSET BALANCES'!V:V)/1000</f>
        <v>269.18751000000003</v>
      </c>
      <c r="N497" s="260">
        <f>SUMIF('ASSET BALANCES'!$A:$A,$C497,'ASSET BALANCES'!W:W)/1000</f>
        <v>269.18751000000003</v>
      </c>
      <c r="O497" s="260">
        <f>SUMIF('ASSET BALANCES'!$A:$A,$C497,'ASSET BALANCES'!X:X)/1000</f>
        <v>269.18751000000003</v>
      </c>
      <c r="P497" s="260">
        <f>SUMIF('ASSET BALANCES'!$A:$A,$C497,'ASSET BALANCES'!Y:Y)/1000</f>
        <v>269.18751000000003</v>
      </c>
      <c r="Q497" s="260">
        <f>SUMIF('ASSET BALANCES'!$A:$A,$C497,'ASSET BALANCES'!Z:Z)/1000</f>
        <v>269.18751000000003</v>
      </c>
      <c r="R497" s="260">
        <f>SUMIF('ASSET BALANCES'!$A:$A,$C497,'ASSET BALANCES'!AA:AA)/1000</f>
        <v>269.18751000000003</v>
      </c>
      <c r="S497" s="22">
        <f>SUM(F497:R497)/(13)</f>
        <v>269.18751000000009</v>
      </c>
      <c r="U497" s="261">
        <f>S497-('B-07 2024B'!R488/1)</f>
        <v>0</v>
      </c>
    </row>
    <row r="498" spans="1:21" ht="13.8" thickBot="1" x14ac:dyDescent="0.3">
      <c r="A498" s="251">
        <f t="shared" si="81"/>
        <v>21</v>
      </c>
      <c r="B498" s="256"/>
      <c r="D498" s="287" t="s">
        <v>210</v>
      </c>
      <c r="F498" s="288">
        <f t="shared" ref="F498" si="87">SUM(F494:F497)</f>
        <v>25408.521469999996</v>
      </c>
      <c r="G498" s="288">
        <f t="shared" ref="G498:R498" si="88">SUM(G494:G497)</f>
        <v>25408.521469999996</v>
      </c>
      <c r="H498" s="288">
        <f t="shared" si="88"/>
        <v>25408.521469999996</v>
      </c>
      <c r="I498" s="288">
        <f t="shared" si="88"/>
        <v>25408.521469999996</v>
      </c>
      <c r="J498" s="288">
        <f t="shared" si="88"/>
        <v>25408.521469999996</v>
      </c>
      <c r="K498" s="288">
        <f t="shared" si="88"/>
        <v>25408.521469999996</v>
      </c>
      <c r="L498" s="288">
        <f t="shared" si="88"/>
        <v>25408.521469999996</v>
      </c>
      <c r="M498" s="288">
        <f t="shared" si="88"/>
        <v>25408.521469999996</v>
      </c>
      <c r="N498" s="288">
        <f t="shared" si="88"/>
        <v>25408.521469999996</v>
      </c>
      <c r="O498" s="288">
        <f t="shared" si="88"/>
        <v>25408.521469999996</v>
      </c>
      <c r="P498" s="288">
        <f t="shared" si="88"/>
        <v>25408.521469999996</v>
      </c>
      <c r="Q498" s="288">
        <f t="shared" si="88"/>
        <v>25408.521469999996</v>
      </c>
      <c r="R498" s="288">
        <f t="shared" si="88"/>
        <v>25408.521469999996</v>
      </c>
      <c r="S498" s="288">
        <f t="shared" ref="S498" si="89">SUM(S494:S497)</f>
        <v>25408.521469999992</v>
      </c>
      <c r="U498" s="261">
        <f>S498-('B-07 2024B'!R489/1)</f>
        <v>0</v>
      </c>
    </row>
    <row r="499" spans="1:21" ht="13.8" thickTop="1" x14ac:dyDescent="0.25">
      <c r="A499" s="251">
        <f t="shared" si="81"/>
        <v>22</v>
      </c>
      <c r="B499" s="256"/>
      <c r="D499" s="287"/>
      <c r="H499" s="289"/>
      <c r="I499" s="289"/>
      <c r="K499" s="289"/>
      <c r="M499" s="289"/>
      <c r="O499" s="289"/>
      <c r="P499" s="248"/>
      <c r="Q499" s="289"/>
      <c r="S499" s="289"/>
      <c r="U499" s="298"/>
    </row>
    <row r="500" spans="1:21" x14ac:dyDescent="0.25">
      <c r="A500" s="251">
        <f t="shared" si="81"/>
        <v>23</v>
      </c>
      <c r="B500" s="256"/>
      <c r="D500" s="246" t="s">
        <v>211</v>
      </c>
      <c r="P500" s="248"/>
      <c r="U500" s="298"/>
    </row>
    <row r="501" spans="1:21" x14ac:dyDescent="0.25">
      <c r="A501" s="251">
        <f t="shared" si="81"/>
        <v>24</v>
      </c>
      <c r="B501" s="256"/>
      <c r="C501" s="251">
        <v>10110</v>
      </c>
      <c r="D501" s="246" t="s">
        <v>212</v>
      </c>
      <c r="F501" s="260">
        <f>('SOP Worksheet'!N24)/1000</f>
        <v>3480.0220299999996</v>
      </c>
      <c r="G501" s="260">
        <f>('SOP Worksheet'!O24)/1000</f>
        <v>3442.1957000000002</v>
      </c>
      <c r="H501" s="260">
        <f>('SOP Worksheet'!P24)/1000</f>
        <v>3404.3693800000001</v>
      </c>
      <c r="I501" s="260">
        <f>('SOP Worksheet'!Q24)/1000</f>
        <v>3366.5430499999998</v>
      </c>
      <c r="J501" s="260">
        <f>('SOP Worksheet'!R24)/1000</f>
        <v>3328.7167200000004</v>
      </c>
      <c r="K501" s="260">
        <f>('SOP Worksheet'!S24)/1000</f>
        <v>3290.8903999999998</v>
      </c>
      <c r="L501" s="260">
        <f>('SOP Worksheet'!T24)/1000</f>
        <v>3253.0640699999999</v>
      </c>
      <c r="M501" s="260">
        <f>('SOP Worksheet'!U24)/1000</f>
        <v>3215.2377499999998</v>
      </c>
      <c r="N501" s="260">
        <f>('SOP Worksheet'!V24)/1000</f>
        <v>3177.4114199999999</v>
      </c>
      <c r="O501" s="260">
        <f>('SOP Worksheet'!W24)/1000</f>
        <v>3139.58509</v>
      </c>
      <c r="P501" s="260">
        <f>('SOP Worksheet'!X24)/1000</f>
        <v>3101.7587699999999</v>
      </c>
      <c r="Q501" s="260">
        <f>('SOP Worksheet'!Y24)/1000</f>
        <v>3063.93244</v>
      </c>
      <c r="R501" s="260">
        <f>('SOP Worksheet'!Z24)/1000</f>
        <v>3026.1061099999997</v>
      </c>
      <c r="S501" s="22">
        <f>SUM(F501:R501)/(13)</f>
        <v>3253.0640715384611</v>
      </c>
      <c r="U501" s="261">
        <f>S501-('B-07 2024B'!R492/1)</f>
        <v>1.5384612197522074E-6</v>
      </c>
    </row>
    <row r="502" spans="1:21" x14ac:dyDescent="0.25">
      <c r="A502" s="251">
        <f t="shared" si="81"/>
        <v>25</v>
      </c>
      <c r="B502" s="256"/>
      <c r="C502" s="251">
        <v>10112</v>
      </c>
      <c r="D502" s="246" t="s">
        <v>213</v>
      </c>
      <c r="F502" s="260">
        <f>('SOP Worksheet'!N33)/1000</f>
        <v>20734.592399999998</v>
      </c>
      <c r="G502" s="260">
        <f>('SOP Worksheet'!O33)/1000</f>
        <v>31658.44658</v>
      </c>
      <c r="H502" s="260">
        <f>('SOP Worksheet'!P33)/1000</f>
        <v>31483.77594</v>
      </c>
      <c r="I502" s="260">
        <f>('SOP Worksheet'!Q33)/1000</f>
        <v>31308.683399999998</v>
      </c>
      <c r="J502" s="260">
        <f>('SOP Worksheet'!R33)/1000</f>
        <v>31133.167750000001</v>
      </c>
      <c r="K502" s="260">
        <f>('SOP Worksheet'!S33)/1000</f>
        <v>30957.227729999999</v>
      </c>
      <c r="L502" s="260">
        <f>('SOP Worksheet'!T33)/1000</f>
        <v>30780.862100000002</v>
      </c>
      <c r="M502" s="260">
        <f>('SOP Worksheet'!U33)/1000</f>
        <v>30604.069609999999</v>
      </c>
      <c r="N502" s="260">
        <f>('SOP Worksheet'!V33)/1000</f>
        <v>30426.845809999999</v>
      </c>
      <c r="O502" s="260">
        <f>('SOP Worksheet'!W33)/1000</f>
        <v>30249.189429999999</v>
      </c>
      <c r="P502" s="260">
        <f>('SOP Worksheet'!X33)/1000</f>
        <v>30071.099200000001</v>
      </c>
      <c r="Q502" s="260">
        <f>('SOP Worksheet'!Y33)/1000</f>
        <v>29892.573840000001</v>
      </c>
      <c r="R502" s="260">
        <f>('SOP Worksheet'!Z33)/1000</f>
        <v>29713.612089999999</v>
      </c>
      <c r="S502" s="22">
        <f>SUM(F502:R502)/(13)</f>
        <v>29924.165067692309</v>
      </c>
      <c r="U502" s="261">
        <f>S502-('B-07 2024B'!R493/1)</f>
        <v>-2.3076900106389076E-6</v>
      </c>
    </row>
    <row r="503" spans="1:21" ht="13.8" thickBot="1" x14ac:dyDescent="0.3">
      <c r="A503" s="251">
        <f t="shared" si="81"/>
        <v>26</v>
      </c>
      <c r="B503" s="256"/>
      <c r="C503" s="251"/>
      <c r="D503" s="246" t="s">
        <v>214</v>
      </c>
      <c r="F503" s="107">
        <f>SUM(F501:F502)</f>
        <v>24214.614429999998</v>
      </c>
      <c r="G503" s="107">
        <f t="shared" ref="G503:S503" si="90">SUM(G501:G502)</f>
        <v>35100.64228</v>
      </c>
      <c r="H503" s="107">
        <f t="shared" si="90"/>
        <v>34888.145319999996</v>
      </c>
      <c r="I503" s="107">
        <f t="shared" si="90"/>
        <v>34675.226449999995</v>
      </c>
      <c r="J503" s="107">
        <f t="shared" si="90"/>
        <v>34461.884470000005</v>
      </c>
      <c r="K503" s="107">
        <f t="shared" si="90"/>
        <v>34248.118129999995</v>
      </c>
      <c r="L503" s="107">
        <f t="shared" si="90"/>
        <v>34033.926169999999</v>
      </c>
      <c r="M503" s="107">
        <f t="shared" si="90"/>
        <v>33819.307359999999</v>
      </c>
      <c r="N503" s="107">
        <f t="shared" si="90"/>
        <v>33604.257229999996</v>
      </c>
      <c r="O503" s="107">
        <f t="shared" si="90"/>
        <v>33388.774519999999</v>
      </c>
      <c r="P503" s="107">
        <f t="shared" si="90"/>
        <v>33172.857969999997</v>
      </c>
      <c r="Q503" s="107">
        <f t="shared" si="90"/>
        <v>32956.506280000001</v>
      </c>
      <c r="R503" s="107">
        <f t="shared" si="90"/>
        <v>32739.718199999999</v>
      </c>
      <c r="S503" s="107">
        <f t="shared" si="90"/>
        <v>33177.229139230767</v>
      </c>
      <c r="U503" s="261">
        <f>S503-('B-07 2024B'!R494/1)</f>
        <v>-7.6922879088670015E-7</v>
      </c>
    </row>
    <row r="504" spans="1:21" ht="13.8" thickTop="1" x14ac:dyDescent="0.25">
      <c r="A504" s="251">
        <f t="shared" si="81"/>
        <v>27</v>
      </c>
      <c r="B504" s="256"/>
      <c r="U504" s="298"/>
    </row>
    <row r="505" spans="1:21" ht="13.8" thickBot="1" x14ac:dyDescent="0.3">
      <c r="A505" s="251">
        <f t="shared" si="81"/>
        <v>28</v>
      </c>
      <c r="B505" s="256"/>
      <c r="D505" s="247" t="s">
        <v>215</v>
      </c>
      <c r="F505" s="59">
        <f>F491+F485+F462+F498+F503</f>
        <v>12516769.770559998</v>
      </c>
      <c r="G505" s="59">
        <f t="shared" ref="G505:S505" si="91">G491+G485+G462+G498+G503</f>
        <v>12602692.180579999</v>
      </c>
      <c r="H505" s="59">
        <f t="shared" si="91"/>
        <v>12703987.164729998</v>
      </c>
      <c r="I505" s="59">
        <f t="shared" si="91"/>
        <v>12840478.437409997</v>
      </c>
      <c r="J505" s="59">
        <f t="shared" si="91"/>
        <v>12918349.74742</v>
      </c>
      <c r="K505" s="59">
        <f t="shared" si="91"/>
        <v>13021452.70487</v>
      </c>
      <c r="L505" s="59">
        <f t="shared" si="91"/>
        <v>13095921.572350001</v>
      </c>
      <c r="M505" s="59">
        <f t="shared" si="91"/>
        <v>13130380.676819999</v>
      </c>
      <c r="N505" s="59">
        <f t="shared" si="91"/>
        <v>13178598.243139997</v>
      </c>
      <c r="O505" s="59">
        <f t="shared" si="91"/>
        <v>13253803.800020002</v>
      </c>
      <c r="P505" s="59">
        <f t="shared" si="91"/>
        <v>13301671.861479999</v>
      </c>
      <c r="Q505" s="59">
        <f t="shared" si="91"/>
        <v>13335890.135169998</v>
      </c>
      <c r="R505" s="59">
        <f t="shared" si="91"/>
        <v>13644133.608579999</v>
      </c>
      <c r="S505" s="59">
        <f t="shared" si="91"/>
        <v>13041856.146394614</v>
      </c>
      <c r="U505" s="261">
        <f>S505-('B-07 2024B'!R496/1)</f>
        <v>-2.5384128093719482E-5</v>
      </c>
    </row>
    <row r="506" spans="1:21" ht="13.8" thickTop="1" x14ac:dyDescent="0.25">
      <c r="A506" s="251">
        <f t="shared" si="81"/>
        <v>29</v>
      </c>
      <c r="B506" s="256"/>
      <c r="P506" s="248"/>
      <c r="U506" s="298"/>
    </row>
    <row r="507" spans="1:21" x14ac:dyDescent="0.25">
      <c r="A507" s="251">
        <f t="shared" si="81"/>
        <v>30</v>
      </c>
      <c r="B507" s="256"/>
      <c r="D507" s="274" t="s">
        <v>216</v>
      </c>
      <c r="P507" s="248"/>
      <c r="U507" s="298"/>
    </row>
    <row r="508" spans="1:21" x14ac:dyDescent="0.25">
      <c r="A508" s="251">
        <f t="shared" si="81"/>
        <v>31</v>
      </c>
      <c r="B508" s="256"/>
      <c r="C508" s="251">
        <v>11401</v>
      </c>
      <c r="D508" s="274" t="s">
        <v>217</v>
      </c>
      <c r="F508" s="260">
        <f>SUMIF('ASSET BALANCES'!$A:$A,$C508,'ASSET BALANCES'!O:O)/1000</f>
        <v>6182.81</v>
      </c>
      <c r="G508" s="260">
        <f>SUMIF('ASSET BALANCES'!$A:$A,$C508,'ASSET BALANCES'!P:P)/1000</f>
        <v>6182.81</v>
      </c>
      <c r="H508" s="260">
        <f>SUMIF('ASSET BALANCES'!$A:$A,$C508,'ASSET BALANCES'!Q:Q)/1000</f>
        <v>6182.81</v>
      </c>
      <c r="I508" s="260">
        <f>SUMIF('ASSET BALANCES'!$A:$A,$C508,'ASSET BALANCES'!R:R)/1000</f>
        <v>6182.81</v>
      </c>
      <c r="J508" s="260">
        <f>SUMIF('ASSET BALANCES'!$A:$A,$C508,'ASSET BALANCES'!S:S)/1000</f>
        <v>6182.81</v>
      </c>
      <c r="K508" s="260">
        <f>SUMIF('ASSET BALANCES'!$A:$A,$C508,'ASSET BALANCES'!T:T)/1000</f>
        <v>6182.81</v>
      </c>
      <c r="L508" s="260">
        <f>SUMIF('ASSET BALANCES'!$A:$A,$C508,'ASSET BALANCES'!U:U)/1000</f>
        <v>6182.81</v>
      </c>
      <c r="M508" s="260">
        <f>SUMIF('ASSET BALANCES'!$A:$A,$C508,'ASSET BALANCES'!V:V)/1000</f>
        <v>6182.81</v>
      </c>
      <c r="N508" s="260">
        <f>SUMIF('ASSET BALANCES'!$A:$A,$C508,'ASSET BALANCES'!W:W)/1000</f>
        <v>6182.81</v>
      </c>
      <c r="O508" s="260">
        <f>SUMIF('ASSET BALANCES'!$A:$A,$C508,'ASSET BALANCES'!X:X)/1000</f>
        <v>6182.81</v>
      </c>
      <c r="P508" s="260">
        <f>SUMIF('ASSET BALANCES'!$A:$A,$C508,'ASSET BALANCES'!Y:Y)/1000</f>
        <v>6182.81</v>
      </c>
      <c r="Q508" s="260">
        <f>SUMIF('ASSET BALANCES'!$A:$A,$C508,'ASSET BALANCES'!Z:Z)/1000</f>
        <v>6182.81</v>
      </c>
      <c r="R508" s="260">
        <f>SUMIF('ASSET BALANCES'!$A:$A,$C508,'ASSET BALANCES'!AA:AA)/1000</f>
        <v>6182.81</v>
      </c>
      <c r="S508" s="22">
        <f>SUM(F508:R508)/(13)</f>
        <v>6182.8099999999986</v>
      </c>
      <c r="U508" s="261">
        <f>S508-('B-07 2024B'!R499/1)</f>
        <v>0</v>
      </c>
    </row>
    <row r="509" spans="1:21" x14ac:dyDescent="0.25">
      <c r="A509" s="251">
        <f t="shared" si="81"/>
        <v>32</v>
      </c>
      <c r="B509" s="256"/>
      <c r="C509" s="251">
        <v>11402</v>
      </c>
      <c r="D509" s="274" t="s">
        <v>218</v>
      </c>
      <c r="F509" s="260">
        <f>SUMIF('ASSET BALANCES'!$A:$A,$C509,'ASSET BALANCES'!O:O)/1000</f>
        <v>960.04088000000002</v>
      </c>
      <c r="G509" s="260">
        <f>SUMIF('ASSET BALANCES'!$A:$A,$C509,'ASSET BALANCES'!P:P)/1000</f>
        <v>960.04088000000002</v>
      </c>
      <c r="H509" s="260">
        <f>SUMIF('ASSET BALANCES'!$A:$A,$C509,'ASSET BALANCES'!Q:Q)/1000</f>
        <v>960.04088000000002</v>
      </c>
      <c r="I509" s="260">
        <f>SUMIF('ASSET BALANCES'!$A:$A,$C509,'ASSET BALANCES'!R:R)/1000</f>
        <v>960.04088000000002</v>
      </c>
      <c r="J509" s="260">
        <f>SUMIF('ASSET BALANCES'!$A:$A,$C509,'ASSET BALANCES'!S:S)/1000</f>
        <v>960.04088000000002</v>
      </c>
      <c r="K509" s="260">
        <f>SUMIF('ASSET BALANCES'!$A:$A,$C509,'ASSET BALANCES'!T:T)/1000</f>
        <v>960.04088000000002</v>
      </c>
      <c r="L509" s="260">
        <f>SUMIF('ASSET BALANCES'!$A:$A,$C509,'ASSET BALANCES'!U:U)/1000</f>
        <v>960.04088000000002</v>
      </c>
      <c r="M509" s="260">
        <f>SUMIF('ASSET BALANCES'!$A:$A,$C509,'ASSET BALANCES'!V:V)/1000</f>
        <v>960.04088000000002</v>
      </c>
      <c r="N509" s="260">
        <f>SUMIF('ASSET BALANCES'!$A:$A,$C509,'ASSET BALANCES'!W:W)/1000</f>
        <v>960.04088000000002</v>
      </c>
      <c r="O509" s="260">
        <f>SUMIF('ASSET BALANCES'!$A:$A,$C509,'ASSET BALANCES'!X:X)/1000</f>
        <v>960.04088000000002</v>
      </c>
      <c r="P509" s="260">
        <f>SUMIF('ASSET BALANCES'!$A:$A,$C509,'ASSET BALANCES'!Y:Y)/1000</f>
        <v>960.04088000000002</v>
      </c>
      <c r="Q509" s="260">
        <f>SUMIF('ASSET BALANCES'!$A:$A,$C509,'ASSET BALANCES'!Z:Z)/1000</f>
        <v>960.04088000000002</v>
      </c>
      <c r="R509" s="260">
        <f>SUMIF('ASSET BALANCES'!$A:$A,$C509,'ASSET BALANCES'!AA:AA)/1000</f>
        <v>960.04088000000002</v>
      </c>
      <c r="S509" s="22">
        <f>SUM(F509:R509)/(13)</f>
        <v>960.04088000000036</v>
      </c>
      <c r="U509" s="261">
        <f>S509-('B-07 2024B'!R500/1)</f>
        <v>0</v>
      </c>
    </row>
    <row r="510" spans="1:21" x14ac:dyDescent="0.25">
      <c r="A510" s="251">
        <f t="shared" si="81"/>
        <v>33</v>
      </c>
      <c r="B510" s="256"/>
      <c r="C510" s="251">
        <v>11403</v>
      </c>
      <c r="D510" s="246" t="s">
        <v>219</v>
      </c>
      <c r="F510" s="260">
        <f>SUMIF('ASSET BALANCES'!$A:$A,$C510,'ASSET BALANCES'!O:O)/1000</f>
        <v>341.97188</v>
      </c>
      <c r="G510" s="260">
        <f>SUMIF('ASSET BALANCES'!$A:$A,$C510,'ASSET BALANCES'!P:P)/1000</f>
        <v>341.97188</v>
      </c>
      <c r="H510" s="260">
        <f>SUMIF('ASSET BALANCES'!$A:$A,$C510,'ASSET BALANCES'!Q:Q)/1000</f>
        <v>341.97188</v>
      </c>
      <c r="I510" s="260">
        <f>SUMIF('ASSET BALANCES'!$A:$A,$C510,'ASSET BALANCES'!R:R)/1000</f>
        <v>341.97188</v>
      </c>
      <c r="J510" s="260">
        <f>SUMIF('ASSET BALANCES'!$A:$A,$C510,'ASSET BALANCES'!S:S)/1000</f>
        <v>341.97188</v>
      </c>
      <c r="K510" s="260">
        <f>SUMIF('ASSET BALANCES'!$A:$A,$C510,'ASSET BALANCES'!T:T)/1000</f>
        <v>341.97188</v>
      </c>
      <c r="L510" s="260">
        <f>SUMIF('ASSET BALANCES'!$A:$A,$C510,'ASSET BALANCES'!U:U)/1000</f>
        <v>341.97188</v>
      </c>
      <c r="M510" s="260">
        <f>SUMIF('ASSET BALANCES'!$A:$A,$C510,'ASSET BALANCES'!V:V)/1000</f>
        <v>341.97188</v>
      </c>
      <c r="N510" s="260">
        <f>SUMIF('ASSET BALANCES'!$A:$A,$C510,'ASSET BALANCES'!W:W)/1000</f>
        <v>341.97188</v>
      </c>
      <c r="O510" s="260">
        <f>SUMIF('ASSET BALANCES'!$A:$A,$C510,'ASSET BALANCES'!X:X)/1000</f>
        <v>341.97188</v>
      </c>
      <c r="P510" s="260">
        <f>SUMIF('ASSET BALANCES'!$A:$A,$C510,'ASSET BALANCES'!Y:Y)/1000</f>
        <v>341.97188</v>
      </c>
      <c r="Q510" s="260">
        <f>SUMIF('ASSET BALANCES'!$A:$A,$C510,'ASSET BALANCES'!Z:Z)/1000</f>
        <v>341.97188</v>
      </c>
      <c r="R510" s="260">
        <f>SUMIF('ASSET BALANCES'!$A:$A,$C510,'ASSET BALANCES'!AA:AA)/1000</f>
        <v>341.97188</v>
      </c>
      <c r="S510" s="22">
        <f>SUM(F510:R510)/(13)</f>
        <v>341.97188</v>
      </c>
      <c r="U510" s="261">
        <f>S510-('B-07 2024B'!R501/1)</f>
        <v>0</v>
      </c>
    </row>
    <row r="511" spans="1:21" ht="13.8" thickBot="1" x14ac:dyDescent="0.3">
      <c r="A511" s="251">
        <f t="shared" si="81"/>
        <v>34</v>
      </c>
      <c r="B511" s="256"/>
      <c r="D511" s="274" t="s">
        <v>220</v>
      </c>
      <c r="F511" s="107">
        <f t="shared" ref="F511" si="92">SUM(F508:F510)</f>
        <v>7484.82276</v>
      </c>
      <c r="G511" s="107">
        <f t="shared" ref="G511:R511" si="93">SUM(G508:G510)</f>
        <v>7484.82276</v>
      </c>
      <c r="H511" s="107">
        <f t="shared" si="93"/>
        <v>7484.82276</v>
      </c>
      <c r="I511" s="107">
        <f t="shared" si="93"/>
        <v>7484.82276</v>
      </c>
      <c r="J511" s="107">
        <f t="shared" si="93"/>
        <v>7484.82276</v>
      </c>
      <c r="K511" s="107">
        <f t="shared" si="93"/>
        <v>7484.82276</v>
      </c>
      <c r="L511" s="107">
        <f t="shared" si="93"/>
        <v>7484.82276</v>
      </c>
      <c r="M511" s="107">
        <f t="shared" si="93"/>
        <v>7484.82276</v>
      </c>
      <c r="N511" s="107">
        <f t="shared" si="93"/>
        <v>7484.82276</v>
      </c>
      <c r="O511" s="107">
        <f t="shared" si="93"/>
        <v>7484.82276</v>
      </c>
      <c r="P511" s="107">
        <f t="shared" si="93"/>
        <v>7484.82276</v>
      </c>
      <c r="Q511" s="107">
        <f t="shared" si="93"/>
        <v>7484.82276</v>
      </c>
      <c r="R511" s="107">
        <f t="shared" si="93"/>
        <v>7484.82276</v>
      </c>
      <c r="S511" s="107">
        <f t="shared" ref="S511" si="94">SUM(S508:S510)</f>
        <v>7484.8227599999991</v>
      </c>
      <c r="U511" s="261">
        <f>S511-('B-07 2024B'!R502/1)</f>
        <v>0</v>
      </c>
    </row>
    <row r="512" spans="1:21" ht="13.8" thickTop="1" x14ac:dyDescent="0.25">
      <c r="A512" s="251">
        <f t="shared" si="81"/>
        <v>35</v>
      </c>
      <c r="B512" s="256"/>
      <c r="P512" s="248"/>
      <c r="U512" s="298"/>
    </row>
    <row r="513" spans="1:21" x14ac:dyDescent="0.25">
      <c r="A513" s="251">
        <f t="shared" si="81"/>
        <v>36</v>
      </c>
      <c r="B513" s="256"/>
      <c r="C513" s="251">
        <v>10200</v>
      </c>
      <c r="D513" s="34" t="s">
        <v>221</v>
      </c>
      <c r="F513" s="260">
        <f>('SOP Worksheet'!N43)/1000</f>
        <v>411.07105999999999</v>
      </c>
      <c r="G513" s="260">
        <f>('SOP Worksheet'!O43)/1000</f>
        <v>411.07105999999999</v>
      </c>
      <c r="H513" s="260">
        <f>('SOP Worksheet'!P43)/1000</f>
        <v>411.07105999999999</v>
      </c>
      <c r="I513" s="260">
        <f>('SOP Worksheet'!Q43)/1000</f>
        <v>411.07105999999999</v>
      </c>
      <c r="J513" s="260">
        <f>('SOP Worksheet'!R43)/1000</f>
        <v>411.07105999999999</v>
      </c>
      <c r="K513" s="260">
        <f>('SOP Worksheet'!S43)/1000</f>
        <v>411.07105999999999</v>
      </c>
      <c r="L513" s="260">
        <f>('SOP Worksheet'!T43)/1000</f>
        <v>0</v>
      </c>
      <c r="M513" s="260">
        <f>('SOP Worksheet'!U43)/1000</f>
        <v>0</v>
      </c>
      <c r="N513" s="260">
        <f>('SOP Worksheet'!V43)/1000</f>
        <v>0</v>
      </c>
      <c r="O513" s="260">
        <f>('SOP Worksheet'!W43)/1000</f>
        <v>0</v>
      </c>
      <c r="P513" s="260">
        <f>('SOP Worksheet'!X43)/1000</f>
        <v>0</v>
      </c>
      <c r="Q513" s="260">
        <f>('SOP Worksheet'!Y43)/1000</f>
        <v>0</v>
      </c>
      <c r="R513" s="260">
        <f>('SOP Worksheet'!Z43)/1000</f>
        <v>0</v>
      </c>
      <c r="S513" s="22">
        <f>SUM(F513:R513)/(13)</f>
        <v>189.72510461538465</v>
      </c>
      <c r="U513" s="261">
        <f>S513-('B-07 2024B'!R504/1)</f>
        <v>4.6153846540164523E-6</v>
      </c>
    </row>
    <row r="514" spans="1:21" x14ac:dyDescent="0.25">
      <c r="A514" s="251">
        <f t="shared" si="81"/>
        <v>37</v>
      </c>
      <c r="B514" s="256"/>
      <c r="C514" s="251">
        <v>10501</v>
      </c>
      <c r="D514" s="68" t="s">
        <v>222</v>
      </c>
      <c r="F514" s="260">
        <f>SUMIF('ASSET BALANCES'!$A:$A,$C514,'ASSET BALANCES'!O:O)/1000</f>
        <v>58127.610410000001</v>
      </c>
      <c r="G514" s="260">
        <f>SUMIF('ASSET BALANCES'!$A:$A,$C514,'ASSET BALANCES'!P:P)/1000</f>
        <v>63762.399530000002</v>
      </c>
      <c r="H514" s="260">
        <f>SUMIF('ASSET BALANCES'!$A:$A,$C514,'ASSET BALANCES'!Q:Q)/1000</f>
        <v>63762.399530000002</v>
      </c>
      <c r="I514" s="260">
        <f>SUMIF('ASSET BALANCES'!$A:$A,$C514,'ASSET BALANCES'!R:R)/1000</f>
        <v>63762.399530000002</v>
      </c>
      <c r="J514" s="260">
        <f>SUMIF('ASSET BALANCES'!$A:$A,$C514,'ASSET BALANCES'!S:S)/1000</f>
        <v>63762.399530000002</v>
      </c>
      <c r="K514" s="260">
        <f>SUMIF('ASSET BALANCES'!$A:$A,$C514,'ASSET BALANCES'!T:T)/1000</f>
        <v>63762.399530000002</v>
      </c>
      <c r="L514" s="260">
        <f>SUMIF('ASSET BALANCES'!$A:$A,$C514,'ASSET BALANCES'!U:U)/1000</f>
        <v>63762.399530000002</v>
      </c>
      <c r="M514" s="260">
        <f>SUMIF('ASSET BALANCES'!$A:$A,$C514,'ASSET BALANCES'!V:V)/1000</f>
        <v>63762.399530000002</v>
      </c>
      <c r="N514" s="260">
        <f>SUMIF('ASSET BALANCES'!$A:$A,$C514,'ASSET BALANCES'!W:W)/1000</f>
        <v>63762.399530000002</v>
      </c>
      <c r="O514" s="260">
        <f>SUMIF('ASSET BALANCES'!$A:$A,$C514,'ASSET BALANCES'!X:X)/1000</f>
        <v>63762.399530000002</v>
      </c>
      <c r="P514" s="260">
        <f>SUMIF('ASSET BALANCES'!$A:$A,$C514,'ASSET BALANCES'!Y:Y)/1000</f>
        <v>63762.399530000002</v>
      </c>
      <c r="Q514" s="260">
        <f>SUMIF('ASSET BALANCES'!$A:$A,$C514,'ASSET BALANCES'!Z:Z)/1000</f>
        <v>64262.399530000002</v>
      </c>
      <c r="R514" s="260">
        <f>SUMIF('ASSET BALANCES'!$A:$A,$C514,'ASSET BALANCES'!AA:AA)/1000</f>
        <v>64262.399530000002</v>
      </c>
      <c r="S514" s="22">
        <f>SUM(F514:R514)/(13)</f>
        <v>63405.877290000019</v>
      </c>
      <c r="U514" s="261">
        <f>S514-('B-07 2024B'!R505/1)</f>
        <v>0</v>
      </c>
    </row>
    <row r="515" spans="1:21" x14ac:dyDescent="0.25">
      <c r="A515" s="251">
        <f t="shared" si="81"/>
        <v>38</v>
      </c>
      <c r="B515" s="256"/>
      <c r="P515" s="248"/>
      <c r="U515" s="298"/>
    </row>
    <row r="516" spans="1:21" x14ac:dyDescent="0.25">
      <c r="A516" s="251">
        <f t="shared" si="81"/>
        <v>39</v>
      </c>
      <c r="B516" s="256"/>
      <c r="C516" s="251">
        <v>10803</v>
      </c>
      <c r="D516" s="246" t="s">
        <v>223</v>
      </c>
      <c r="F516" s="260">
        <f>SUMIF('ASSET BALANCES'!$A:$A,$C516,'ASSET BALANCES'!O:O)/1000-F517</f>
        <v>0</v>
      </c>
      <c r="G516" s="260">
        <f>SUMIF('ASSET BALANCES'!$A:$A,$C516,'ASSET BALANCES'!P:P)/1000-G517</f>
        <v>0</v>
      </c>
      <c r="H516" s="260">
        <f>SUMIF('ASSET BALANCES'!$A:$A,$C516,'ASSET BALANCES'!Q:Q)/1000-H517</f>
        <v>0</v>
      </c>
      <c r="I516" s="260">
        <f>SUMIF('ASSET BALANCES'!$A:$A,$C516,'ASSET BALANCES'!R:R)/1000-I517</f>
        <v>0</v>
      </c>
      <c r="J516" s="260">
        <f>SUMIF('ASSET BALANCES'!$A:$A,$C516,'ASSET BALANCES'!S:S)/1000-J517</f>
        <v>0</v>
      </c>
      <c r="K516" s="260">
        <f>SUMIF('ASSET BALANCES'!$A:$A,$C516,'ASSET BALANCES'!T:T)/1000-K517</f>
        <v>0</v>
      </c>
      <c r="L516" s="260">
        <f>SUMIF('ASSET BALANCES'!$A:$A,$C516,'ASSET BALANCES'!U:U)/1000-L517</f>
        <v>0</v>
      </c>
      <c r="M516" s="260">
        <f>SUMIF('ASSET BALANCES'!$A:$A,$C516,'ASSET BALANCES'!V:V)/1000-M517</f>
        <v>0</v>
      </c>
      <c r="N516" s="260">
        <f>SUMIF('ASSET BALANCES'!$A:$A,$C516,'ASSET BALANCES'!W:W)/1000-N517</f>
        <v>0</v>
      </c>
      <c r="O516" s="260">
        <f>SUMIF('ASSET BALANCES'!$A:$A,$C516,'ASSET BALANCES'!X:X)/1000-O517</f>
        <v>0</v>
      </c>
      <c r="P516" s="260">
        <f>SUMIF('ASSET BALANCES'!$A:$A,$C516,'ASSET BALANCES'!Y:Y)/1000-P517</f>
        <v>0</v>
      </c>
      <c r="Q516" s="260">
        <f>SUMIF('ASSET BALANCES'!$A:$A,$C516,'ASSET BALANCES'!Z:Z)/1000-Q517</f>
        <v>0</v>
      </c>
      <c r="R516" s="260">
        <f>SUMIF('ASSET BALANCES'!$A:$A,$C516,'ASSET BALANCES'!AA:AA)/1000-R517</f>
        <v>0</v>
      </c>
      <c r="S516" s="22">
        <f>SUM(F516:R516)/(13)</f>
        <v>0</v>
      </c>
      <c r="U516" s="261">
        <f>S516-('B-07 2024B'!R507/1)</f>
        <v>0</v>
      </c>
    </row>
    <row r="517" spans="1:21" x14ac:dyDescent="0.25">
      <c r="A517" s="251">
        <f t="shared" si="81"/>
        <v>40</v>
      </c>
      <c r="B517" s="256"/>
      <c r="D517" s="246" t="s">
        <v>224</v>
      </c>
      <c r="F517" s="260">
        <f>(0)/1000</f>
        <v>0</v>
      </c>
      <c r="G517" s="260">
        <f t="shared" ref="G517:R517" si="95">(0)/1000</f>
        <v>0</v>
      </c>
      <c r="H517" s="260">
        <f t="shared" si="95"/>
        <v>0</v>
      </c>
      <c r="I517" s="260">
        <f t="shared" si="95"/>
        <v>0</v>
      </c>
      <c r="J517" s="260">
        <f t="shared" si="95"/>
        <v>0</v>
      </c>
      <c r="K517" s="260">
        <f t="shared" si="95"/>
        <v>0</v>
      </c>
      <c r="L517" s="260">
        <f t="shared" si="95"/>
        <v>0</v>
      </c>
      <c r="M517" s="260">
        <f t="shared" si="95"/>
        <v>0</v>
      </c>
      <c r="N517" s="260">
        <f t="shared" si="95"/>
        <v>0</v>
      </c>
      <c r="O517" s="260">
        <f t="shared" si="95"/>
        <v>0</v>
      </c>
      <c r="P517" s="260">
        <f t="shared" si="95"/>
        <v>0</v>
      </c>
      <c r="Q517" s="260">
        <f t="shared" si="95"/>
        <v>0</v>
      </c>
      <c r="R517" s="260">
        <f t="shared" si="95"/>
        <v>0</v>
      </c>
      <c r="S517" s="22">
        <f>SUM(F517:R517)/(13)</f>
        <v>0</v>
      </c>
      <c r="U517" s="261">
        <f>S517-('B-07 2024B'!R508/1)</f>
        <v>0</v>
      </c>
    </row>
    <row r="518" spans="1:21" ht="13.8" thickBot="1" x14ac:dyDescent="0.3">
      <c r="A518" s="251">
        <f t="shared" si="81"/>
        <v>41</v>
      </c>
      <c r="B518" s="256"/>
      <c r="D518" s="246" t="s">
        <v>225</v>
      </c>
      <c r="F518" s="288">
        <f>SUM(F516:F517)</f>
        <v>0</v>
      </c>
      <c r="G518" s="288">
        <f t="shared" ref="G518:S518" si="96">SUM(G516:G517)</f>
        <v>0</v>
      </c>
      <c r="H518" s="288">
        <f t="shared" si="96"/>
        <v>0</v>
      </c>
      <c r="I518" s="288">
        <f t="shared" si="96"/>
        <v>0</v>
      </c>
      <c r="J518" s="288">
        <f t="shared" si="96"/>
        <v>0</v>
      </c>
      <c r="K518" s="288">
        <f t="shared" si="96"/>
        <v>0</v>
      </c>
      <c r="L518" s="288">
        <f t="shared" si="96"/>
        <v>0</v>
      </c>
      <c r="M518" s="288">
        <f t="shared" si="96"/>
        <v>0</v>
      </c>
      <c r="N518" s="288">
        <f t="shared" si="96"/>
        <v>0</v>
      </c>
      <c r="O518" s="288">
        <f t="shared" si="96"/>
        <v>0</v>
      </c>
      <c r="P518" s="288">
        <f t="shared" si="96"/>
        <v>0</v>
      </c>
      <c r="Q518" s="288">
        <f t="shared" si="96"/>
        <v>0</v>
      </c>
      <c r="R518" s="288">
        <f t="shared" si="96"/>
        <v>0</v>
      </c>
      <c r="S518" s="288">
        <f t="shared" si="96"/>
        <v>0</v>
      </c>
      <c r="U518" s="261">
        <f>S518-('B-07 2024B'!R509/1)</f>
        <v>0</v>
      </c>
    </row>
    <row r="519" spans="1:21" ht="13.8" thickTop="1" x14ac:dyDescent="0.25">
      <c r="A519" s="251">
        <f t="shared" si="81"/>
        <v>42</v>
      </c>
      <c r="B519" s="256"/>
      <c r="U519" s="298"/>
    </row>
    <row r="520" spans="1:21" ht="13.8" thickBot="1" x14ac:dyDescent="0.3">
      <c r="A520" s="251">
        <f t="shared" si="81"/>
        <v>43</v>
      </c>
      <c r="B520" s="256"/>
      <c r="D520" s="262" t="s">
        <v>226</v>
      </c>
      <c r="E520" s="262"/>
      <c r="F520" s="59">
        <f>SUM(F505,F511,F513,F514,F518)</f>
        <v>12582793.274789998</v>
      </c>
      <c r="G520" s="59">
        <f t="shared" ref="G520:S520" si="97">SUM(G505,G511,G513,G514,G518)</f>
        <v>12674350.473929999</v>
      </c>
      <c r="H520" s="59">
        <f t="shared" si="97"/>
        <v>12775645.458079997</v>
      </c>
      <c r="I520" s="59">
        <f t="shared" si="97"/>
        <v>12912136.730759997</v>
      </c>
      <c r="J520" s="59">
        <f t="shared" si="97"/>
        <v>12990008.04077</v>
      </c>
      <c r="K520" s="59">
        <f t="shared" si="97"/>
        <v>13093110.99822</v>
      </c>
      <c r="L520" s="59">
        <f t="shared" si="97"/>
        <v>13167168.794640001</v>
      </c>
      <c r="M520" s="59">
        <f t="shared" si="97"/>
        <v>13201627.899109999</v>
      </c>
      <c r="N520" s="59">
        <f t="shared" si="97"/>
        <v>13249845.465429997</v>
      </c>
      <c r="O520" s="59">
        <f t="shared" si="97"/>
        <v>13325051.022310002</v>
      </c>
      <c r="P520" s="59">
        <f t="shared" si="97"/>
        <v>13372919.083769999</v>
      </c>
      <c r="Q520" s="59">
        <f t="shared" si="97"/>
        <v>13407637.357459998</v>
      </c>
      <c r="R520" s="59">
        <f t="shared" si="97"/>
        <v>13715880.830869999</v>
      </c>
      <c r="S520" s="59">
        <f t="shared" si="97"/>
        <v>13112936.571549229</v>
      </c>
      <c r="U520" s="261">
        <f>S520-('B-07 2024B'!R511/1)</f>
        <v>-2.0768493413925171E-5</v>
      </c>
    </row>
    <row r="521" spans="1:21" ht="14.4" thickTop="1" thickBot="1" x14ac:dyDescent="0.3">
      <c r="A521" s="253">
        <f t="shared" si="81"/>
        <v>44</v>
      </c>
      <c r="B521" s="39" t="s">
        <v>71</v>
      </c>
      <c r="C521" s="245"/>
      <c r="D521" s="245"/>
      <c r="E521" s="245"/>
      <c r="F521" s="245"/>
      <c r="G521" s="245"/>
      <c r="H521" s="245"/>
      <c r="I521" s="245"/>
      <c r="J521" s="245"/>
      <c r="K521" s="245"/>
      <c r="L521" s="245"/>
      <c r="M521" s="245"/>
      <c r="N521" s="245"/>
      <c r="O521" s="245"/>
      <c r="P521" s="267"/>
      <c r="Q521" s="245"/>
      <c r="R521" s="245"/>
      <c r="S521" s="245"/>
      <c r="U521" s="298"/>
    </row>
    <row r="522" spans="1:21" x14ac:dyDescent="0.25">
      <c r="A522" s="246" t="str">
        <f>+$A$58</f>
        <v>Supporting Schedules:</v>
      </c>
      <c r="P522" s="248"/>
      <c r="Q522" s="246" t="str">
        <f>+$Q$58</f>
        <v>Recap Schedules:  B-07</v>
      </c>
      <c r="U522" s="298"/>
    </row>
    <row r="523" spans="1:21" ht="13.8" thickBot="1" x14ac:dyDescent="0.3">
      <c r="A523" s="245" t="str">
        <f>$A$1</f>
        <v>SCHEDULE B-08</v>
      </c>
      <c r="B523" s="245"/>
      <c r="C523" s="245"/>
      <c r="D523" s="245"/>
      <c r="E523" s="245"/>
      <c r="F523" s="245"/>
      <c r="G523" s="245" t="str">
        <f>$G$1</f>
        <v>MONTHLY PLANT BALANCES TEST YEAR - 13 MONTHS</v>
      </c>
      <c r="H523" s="245"/>
      <c r="I523" s="245"/>
      <c r="J523" s="245"/>
      <c r="K523" s="245"/>
      <c r="L523" s="245"/>
      <c r="M523" s="245"/>
      <c r="N523" s="245"/>
      <c r="O523" s="245"/>
      <c r="P523" s="267"/>
      <c r="Q523" s="245"/>
      <c r="R523" s="245"/>
      <c r="S523" s="245" t="str">
        <f>"Page 20 of " &amp; $Q$1</f>
        <v>Page 20 of 30</v>
      </c>
      <c r="U523" s="298"/>
    </row>
    <row r="524" spans="1:21" x14ac:dyDescent="0.25">
      <c r="A524" s="246" t="str">
        <f>$A$2</f>
        <v>FLORIDA PUBLIC SERVICE COMMISSION</v>
      </c>
      <c r="B524" s="268"/>
      <c r="E524" s="248"/>
      <c r="F524" s="248" t="str">
        <f>$F$2</f>
        <v xml:space="preserve">                  EXPLANATION:</v>
      </c>
      <c r="G524" s="246" t="str">
        <f>IF($G$2="","",$G$2)</f>
        <v>Provide the monthly plant balances for each account or sub-account to which an individual depreciation rate is</v>
      </c>
      <c r="K524" s="269"/>
      <c r="L524" s="269"/>
      <c r="N524" s="269"/>
      <c r="O524" s="269"/>
      <c r="P524" s="270"/>
      <c r="Q524" s="246" t="str">
        <f>$Q$2</f>
        <v>Type of data shown:</v>
      </c>
      <c r="S524" s="247"/>
      <c r="U524" s="298"/>
    </row>
    <row r="525" spans="1:21" x14ac:dyDescent="0.25">
      <c r="B525" s="268"/>
      <c r="G525" s="246" t="str">
        <f>IF($G$3="","",$G$3)</f>
        <v>applied.  These balances should be the ones used to compute the monthly depreciation expenses excluding</v>
      </c>
      <c r="K525" s="248"/>
      <c r="L525" s="247"/>
      <c r="O525" s="248"/>
      <c r="P525" s="248" t="str">
        <f>IF($P$3=0,"",$P$3)</f>
        <v/>
      </c>
      <c r="Q525" s="247" t="str">
        <f>$Q$3</f>
        <v>Projected Test Year Ended 12/31/2025</v>
      </c>
      <c r="S525" s="248"/>
      <c r="U525" s="298"/>
    </row>
    <row r="526" spans="1:21" x14ac:dyDescent="0.25">
      <c r="A526" s="246" t="str">
        <f>$A$4</f>
        <v>COMPANY: TAMPA ELECTRIC COMPANY</v>
      </c>
      <c r="B526" s="268"/>
      <c r="G526" s="246" t="str">
        <f>IF($G$4="","",$G$4)</f>
        <v>any amortization/recovery schedules.</v>
      </c>
      <c r="K526" s="248"/>
      <c r="L526" s="247"/>
      <c r="M526" s="248"/>
      <c r="P526" s="248" t="str">
        <f>IF($P$4=0,"",$P$4)</f>
        <v>XX</v>
      </c>
      <c r="Q526" s="247" t="str">
        <f>$Q$4</f>
        <v>Projected Prior Year Ended 12/31/2024</v>
      </c>
      <c r="S526" s="248"/>
      <c r="U526" s="298"/>
    </row>
    <row r="527" spans="1:21" x14ac:dyDescent="0.25">
      <c r="B527" s="268"/>
      <c r="F527" s="246" t="str">
        <f>IF(+$F$5="","",$F$5)</f>
        <v/>
      </c>
      <c r="K527" s="248"/>
      <c r="L527" s="247"/>
      <c r="M527" s="248"/>
      <c r="P527" s="248" t="str">
        <f>IF($P$5=0,"",$P$5)</f>
        <v/>
      </c>
      <c r="Q527" s="247" t="str">
        <f>$Q$5</f>
        <v>Historical Prior Year Ended 12/31/2023</v>
      </c>
      <c r="S527" s="248"/>
      <c r="U527" s="298"/>
    </row>
    <row r="528" spans="1:21" x14ac:dyDescent="0.25">
      <c r="B528" s="268"/>
      <c r="K528" s="248"/>
      <c r="L528" s="247"/>
      <c r="M528" s="248"/>
      <c r="P528" s="248"/>
      <c r="Q528" s="296" t="s">
        <v>782</v>
      </c>
      <c r="S528" s="248"/>
      <c r="U528" s="298"/>
    </row>
    <row r="529" spans="1:21" x14ac:dyDescent="0.25">
      <c r="B529" s="268"/>
      <c r="K529" s="248"/>
      <c r="L529" s="247"/>
      <c r="M529" s="248"/>
      <c r="P529" s="248"/>
      <c r="Q529" s="296" t="s">
        <v>784</v>
      </c>
      <c r="S529" s="248"/>
      <c r="U529" s="298"/>
    </row>
    <row r="530" spans="1:21" ht="13.8" thickBot="1" x14ac:dyDescent="0.3">
      <c r="A530" s="245" t="str">
        <f>A$8</f>
        <v>DOCKET No. 20240026-EI</v>
      </c>
      <c r="B530" s="271"/>
      <c r="C530" s="245"/>
      <c r="D530" s="245"/>
      <c r="E530" s="245"/>
      <c r="F530" s="245" t="str">
        <f>IF(+$F$8="","",$F$8)</f>
        <v/>
      </c>
      <c r="G530" s="245"/>
      <c r="H530" s="253" t="str">
        <f>IF($H$8="","",$H$8)</f>
        <v>(Dollars in 000's)</v>
      </c>
      <c r="I530" s="253"/>
      <c r="J530" s="245"/>
      <c r="K530" s="245"/>
      <c r="L530" s="245"/>
      <c r="M530" s="245"/>
      <c r="N530" s="245"/>
      <c r="O530" s="245"/>
      <c r="P530" s="267"/>
      <c r="Q530" s="245" t="s">
        <v>783</v>
      </c>
      <c r="R530" s="245"/>
      <c r="S530" s="245"/>
      <c r="U530" s="298"/>
    </row>
    <row r="531" spans="1:21" x14ac:dyDescent="0.25">
      <c r="C531" s="249"/>
      <c r="D531" s="249"/>
      <c r="E531" s="249"/>
      <c r="F531" s="249"/>
      <c r="G531" s="249"/>
      <c r="H531" s="249"/>
      <c r="I531" s="249"/>
      <c r="J531" s="249"/>
      <c r="K531" s="249"/>
      <c r="L531" s="249"/>
      <c r="M531" s="249"/>
      <c r="N531" s="249"/>
      <c r="O531" s="249"/>
      <c r="P531" s="250"/>
      <c r="Q531" s="249"/>
      <c r="R531" s="249"/>
      <c r="S531" s="249"/>
      <c r="U531" s="298"/>
    </row>
    <row r="532" spans="1:21" x14ac:dyDescent="0.25">
      <c r="C532" s="249"/>
      <c r="D532" s="249"/>
      <c r="E532" s="249"/>
      <c r="F532" s="249"/>
      <c r="G532" s="249"/>
      <c r="H532" s="249"/>
      <c r="I532" s="249"/>
      <c r="J532" s="249"/>
      <c r="K532" s="251"/>
      <c r="L532" s="251"/>
      <c r="M532" s="249"/>
      <c r="N532" s="249"/>
      <c r="O532" s="249"/>
      <c r="P532" s="250"/>
      <c r="Q532" s="249"/>
      <c r="R532" s="249"/>
      <c r="S532" s="249"/>
      <c r="U532" s="298"/>
    </row>
    <row r="533" spans="1:21" x14ac:dyDescent="0.25">
      <c r="C533" s="251" t="s">
        <v>17</v>
      </c>
      <c r="D533" s="251" t="s">
        <v>17</v>
      </c>
      <c r="F533" s="251" t="s">
        <v>18</v>
      </c>
      <c r="G533" s="251" t="s">
        <v>19</v>
      </c>
      <c r="H533" s="249" t="s">
        <v>20</v>
      </c>
      <c r="I533" s="249" t="s">
        <v>21</v>
      </c>
      <c r="J533" s="251" t="s">
        <v>22</v>
      </c>
      <c r="K533" s="249" t="s">
        <v>23</v>
      </c>
      <c r="L533" s="251" t="s">
        <v>24</v>
      </c>
      <c r="M533" s="251" t="s">
        <v>25</v>
      </c>
      <c r="N533" s="251" t="s">
        <v>26</v>
      </c>
      <c r="O533" s="251" t="s">
        <v>27</v>
      </c>
      <c r="P533" s="251" t="s">
        <v>28</v>
      </c>
      <c r="Q533" s="251" t="s">
        <v>29</v>
      </c>
      <c r="R533" s="251" t="s">
        <v>30</v>
      </c>
      <c r="S533" s="251" t="s">
        <v>31</v>
      </c>
      <c r="U533" s="298"/>
    </row>
    <row r="534" spans="1:21" x14ac:dyDescent="0.25">
      <c r="A534" s="251" t="s">
        <v>32</v>
      </c>
      <c r="B534" s="251"/>
      <c r="C534" s="251" t="s">
        <v>33</v>
      </c>
      <c r="D534" s="251" t="s">
        <v>33</v>
      </c>
      <c r="E534" s="249"/>
      <c r="F534" s="251"/>
      <c r="G534" s="251"/>
      <c r="H534" s="251"/>
      <c r="I534" s="251"/>
      <c r="J534" s="251"/>
      <c r="K534" s="251"/>
      <c r="L534" s="249"/>
      <c r="M534" s="251"/>
      <c r="N534" s="251"/>
      <c r="O534" s="251"/>
      <c r="P534" s="249"/>
      <c r="Q534" s="249"/>
      <c r="R534" s="249"/>
      <c r="S534" s="251" t="s">
        <v>34</v>
      </c>
      <c r="U534" s="298"/>
    </row>
    <row r="535" spans="1:21" ht="13.8" thickBot="1" x14ac:dyDescent="0.3">
      <c r="A535" s="253" t="s">
        <v>36</v>
      </c>
      <c r="B535" s="253"/>
      <c r="C535" s="253" t="s">
        <v>37</v>
      </c>
      <c r="D535" s="253" t="s">
        <v>38</v>
      </c>
      <c r="E535" s="253"/>
      <c r="F535" s="272" t="str">
        <f>F$13</f>
        <v>12/2023</v>
      </c>
      <c r="G535" s="272" t="str">
        <f t="shared" ref="G535:R535" si="98">G$13</f>
        <v>1/2024</v>
      </c>
      <c r="H535" s="272" t="str">
        <f t="shared" si="98"/>
        <v>2/2024</v>
      </c>
      <c r="I535" s="272" t="str">
        <f t="shared" si="98"/>
        <v>3/2024</v>
      </c>
      <c r="J535" s="272" t="str">
        <f t="shared" si="98"/>
        <v>4/2024</v>
      </c>
      <c r="K535" s="272" t="str">
        <f t="shared" si="98"/>
        <v>5/2024</v>
      </c>
      <c r="L535" s="272" t="str">
        <f t="shared" si="98"/>
        <v>6/2024</v>
      </c>
      <c r="M535" s="272" t="str">
        <f t="shared" si="98"/>
        <v>7/2024</v>
      </c>
      <c r="N535" s="272" t="str">
        <f t="shared" si="98"/>
        <v>8/2024</v>
      </c>
      <c r="O535" s="272" t="str">
        <f t="shared" si="98"/>
        <v>9/2024</v>
      </c>
      <c r="P535" s="272" t="str">
        <f t="shared" si="98"/>
        <v>10/2024</v>
      </c>
      <c r="Q535" s="272" t="str">
        <f t="shared" si="98"/>
        <v>11/2024</v>
      </c>
      <c r="R535" s="272" t="str">
        <f t="shared" si="98"/>
        <v>12/2024</v>
      </c>
      <c r="S535" s="254" t="s">
        <v>52</v>
      </c>
      <c r="U535" s="298"/>
    </row>
    <row r="536" spans="1:21" x14ac:dyDescent="0.25">
      <c r="A536" s="251">
        <v>1</v>
      </c>
      <c r="B536" s="256"/>
      <c r="P536" s="248"/>
      <c r="U536" s="298"/>
    </row>
    <row r="537" spans="1:21" x14ac:dyDescent="0.25">
      <c r="A537" s="251">
        <f>A536+1</f>
        <v>2</v>
      </c>
      <c r="B537" s="256"/>
      <c r="P537" s="248"/>
      <c r="U537" s="298"/>
    </row>
    <row r="538" spans="1:21" x14ac:dyDescent="0.25">
      <c r="A538" s="251">
        <f t="shared" ref="A538:A579" si="99">A537+1</f>
        <v>3</v>
      </c>
      <c r="B538" s="256"/>
      <c r="D538" s="246" t="s">
        <v>90</v>
      </c>
      <c r="F538" s="18">
        <f t="shared" ref="F538" si="100">F136</f>
        <v>1439072.4062099992</v>
      </c>
      <c r="G538" s="18">
        <f t="shared" ref="G538:S538" si="101">G136</f>
        <v>1451487.8353899997</v>
      </c>
      <c r="H538" s="18">
        <f t="shared" si="101"/>
        <v>1454036.2213999995</v>
      </c>
      <c r="I538" s="18">
        <f t="shared" si="101"/>
        <v>1455832.4529099995</v>
      </c>
      <c r="J538" s="18">
        <f t="shared" si="101"/>
        <v>1457699.1123099993</v>
      </c>
      <c r="K538" s="18">
        <f t="shared" si="101"/>
        <v>1460132.1922599995</v>
      </c>
      <c r="L538" s="18">
        <f t="shared" si="101"/>
        <v>1463318.0688099996</v>
      </c>
      <c r="M538" s="18">
        <f t="shared" si="101"/>
        <v>1463701.5048199994</v>
      </c>
      <c r="N538" s="18">
        <f t="shared" si="101"/>
        <v>1465805.0627099995</v>
      </c>
      <c r="O538" s="18">
        <f t="shared" si="101"/>
        <v>1466330.3830399995</v>
      </c>
      <c r="P538" s="18">
        <f t="shared" si="101"/>
        <v>1467778.7975999997</v>
      </c>
      <c r="Q538" s="18">
        <f t="shared" si="101"/>
        <v>1468575.4273999999</v>
      </c>
      <c r="R538" s="18">
        <f t="shared" si="101"/>
        <v>1470824.9526399998</v>
      </c>
      <c r="S538" s="18">
        <f t="shared" si="101"/>
        <v>1460353.4167307687</v>
      </c>
      <c r="U538" s="261">
        <f>S538-('B-07 2024B'!R528/1)</f>
        <v>-1.923111267387867E-5</v>
      </c>
    </row>
    <row r="539" spans="1:21" x14ac:dyDescent="0.25">
      <c r="A539" s="251">
        <f t="shared" si="99"/>
        <v>4</v>
      </c>
      <c r="B539" s="256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U539" s="298"/>
    </row>
    <row r="540" spans="1:21" x14ac:dyDescent="0.25">
      <c r="A540" s="251">
        <f t="shared" si="99"/>
        <v>5</v>
      </c>
      <c r="B540" s="256"/>
      <c r="D540" s="246" t="s">
        <v>144</v>
      </c>
      <c r="F540" s="24">
        <f t="shared" ref="F540:S540" si="102">F386</f>
        <v>5080671.2859099992</v>
      </c>
      <c r="G540" s="24">
        <f t="shared" si="102"/>
        <v>5095508.4090499999</v>
      </c>
      <c r="H540" s="24">
        <f t="shared" si="102"/>
        <v>5104839.7650199989</v>
      </c>
      <c r="I540" s="24">
        <f t="shared" si="102"/>
        <v>5134753.3274400001</v>
      </c>
      <c r="J540" s="24">
        <f t="shared" si="102"/>
        <v>5141530.3646599995</v>
      </c>
      <c r="K540" s="24">
        <f t="shared" si="102"/>
        <v>5204066.1235400001</v>
      </c>
      <c r="L540" s="24">
        <f t="shared" si="102"/>
        <v>5216457.0652099997</v>
      </c>
      <c r="M540" s="24">
        <f t="shared" si="102"/>
        <v>5220076.0541099999</v>
      </c>
      <c r="N540" s="24">
        <f t="shared" si="102"/>
        <v>5222601.4973399993</v>
      </c>
      <c r="O540" s="24">
        <f t="shared" si="102"/>
        <v>5254498.2548599998</v>
      </c>
      <c r="P540" s="24">
        <f t="shared" si="102"/>
        <v>5276096.2352600005</v>
      </c>
      <c r="Q540" s="24">
        <f t="shared" si="102"/>
        <v>5279419.067139999</v>
      </c>
      <c r="R540" s="24">
        <f t="shared" si="102"/>
        <v>5434493.0553100007</v>
      </c>
      <c r="S540" s="24">
        <f t="shared" si="102"/>
        <v>5205000.8080653846</v>
      </c>
      <c r="U540" s="261">
        <f>S540-('B-07 2024B'!R530/1)</f>
        <v>-2.4615786969661713E-5</v>
      </c>
    </row>
    <row r="541" spans="1:21" x14ac:dyDescent="0.25">
      <c r="A541" s="251">
        <f t="shared" si="99"/>
        <v>6</v>
      </c>
      <c r="B541" s="256"/>
      <c r="F541" s="35"/>
      <c r="G541" s="35"/>
      <c r="H541" s="35"/>
      <c r="I541" s="35"/>
      <c r="J541" s="35"/>
      <c r="K541" s="35"/>
      <c r="L541" s="35"/>
      <c r="M541" s="35"/>
      <c r="N541" s="35"/>
      <c r="O541" s="35"/>
      <c r="P541" s="35"/>
      <c r="Q541" s="35"/>
      <c r="R541" s="35"/>
      <c r="S541" s="35"/>
      <c r="U541" s="298"/>
    </row>
    <row r="542" spans="1:21" ht="13.8" thickBot="1" x14ac:dyDescent="0.3">
      <c r="A542" s="251">
        <f t="shared" si="99"/>
        <v>7</v>
      </c>
      <c r="B542" s="256"/>
      <c r="D542" s="246" t="s">
        <v>145</v>
      </c>
      <c r="F542" s="36">
        <f t="shared" ref="F542" si="103">SUM(F538,F540)</f>
        <v>6519743.6921199989</v>
      </c>
      <c r="G542" s="36">
        <f t="shared" ref="G542:S542" si="104">SUM(G538,G540)</f>
        <v>6546996.2444399996</v>
      </c>
      <c r="H542" s="36">
        <f t="shared" si="104"/>
        <v>6558875.9864199981</v>
      </c>
      <c r="I542" s="36">
        <f t="shared" si="104"/>
        <v>6590585.7803499997</v>
      </c>
      <c r="J542" s="36">
        <f t="shared" si="104"/>
        <v>6599229.4769699983</v>
      </c>
      <c r="K542" s="36">
        <f t="shared" si="104"/>
        <v>6664198.3158</v>
      </c>
      <c r="L542" s="36">
        <f t="shared" si="104"/>
        <v>6679775.1340199988</v>
      </c>
      <c r="M542" s="36">
        <f t="shared" si="104"/>
        <v>6683777.5589299994</v>
      </c>
      <c r="N542" s="36">
        <f t="shared" si="104"/>
        <v>6688406.5600499986</v>
      </c>
      <c r="O542" s="36">
        <f t="shared" si="104"/>
        <v>6720828.6378999995</v>
      </c>
      <c r="P542" s="36">
        <f t="shared" si="104"/>
        <v>6743875.0328599997</v>
      </c>
      <c r="Q542" s="36">
        <f t="shared" si="104"/>
        <v>6747994.4945399985</v>
      </c>
      <c r="R542" s="36">
        <f t="shared" si="104"/>
        <v>6905318.0079500005</v>
      </c>
      <c r="S542" s="36">
        <f t="shared" si="104"/>
        <v>6665354.2247961536</v>
      </c>
      <c r="U542" s="261">
        <f>S542-('B-07 2024B'!R532/1)</f>
        <v>-4.3846666812896729E-5</v>
      </c>
    </row>
    <row r="543" spans="1:21" ht="13.8" thickTop="1" x14ac:dyDescent="0.25">
      <c r="A543" s="251">
        <f t="shared" si="99"/>
        <v>8</v>
      </c>
      <c r="B543" s="256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U543" s="298"/>
    </row>
    <row r="544" spans="1:21" x14ac:dyDescent="0.25">
      <c r="A544" s="251">
        <f t="shared" si="99"/>
        <v>9</v>
      </c>
      <c r="B544" s="256"/>
      <c r="D544" s="246" t="s">
        <v>158</v>
      </c>
      <c r="F544" s="18">
        <f t="shared" ref="F544" si="105">F402</f>
        <v>1163664.6736000003</v>
      </c>
      <c r="G544" s="18">
        <f t="shared" ref="G544:S544" si="106">G402</f>
        <v>1164715.8841400002</v>
      </c>
      <c r="H544" s="18">
        <f t="shared" si="106"/>
        <v>1187791.2888700003</v>
      </c>
      <c r="I544" s="18">
        <f t="shared" si="106"/>
        <v>1193553.7997500002</v>
      </c>
      <c r="J544" s="18">
        <f t="shared" si="106"/>
        <v>1208306.2113800002</v>
      </c>
      <c r="K544" s="18">
        <f t="shared" si="106"/>
        <v>1211161.2851700003</v>
      </c>
      <c r="L544" s="18">
        <f t="shared" si="106"/>
        <v>1223570.2939500003</v>
      </c>
      <c r="M544" s="18">
        <f t="shared" si="106"/>
        <v>1228096.6277400001</v>
      </c>
      <c r="N544" s="18">
        <f t="shared" si="106"/>
        <v>1237532.5593900003</v>
      </c>
      <c r="O544" s="18">
        <f t="shared" si="106"/>
        <v>1242672.5306600002</v>
      </c>
      <c r="P544" s="18">
        <f t="shared" si="106"/>
        <v>1245184.0461100002</v>
      </c>
      <c r="Q544" s="18">
        <f t="shared" si="106"/>
        <v>1250027.4446700001</v>
      </c>
      <c r="R544" s="18">
        <f t="shared" si="106"/>
        <v>1269708.6412600002</v>
      </c>
      <c r="S544" s="18">
        <f t="shared" si="106"/>
        <v>1217383.4835915386</v>
      </c>
      <c r="U544" s="261">
        <f>S544-('B-07 2024B'!R534/1)</f>
        <v>1.1538621038198471E-5</v>
      </c>
    </row>
    <row r="545" spans="1:21" x14ac:dyDescent="0.25">
      <c r="A545" s="251">
        <f t="shared" si="99"/>
        <v>10</v>
      </c>
      <c r="B545" s="256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U545" s="298"/>
    </row>
    <row r="546" spans="1:21" x14ac:dyDescent="0.25">
      <c r="A546" s="251">
        <f t="shared" si="99"/>
        <v>11</v>
      </c>
      <c r="B546" s="256"/>
      <c r="D546" s="246" t="s">
        <v>169</v>
      </c>
      <c r="F546" s="18">
        <f t="shared" ref="F546" si="107">F438</f>
        <v>3591766.3358200002</v>
      </c>
      <c r="G546" s="18">
        <f t="shared" ref="G546:S546" si="108">G438</f>
        <v>3627256.0222800006</v>
      </c>
      <c r="H546" s="18">
        <f t="shared" si="108"/>
        <v>3682639.0284899995</v>
      </c>
      <c r="I546" s="18">
        <f t="shared" si="108"/>
        <v>3770981.6832599998</v>
      </c>
      <c r="J546" s="18">
        <f t="shared" si="108"/>
        <v>3821672.6413000003</v>
      </c>
      <c r="K546" s="18">
        <f t="shared" si="108"/>
        <v>3862477.6599000003</v>
      </c>
      <c r="L546" s="18">
        <f t="shared" si="108"/>
        <v>3903603.681940001</v>
      </c>
      <c r="M546" s="18">
        <f t="shared" si="108"/>
        <v>3927205.3001399999</v>
      </c>
      <c r="N546" s="18">
        <f t="shared" si="108"/>
        <v>3960469.4588400004</v>
      </c>
      <c r="O546" s="18">
        <f t="shared" si="108"/>
        <v>3983359.0422400008</v>
      </c>
      <c r="P546" s="18">
        <f t="shared" si="108"/>
        <v>4003987.2404400003</v>
      </c>
      <c r="Q546" s="18">
        <f t="shared" si="108"/>
        <v>4026068.2518000002</v>
      </c>
      <c r="R546" s="18">
        <f t="shared" si="108"/>
        <v>4087367.0723999995</v>
      </c>
      <c r="S546" s="18">
        <f t="shared" si="108"/>
        <v>3865296.4168346152</v>
      </c>
      <c r="U546" s="261">
        <f>S546-('B-07 2024B'!R536/1)</f>
        <v>1.461617648601532E-5</v>
      </c>
    </row>
    <row r="547" spans="1:21" x14ac:dyDescent="0.25">
      <c r="A547" s="251">
        <f t="shared" si="99"/>
        <v>12</v>
      </c>
      <c r="B547" s="256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U547" s="298"/>
    </row>
    <row r="548" spans="1:21" x14ac:dyDescent="0.25">
      <c r="A548" s="251">
        <f t="shared" si="99"/>
        <v>13</v>
      </c>
      <c r="B548" s="256"/>
      <c r="D548" s="246" t="s">
        <v>189</v>
      </c>
      <c r="F548" s="24">
        <f t="shared" ref="F548" si="109">F460</f>
        <v>440499.83883999992</v>
      </c>
      <c r="G548" s="24">
        <f t="shared" ref="G548:S548" si="110">G460</f>
        <v>445662.51789000008</v>
      </c>
      <c r="H548" s="24">
        <f t="shared" si="110"/>
        <v>448232.65393000009</v>
      </c>
      <c r="I548" s="24">
        <f t="shared" si="110"/>
        <v>453802.33331999998</v>
      </c>
      <c r="J548" s="24">
        <f t="shared" si="110"/>
        <v>457967.03324999992</v>
      </c>
      <c r="K548" s="24">
        <f t="shared" si="110"/>
        <v>459928.85155999998</v>
      </c>
      <c r="L548" s="24">
        <f t="shared" si="110"/>
        <v>464536.74185999983</v>
      </c>
      <c r="M548" s="24">
        <f t="shared" si="110"/>
        <v>467064.39713999996</v>
      </c>
      <c r="N548" s="24">
        <f t="shared" si="110"/>
        <v>469201.21133999992</v>
      </c>
      <c r="O548" s="24">
        <f t="shared" si="110"/>
        <v>470304.08082999993</v>
      </c>
      <c r="P548" s="24">
        <f t="shared" si="110"/>
        <v>470393.35967999999</v>
      </c>
      <c r="Q548" s="24">
        <f t="shared" si="110"/>
        <v>471690.01309999992</v>
      </c>
      <c r="R548" s="24">
        <f t="shared" si="110"/>
        <v>509292.60292999982</v>
      </c>
      <c r="S548" s="24">
        <f t="shared" si="110"/>
        <v>463736.58735923073</v>
      </c>
      <c r="U548" s="261">
        <f>S548-('B-07 2024B'!R538/1)</f>
        <v>-7.6915603131055832E-7</v>
      </c>
    </row>
    <row r="549" spans="1:21" x14ac:dyDescent="0.25">
      <c r="A549" s="251">
        <f t="shared" si="99"/>
        <v>14</v>
      </c>
      <c r="B549" s="256"/>
      <c r="F549" s="35"/>
      <c r="G549" s="35"/>
      <c r="H549" s="35"/>
      <c r="I549" s="35"/>
      <c r="J549" s="35"/>
      <c r="K549" s="35"/>
      <c r="L549" s="35"/>
      <c r="M549" s="35"/>
      <c r="N549" s="35"/>
      <c r="O549" s="35"/>
      <c r="P549" s="35"/>
      <c r="Q549" s="35"/>
      <c r="R549" s="35"/>
      <c r="S549" s="35"/>
      <c r="U549" s="298"/>
    </row>
    <row r="550" spans="1:21" ht="13.8" thickBot="1" x14ac:dyDescent="0.3">
      <c r="A550" s="251">
        <f t="shared" si="99"/>
        <v>15</v>
      </c>
      <c r="B550" s="256"/>
      <c r="D550" s="274" t="s">
        <v>190</v>
      </c>
      <c r="F550" s="36">
        <f t="shared" ref="F550" si="111">SUM(F542,F544,F546,F548)</f>
        <v>11715674.540379999</v>
      </c>
      <c r="G550" s="36">
        <f t="shared" ref="G550:S550" si="112">SUM(G542,G544,G546,G548)</f>
        <v>11784630.668750001</v>
      </c>
      <c r="H550" s="36">
        <f t="shared" si="112"/>
        <v>11877538.957709998</v>
      </c>
      <c r="I550" s="36">
        <f t="shared" si="112"/>
        <v>12008923.596679999</v>
      </c>
      <c r="J550" s="36">
        <f t="shared" si="112"/>
        <v>12087175.3629</v>
      </c>
      <c r="K550" s="36">
        <f t="shared" si="112"/>
        <v>12197766.112430001</v>
      </c>
      <c r="L550" s="36">
        <f t="shared" si="112"/>
        <v>12271485.851770001</v>
      </c>
      <c r="M550" s="36">
        <f t="shared" si="112"/>
        <v>12306143.883949999</v>
      </c>
      <c r="N550" s="36">
        <f t="shared" si="112"/>
        <v>12355609.789619997</v>
      </c>
      <c r="O550" s="36">
        <f t="shared" si="112"/>
        <v>12417164.291630002</v>
      </c>
      <c r="P550" s="36">
        <f t="shared" si="112"/>
        <v>12463439.679090001</v>
      </c>
      <c r="Q550" s="36">
        <f t="shared" si="112"/>
        <v>12495780.204109998</v>
      </c>
      <c r="R550" s="36">
        <f t="shared" si="112"/>
        <v>12771686.32454</v>
      </c>
      <c r="S550" s="36">
        <f t="shared" si="112"/>
        <v>12211770.712581538</v>
      </c>
      <c r="U550" s="261">
        <f>S550-('B-07 2024B'!R540/1)</f>
        <v>-1.8460676074028015E-5</v>
      </c>
    </row>
    <row r="551" spans="1:21" ht="13.8" thickTop="1" x14ac:dyDescent="0.25">
      <c r="A551" s="251">
        <f t="shared" si="99"/>
        <v>16</v>
      </c>
      <c r="B551" s="256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U551" s="298"/>
    </row>
    <row r="552" spans="1:21" x14ac:dyDescent="0.25">
      <c r="A552" s="251">
        <f t="shared" si="99"/>
        <v>17</v>
      </c>
      <c r="B552" s="256"/>
      <c r="D552" s="61" t="s">
        <v>199</v>
      </c>
      <c r="F552" s="18">
        <f t="shared" ref="F552" si="113">F485</f>
        <v>225389.99969</v>
      </c>
      <c r="G552" s="18">
        <f t="shared" ref="G552:S552" si="114">G485</f>
        <v>225389.99969</v>
      </c>
      <c r="H552" s="18">
        <f t="shared" si="114"/>
        <v>225389.99969</v>
      </c>
      <c r="I552" s="18">
        <f t="shared" si="114"/>
        <v>225389.99969</v>
      </c>
      <c r="J552" s="18">
        <f t="shared" si="114"/>
        <v>225389.99969</v>
      </c>
      <c r="K552" s="18">
        <f t="shared" si="114"/>
        <v>225389.99969</v>
      </c>
      <c r="L552" s="18">
        <f t="shared" si="114"/>
        <v>225389.99969</v>
      </c>
      <c r="M552" s="18">
        <f t="shared" si="114"/>
        <v>225389.99969</v>
      </c>
      <c r="N552" s="18">
        <f t="shared" si="114"/>
        <v>225389.99969</v>
      </c>
      <c r="O552" s="18">
        <f t="shared" si="114"/>
        <v>225389.99969</v>
      </c>
      <c r="P552" s="18">
        <f t="shared" si="114"/>
        <v>225389.99969</v>
      </c>
      <c r="Q552" s="18">
        <f t="shared" si="114"/>
        <v>225389.99969</v>
      </c>
      <c r="R552" s="18">
        <f t="shared" si="114"/>
        <v>232083.64049000002</v>
      </c>
      <c r="S552" s="18">
        <f t="shared" si="114"/>
        <v>225904.89513615382</v>
      </c>
      <c r="U552" s="261">
        <f>S552-('B-07 2024B'!R542/1)</f>
        <v>-3.8461876101791859E-6</v>
      </c>
    </row>
    <row r="553" spans="1:21" x14ac:dyDescent="0.25">
      <c r="A553" s="251">
        <f t="shared" si="99"/>
        <v>18</v>
      </c>
      <c r="B553" s="256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U553" s="298"/>
    </row>
    <row r="554" spans="1:21" x14ac:dyDescent="0.25">
      <c r="A554" s="251">
        <f t="shared" si="99"/>
        <v>19</v>
      </c>
      <c r="B554" s="256"/>
      <c r="D554" s="274" t="s">
        <v>204</v>
      </c>
      <c r="F554" s="69">
        <f t="shared" ref="F554" si="115">F491</f>
        <v>526082.09458999999</v>
      </c>
      <c r="G554" s="69">
        <f t="shared" ref="G554:S554" si="116">G491</f>
        <v>532162.34839000006</v>
      </c>
      <c r="H554" s="69">
        <f t="shared" si="116"/>
        <v>540761.54054000007</v>
      </c>
      <c r="I554" s="69">
        <f t="shared" si="116"/>
        <v>546081.09312000009</v>
      </c>
      <c r="J554" s="69">
        <f t="shared" si="116"/>
        <v>545913.97889000003</v>
      </c>
      <c r="K554" s="69">
        <f t="shared" si="116"/>
        <v>538639.95315000007</v>
      </c>
      <c r="L554" s="69">
        <f t="shared" si="116"/>
        <v>539603.2732500002</v>
      </c>
      <c r="M554" s="69">
        <f t="shared" si="116"/>
        <v>539618.96435000014</v>
      </c>
      <c r="N554" s="69">
        <f t="shared" si="116"/>
        <v>538585.67513000022</v>
      </c>
      <c r="O554" s="69">
        <f t="shared" si="116"/>
        <v>552452.21271000023</v>
      </c>
      <c r="P554" s="69">
        <f t="shared" si="116"/>
        <v>554260.80326000019</v>
      </c>
      <c r="Q554" s="69">
        <f t="shared" si="116"/>
        <v>556354.90362000011</v>
      </c>
      <c r="R554" s="69">
        <f t="shared" si="116"/>
        <v>582215.40388000011</v>
      </c>
      <c r="S554" s="69">
        <f t="shared" si="116"/>
        <v>545594.78806769254</v>
      </c>
      <c r="U554" s="261">
        <f>S554-('B-07 2024B'!R544/1)</f>
        <v>-2.307351678609848E-6</v>
      </c>
    </row>
    <row r="555" spans="1:21" x14ac:dyDescent="0.25">
      <c r="A555" s="251">
        <f t="shared" si="99"/>
        <v>20</v>
      </c>
      <c r="B555" s="256"/>
      <c r="D555" s="274"/>
      <c r="F555" s="69"/>
      <c r="G555" s="69"/>
      <c r="H555" s="69"/>
      <c r="I555" s="69"/>
      <c r="J555" s="69"/>
      <c r="K555" s="69"/>
      <c r="L555" s="69"/>
      <c r="M555" s="69"/>
      <c r="N555" s="69"/>
      <c r="O555" s="69"/>
      <c r="P555" s="69"/>
      <c r="Q555" s="69"/>
      <c r="R555" s="69"/>
      <c r="S555" s="69"/>
      <c r="U555" s="298"/>
    </row>
    <row r="556" spans="1:21" x14ac:dyDescent="0.25">
      <c r="A556" s="251">
        <f t="shared" si="99"/>
        <v>21</v>
      </c>
      <c r="B556" s="256"/>
      <c r="D556" s="287" t="s">
        <v>210</v>
      </c>
      <c r="F556" s="69">
        <f t="shared" ref="F556" si="117">F498</f>
        <v>25408.521469999996</v>
      </c>
      <c r="G556" s="69">
        <f t="shared" ref="G556:S556" si="118">G498</f>
        <v>25408.521469999996</v>
      </c>
      <c r="H556" s="69">
        <f t="shared" si="118"/>
        <v>25408.521469999996</v>
      </c>
      <c r="I556" s="69">
        <f t="shared" si="118"/>
        <v>25408.521469999996</v>
      </c>
      <c r="J556" s="69">
        <f t="shared" si="118"/>
        <v>25408.521469999996</v>
      </c>
      <c r="K556" s="69">
        <f t="shared" si="118"/>
        <v>25408.521469999996</v>
      </c>
      <c r="L556" s="69">
        <f t="shared" si="118"/>
        <v>25408.521469999996</v>
      </c>
      <c r="M556" s="69">
        <f t="shared" si="118"/>
        <v>25408.521469999996</v>
      </c>
      <c r="N556" s="69">
        <f t="shared" si="118"/>
        <v>25408.521469999996</v>
      </c>
      <c r="O556" s="69">
        <f t="shared" si="118"/>
        <v>25408.521469999996</v>
      </c>
      <c r="P556" s="69">
        <f t="shared" si="118"/>
        <v>25408.521469999996</v>
      </c>
      <c r="Q556" s="69">
        <f t="shared" si="118"/>
        <v>25408.521469999996</v>
      </c>
      <c r="R556" s="69">
        <f t="shared" si="118"/>
        <v>25408.521469999996</v>
      </c>
      <c r="S556" s="69">
        <f t="shared" si="118"/>
        <v>25408.521469999992</v>
      </c>
      <c r="U556" s="261">
        <f>S556-('B-07 2024B'!R546/1)</f>
        <v>0</v>
      </c>
    </row>
    <row r="557" spans="1:21" x14ac:dyDescent="0.25">
      <c r="A557" s="251">
        <f t="shared" si="99"/>
        <v>22</v>
      </c>
      <c r="B557" s="256"/>
      <c r="U557" s="298"/>
    </row>
    <row r="558" spans="1:21" x14ac:dyDescent="0.25">
      <c r="A558" s="251">
        <f t="shared" si="99"/>
        <v>23</v>
      </c>
      <c r="B558" s="256"/>
      <c r="D558" s="246" t="s">
        <v>214</v>
      </c>
      <c r="F558" s="24">
        <f t="shared" ref="F558" si="119">F503</f>
        <v>24214.614429999998</v>
      </c>
      <c r="G558" s="24">
        <f t="shared" ref="G558:S558" si="120">G503</f>
        <v>35100.64228</v>
      </c>
      <c r="H558" s="24">
        <f t="shared" si="120"/>
        <v>34888.145319999996</v>
      </c>
      <c r="I558" s="24">
        <f t="shared" si="120"/>
        <v>34675.226449999995</v>
      </c>
      <c r="J558" s="24">
        <f t="shared" si="120"/>
        <v>34461.884470000005</v>
      </c>
      <c r="K558" s="24">
        <f t="shared" si="120"/>
        <v>34248.118129999995</v>
      </c>
      <c r="L558" s="24">
        <f t="shared" si="120"/>
        <v>34033.926169999999</v>
      </c>
      <c r="M558" s="24">
        <f t="shared" si="120"/>
        <v>33819.307359999999</v>
      </c>
      <c r="N558" s="24">
        <f t="shared" si="120"/>
        <v>33604.257229999996</v>
      </c>
      <c r="O558" s="24">
        <f t="shared" si="120"/>
        <v>33388.774519999999</v>
      </c>
      <c r="P558" s="24">
        <f t="shared" si="120"/>
        <v>33172.857969999997</v>
      </c>
      <c r="Q558" s="24">
        <f t="shared" si="120"/>
        <v>32956.506280000001</v>
      </c>
      <c r="R558" s="24">
        <f t="shared" si="120"/>
        <v>32739.718199999999</v>
      </c>
      <c r="S558" s="24">
        <f t="shared" si="120"/>
        <v>33177.229139230767</v>
      </c>
      <c r="U558" s="261">
        <f>S558-('B-07 2024B'!R548/1)</f>
        <v>-7.6922879088670015E-7</v>
      </c>
    </row>
    <row r="559" spans="1:21" x14ac:dyDescent="0.25">
      <c r="A559" s="251">
        <f t="shared" si="99"/>
        <v>24</v>
      </c>
      <c r="B559" s="256"/>
      <c r="F559" s="276"/>
      <c r="G559" s="276"/>
      <c r="H559" s="276"/>
      <c r="I559" s="276"/>
      <c r="J559" s="276"/>
      <c r="K559" s="276"/>
      <c r="L559" s="276"/>
      <c r="M559" s="276"/>
      <c r="N559" s="276"/>
      <c r="O559" s="276"/>
      <c r="P559" s="276"/>
      <c r="Q559" s="276"/>
      <c r="R559" s="276"/>
      <c r="S559" s="276"/>
      <c r="U559" s="298"/>
    </row>
    <row r="560" spans="1:21" ht="13.8" thickBot="1" x14ac:dyDescent="0.3">
      <c r="A560" s="251">
        <f t="shared" si="99"/>
        <v>25</v>
      </c>
      <c r="B560" s="256"/>
      <c r="D560" s="247" t="s">
        <v>215</v>
      </c>
      <c r="F560" s="36">
        <f t="shared" ref="F560" si="121">SUM(F550,F552,F554,F556,F558)</f>
        <v>12516769.770559998</v>
      </c>
      <c r="G560" s="36">
        <f t="shared" ref="G560:S560" si="122">SUM(G550,G552,G554,G556,G558)</f>
        <v>12602692.180579999</v>
      </c>
      <c r="H560" s="36">
        <f t="shared" si="122"/>
        <v>12703987.164729998</v>
      </c>
      <c r="I560" s="36">
        <f t="shared" si="122"/>
        <v>12840478.437409997</v>
      </c>
      <c r="J560" s="36">
        <f t="shared" si="122"/>
        <v>12918349.74742</v>
      </c>
      <c r="K560" s="36">
        <f t="shared" si="122"/>
        <v>13021452.70487</v>
      </c>
      <c r="L560" s="36">
        <f t="shared" si="122"/>
        <v>13095921.572350001</v>
      </c>
      <c r="M560" s="36">
        <f t="shared" si="122"/>
        <v>13130380.676819999</v>
      </c>
      <c r="N560" s="36">
        <f t="shared" si="122"/>
        <v>13178598.243139997</v>
      </c>
      <c r="O560" s="36">
        <f t="shared" si="122"/>
        <v>13253803.800020002</v>
      </c>
      <c r="P560" s="36">
        <f t="shared" si="122"/>
        <v>13301671.861479999</v>
      </c>
      <c r="Q560" s="36">
        <f t="shared" si="122"/>
        <v>13335890.135169998</v>
      </c>
      <c r="R560" s="36">
        <f t="shared" si="122"/>
        <v>13644133.608579999</v>
      </c>
      <c r="S560" s="36">
        <f t="shared" si="122"/>
        <v>13041856.146394614</v>
      </c>
      <c r="U560" s="261">
        <f>S560-('B-07 2024B'!R550/1)</f>
        <v>-2.5384128093719482E-5</v>
      </c>
    </row>
    <row r="561" spans="1:21" ht="13.8" thickTop="1" x14ac:dyDescent="0.25">
      <c r="A561" s="251">
        <f t="shared" si="99"/>
        <v>26</v>
      </c>
      <c r="B561" s="256"/>
      <c r="U561" s="298"/>
    </row>
    <row r="562" spans="1:21" x14ac:dyDescent="0.25">
      <c r="A562" s="251">
        <f t="shared" si="99"/>
        <v>27</v>
      </c>
      <c r="B562" s="256"/>
      <c r="D562" s="274" t="s">
        <v>220</v>
      </c>
      <c r="F562" s="290">
        <f t="shared" ref="F562" si="123">F511</f>
        <v>7484.82276</v>
      </c>
      <c r="G562" s="290">
        <f t="shared" ref="G562:S562" si="124">G511</f>
        <v>7484.82276</v>
      </c>
      <c r="H562" s="290">
        <f t="shared" si="124"/>
        <v>7484.82276</v>
      </c>
      <c r="I562" s="290">
        <f t="shared" si="124"/>
        <v>7484.82276</v>
      </c>
      <c r="J562" s="290">
        <f t="shared" si="124"/>
        <v>7484.82276</v>
      </c>
      <c r="K562" s="290">
        <f t="shared" si="124"/>
        <v>7484.82276</v>
      </c>
      <c r="L562" s="290">
        <f t="shared" si="124"/>
        <v>7484.82276</v>
      </c>
      <c r="M562" s="290">
        <f t="shared" si="124"/>
        <v>7484.82276</v>
      </c>
      <c r="N562" s="290">
        <f t="shared" si="124"/>
        <v>7484.82276</v>
      </c>
      <c r="O562" s="290">
        <f t="shared" si="124"/>
        <v>7484.82276</v>
      </c>
      <c r="P562" s="290">
        <f t="shared" si="124"/>
        <v>7484.82276</v>
      </c>
      <c r="Q562" s="290">
        <f t="shared" si="124"/>
        <v>7484.82276</v>
      </c>
      <c r="R562" s="290">
        <f t="shared" si="124"/>
        <v>7484.82276</v>
      </c>
      <c r="S562" s="290">
        <f t="shared" si="124"/>
        <v>7484.8227599999991</v>
      </c>
      <c r="U562" s="261">
        <f>S562-('B-07 2024B'!R552/1)</f>
        <v>0</v>
      </c>
    </row>
    <row r="563" spans="1:21" x14ac:dyDescent="0.25">
      <c r="A563" s="251">
        <f t="shared" si="99"/>
        <v>28</v>
      </c>
      <c r="B563" s="256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U563" s="298"/>
    </row>
    <row r="564" spans="1:21" x14ac:dyDescent="0.25">
      <c r="A564" s="251">
        <f t="shared" si="99"/>
        <v>29</v>
      </c>
      <c r="B564" s="256"/>
      <c r="D564" s="34" t="s">
        <v>221</v>
      </c>
      <c r="F564" s="18">
        <f t="shared" ref="F564" si="125">F513</f>
        <v>411.07105999999999</v>
      </c>
      <c r="G564" s="18">
        <f t="shared" ref="G564:S564" si="126">G513</f>
        <v>411.07105999999999</v>
      </c>
      <c r="H564" s="18">
        <f t="shared" si="126"/>
        <v>411.07105999999999</v>
      </c>
      <c r="I564" s="18">
        <f t="shared" si="126"/>
        <v>411.07105999999999</v>
      </c>
      <c r="J564" s="18">
        <f t="shared" si="126"/>
        <v>411.07105999999999</v>
      </c>
      <c r="K564" s="18">
        <f t="shared" si="126"/>
        <v>411.07105999999999</v>
      </c>
      <c r="L564" s="18">
        <f t="shared" si="126"/>
        <v>0</v>
      </c>
      <c r="M564" s="18">
        <f t="shared" si="126"/>
        <v>0</v>
      </c>
      <c r="N564" s="18">
        <f t="shared" si="126"/>
        <v>0</v>
      </c>
      <c r="O564" s="18">
        <f t="shared" si="126"/>
        <v>0</v>
      </c>
      <c r="P564" s="18">
        <f t="shared" si="126"/>
        <v>0</v>
      </c>
      <c r="Q564" s="18">
        <f t="shared" si="126"/>
        <v>0</v>
      </c>
      <c r="R564" s="18">
        <f t="shared" si="126"/>
        <v>0</v>
      </c>
      <c r="S564" s="18">
        <f t="shared" si="126"/>
        <v>189.72510461538465</v>
      </c>
      <c r="U564" s="261">
        <f>S564-('B-07 2024B'!R554/1)</f>
        <v>4.6153846540164523E-6</v>
      </c>
    </row>
    <row r="565" spans="1:21" x14ac:dyDescent="0.25">
      <c r="A565" s="251">
        <f t="shared" si="99"/>
        <v>30</v>
      </c>
      <c r="B565" s="256"/>
      <c r="U565" s="298"/>
    </row>
    <row r="566" spans="1:21" x14ac:dyDescent="0.25">
      <c r="A566" s="251">
        <f t="shared" si="99"/>
        <v>31</v>
      </c>
      <c r="B566" s="256"/>
      <c r="D566" s="246" t="s">
        <v>222</v>
      </c>
      <c r="F566" s="18">
        <f t="shared" ref="F566" si="127">F514</f>
        <v>58127.610410000001</v>
      </c>
      <c r="G566" s="18">
        <f t="shared" ref="G566:S566" si="128">G514</f>
        <v>63762.399530000002</v>
      </c>
      <c r="H566" s="18">
        <f t="shared" si="128"/>
        <v>63762.399530000002</v>
      </c>
      <c r="I566" s="18">
        <f t="shared" si="128"/>
        <v>63762.399530000002</v>
      </c>
      <c r="J566" s="18">
        <f t="shared" si="128"/>
        <v>63762.399530000002</v>
      </c>
      <c r="K566" s="18">
        <f t="shared" si="128"/>
        <v>63762.399530000002</v>
      </c>
      <c r="L566" s="18">
        <f t="shared" si="128"/>
        <v>63762.399530000002</v>
      </c>
      <c r="M566" s="18">
        <f t="shared" si="128"/>
        <v>63762.399530000002</v>
      </c>
      <c r="N566" s="18">
        <f t="shared" si="128"/>
        <v>63762.399530000002</v>
      </c>
      <c r="O566" s="18">
        <f t="shared" si="128"/>
        <v>63762.399530000002</v>
      </c>
      <c r="P566" s="18">
        <f t="shared" si="128"/>
        <v>63762.399530000002</v>
      </c>
      <c r="Q566" s="18">
        <f t="shared" si="128"/>
        <v>64262.399530000002</v>
      </c>
      <c r="R566" s="18">
        <f t="shared" si="128"/>
        <v>64262.399530000002</v>
      </c>
      <c r="S566" s="18">
        <f t="shared" si="128"/>
        <v>63405.877290000019</v>
      </c>
      <c r="U566" s="261">
        <f>S566-('B-07 2024B'!R556/1)</f>
        <v>0</v>
      </c>
    </row>
    <row r="567" spans="1:21" x14ac:dyDescent="0.25">
      <c r="A567" s="251">
        <f t="shared" si="99"/>
        <v>32</v>
      </c>
      <c r="B567" s="256"/>
      <c r="U567" s="298"/>
    </row>
    <row r="568" spans="1:21" x14ac:dyDescent="0.25">
      <c r="A568" s="251">
        <f t="shared" si="99"/>
        <v>33</v>
      </c>
      <c r="B568" s="256"/>
      <c r="D568" s="246" t="s">
        <v>225</v>
      </c>
      <c r="F568" s="289">
        <f t="shared" ref="F568" si="129">F518</f>
        <v>0</v>
      </c>
      <c r="G568" s="289">
        <f t="shared" ref="G568:S568" si="130">G518</f>
        <v>0</v>
      </c>
      <c r="H568" s="289">
        <f t="shared" si="130"/>
        <v>0</v>
      </c>
      <c r="I568" s="289">
        <f t="shared" si="130"/>
        <v>0</v>
      </c>
      <c r="J568" s="289">
        <f t="shared" si="130"/>
        <v>0</v>
      </c>
      <c r="K568" s="289">
        <f t="shared" si="130"/>
        <v>0</v>
      </c>
      <c r="L568" s="289">
        <f t="shared" si="130"/>
        <v>0</v>
      </c>
      <c r="M568" s="289">
        <f t="shared" si="130"/>
        <v>0</v>
      </c>
      <c r="N568" s="289">
        <f t="shared" si="130"/>
        <v>0</v>
      </c>
      <c r="O568" s="289">
        <f t="shared" si="130"/>
        <v>0</v>
      </c>
      <c r="P568" s="289">
        <f t="shared" si="130"/>
        <v>0</v>
      </c>
      <c r="Q568" s="289">
        <f t="shared" si="130"/>
        <v>0</v>
      </c>
      <c r="R568" s="289">
        <f t="shared" si="130"/>
        <v>0</v>
      </c>
      <c r="S568" s="289">
        <f t="shared" si="130"/>
        <v>0</v>
      </c>
      <c r="U568" s="261">
        <f>S568-('B-07 2024B'!R558/1)</f>
        <v>0</v>
      </c>
    </row>
    <row r="569" spans="1:21" x14ac:dyDescent="0.25">
      <c r="A569" s="251">
        <f t="shared" si="99"/>
        <v>34</v>
      </c>
      <c r="B569" s="256"/>
      <c r="F569" s="35"/>
      <c r="G569" s="35"/>
      <c r="H569" s="35"/>
      <c r="I569" s="35"/>
      <c r="J569" s="35"/>
      <c r="K569" s="35"/>
      <c r="L569" s="35"/>
      <c r="M569" s="35"/>
      <c r="N569" s="35"/>
      <c r="O569" s="35"/>
      <c r="P569" s="35"/>
      <c r="Q569" s="35"/>
      <c r="R569" s="35"/>
      <c r="S569" s="35"/>
      <c r="U569" s="298"/>
    </row>
    <row r="570" spans="1:21" ht="13.8" thickBot="1" x14ac:dyDescent="0.3">
      <c r="A570" s="251">
        <f t="shared" si="99"/>
        <v>35</v>
      </c>
      <c r="B570" s="256"/>
      <c r="D570" s="246" t="s">
        <v>226</v>
      </c>
      <c r="F570" s="36">
        <f t="shared" ref="F570" si="131">SUM(F560,F562,F564,F566,F568)</f>
        <v>12582793.274789998</v>
      </c>
      <c r="G570" s="36">
        <f t="shared" ref="G570:S570" si="132">SUM(G560,G562,G564,G566,G568)</f>
        <v>12674350.473929999</v>
      </c>
      <c r="H570" s="36">
        <f t="shared" si="132"/>
        <v>12775645.458079997</v>
      </c>
      <c r="I570" s="36">
        <f t="shared" si="132"/>
        <v>12912136.730759997</v>
      </c>
      <c r="J570" s="36">
        <f t="shared" si="132"/>
        <v>12990008.04077</v>
      </c>
      <c r="K570" s="36">
        <f t="shared" si="132"/>
        <v>13093110.99822</v>
      </c>
      <c r="L570" s="36">
        <f t="shared" si="132"/>
        <v>13167168.794640001</v>
      </c>
      <c r="M570" s="36">
        <f t="shared" si="132"/>
        <v>13201627.899109999</v>
      </c>
      <c r="N570" s="36">
        <f t="shared" si="132"/>
        <v>13249845.465429997</v>
      </c>
      <c r="O570" s="36">
        <f t="shared" si="132"/>
        <v>13325051.022310002</v>
      </c>
      <c r="P570" s="36">
        <f t="shared" si="132"/>
        <v>13372919.083769999</v>
      </c>
      <c r="Q570" s="36">
        <f t="shared" si="132"/>
        <v>13407637.357459998</v>
      </c>
      <c r="R570" s="36">
        <f t="shared" si="132"/>
        <v>13715880.830869999</v>
      </c>
      <c r="S570" s="36">
        <f t="shared" si="132"/>
        <v>13112936.571549229</v>
      </c>
      <c r="U570" s="261">
        <f>S570-('B-07 2024B'!R560/1)</f>
        <v>-2.0768493413925171E-5</v>
      </c>
    </row>
    <row r="571" spans="1:21" ht="13.8" thickTop="1" x14ac:dyDescent="0.25">
      <c r="A571" s="251">
        <f t="shared" si="99"/>
        <v>36</v>
      </c>
      <c r="B571" s="256"/>
      <c r="F571" s="289">
        <f t="shared" ref="F571" si="133">F570-F520</f>
        <v>0</v>
      </c>
      <c r="G571" s="289">
        <f t="shared" ref="G571" si="134">G570-G520</f>
        <v>0</v>
      </c>
      <c r="H571" s="289">
        <f t="shared" ref="H571" si="135">H570-H520</f>
        <v>0</v>
      </c>
      <c r="I571" s="289">
        <f t="shared" ref="I571" si="136">I570-I520</f>
        <v>0</v>
      </c>
      <c r="J571" s="289">
        <f t="shared" ref="J571" si="137">J570-J520</f>
        <v>0</v>
      </c>
      <c r="K571" s="289">
        <f t="shared" ref="K571" si="138">K570-K520</f>
        <v>0</v>
      </c>
      <c r="L571" s="289">
        <f t="shared" ref="L571" si="139">L570-L520</f>
        <v>0</v>
      </c>
      <c r="M571" s="289">
        <f t="shared" ref="M571" si="140">M570-M520</f>
        <v>0</v>
      </c>
      <c r="N571" s="289">
        <f t="shared" ref="N571" si="141">N570-N520</f>
        <v>0</v>
      </c>
      <c r="O571" s="289">
        <f t="shared" ref="O571" si="142">O570-O520</f>
        <v>0</v>
      </c>
      <c r="P571" s="289">
        <f t="shared" ref="P571" si="143">P570-P520</f>
        <v>0</v>
      </c>
      <c r="Q571" s="289">
        <f t="shared" ref="Q571" si="144">Q570-Q520</f>
        <v>0</v>
      </c>
      <c r="R571" s="289">
        <f t="shared" ref="R571" si="145">R570-R520</f>
        <v>0</v>
      </c>
      <c r="S571" s="289">
        <f t="shared" ref="S571" si="146">S570-S520</f>
        <v>0</v>
      </c>
      <c r="U571" s="298"/>
    </row>
    <row r="572" spans="1:21" x14ac:dyDescent="0.25">
      <c r="A572" s="251">
        <f t="shared" si="99"/>
        <v>37</v>
      </c>
      <c r="B572" s="256"/>
      <c r="F572" s="291">
        <f>F570-('ASDR FY1'!C333)/1000</f>
        <v>0</v>
      </c>
      <c r="H572" s="289"/>
      <c r="I572" s="289"/>
      <c r="K572" s="289"/>
      <c r="M572" s="289"/>
      <c r="O572" s="289"/>
      <c r="P572" s="248"/>
      <c r="Q572" s="289"/>
      <c r="R572" s="291">
        <f>R570-('ASDR FY1'!H333)/1000</f>
        <v>-1.1000595986843109E-4</v>
      </c>
      <c r="S572" s="291">
        <f>S570-('ASDR FY1'!I333)/1000</f>
        <v>-2.0768493413925171E-5</v>
      </c>
      <c r="U572" s="298"/>
    </row>
    <row r="573" spans="1:21" x14ac:dyDescent="0.25">
      <c r="A573" s="251">
        <f t="shared" si="99"/>
        <v>38</v>
      </c>
      <c r="B573" s="256"/>
      <c r="P573" s="248"/>
    </row>
    <row r="574" spans="1:21" x14ac:dyDescent="0.25">
      <c r="A574" s="251">
        <f t="shared" si="99"/>
        <v>39</v>
      </c>
      <c r="B574" s="266"/>
      <c r="P574" s="248"/>
    </row>
    <row r="575" spans="1:21" x14ac:dyDescent="0.25">
      <c r="A575" s="251">
        <f t="shared" si="99"/>
        <v>40</v>
      </c>
      <c r="B575" s="266"/>
      <c r="P575" s="248"/>
    </row>
    <row r="576" spans="1:21" x14ac:dyDescent="0.25">
      <c r="A576" s="251">
        <f t="shared" si="99"/>
        <v>41</v>
      </c>
      <c r="B576" s="266"/>
      <c r="P576" s="248"/>
    </row>
    <row r="577" spans="1:19" x14ac:dyDescent="0.25">
      <c r="A577" s="251">
        <f t="shared" si="99"/>
        <v>42</v>
      </c>
      <c r="B577" s="266"/>
      <c r="P577" s="248"/>
    </row>
    <row r="578" spans="1:19" x14ac:dyDescent="0.25">
      <c r="A578" s="251">
        <f t="shared" si="99"/>
        <v>43</v>
      </c>
      <c r="B578" s="266"/>
      <c r="P578" s="248"/>
    </row>
    <row r="579" spans="1:19" ht="13.8" thickBot="1" x14ac:dyDescent="0.3">
      <c r="A579" s="253">
        <f t="shared" si="99"/>
        <v>44</v>
      </c>
      <c r="B579" s="39" t="s">
        <v>71</v>
      </c>
      <c r="C579" s="245"/>
      <c r="D579" s="245"/>
      <c r="E579" s="245"/>
      <c r="F579" s="245"/>
      <c r="G579" s="245"/>
      <c r="H579" s="245"/>
      <c r="I579" s="245"/>
      <c r="J579" s="245"/>
      <c r="K579" s="245"/>
      <c r="L579" s="245"/>
      <c r="M579" s="245"/>
      <c r="N579" s="245"/>
      <c r="O579" s="245"/>
      <c r="P579" s="267"/>
      <c r="Q579" s="245"/>
      <c r="R579" s="245"/>
      <c r="S579" s="245"/>
    </row>
    <row r="580" spans="1:19" x14ac:dyDescent="0.25">
      <c r="A580" s="246" t="str">
        <f>+$A$58</f>
        <v>Supporting Schedules:</v>
      </c>
      <c r="P580" s="248"/>
      <c r="Q580" s="246" t="str">
        <f>+$Q$58</f>
        <v>Recap Schedules:  B-07</v>
      </c>
    </row>
  </sheetData>
  <printOptions horizontalCentered="1" verticalCentered="1"/>
  <pageMargins left="0.7" right="0.7" top="0.75" bottom="0.75" header="0.3" footer="0.3"/>
  <pageSetup scale="55" fitToHeight="10" orientation="landscape" blackAndWhite="1" r:id="rId1"/>
  <rowBreaks count="9" manualBreakCount="9">
    <brk id="58" max="16383" man="1"/>
    <brk id="116" max="16383" man="1"/>
    <brk id="174" max="16383" man="1"/>
    <brk id="232" max="16383" man="1"/>
    <brk id="290" max="16383" man="1"/>
    <brk id="348" max="16383" man="1"/>
    <brk id="406" max="16383" man="1"/>
    <brk id="464" max="16383" man="1"/>
    <brk id="522" max="16383" man="1"/>
  </rowBreaks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E27A5-6897-440A-9A94-B303BBBC7423}">
  <sheetPr codeName="Sheet12">
    <tabColor rgb="FFFFC000"/>
    <pageSetUpPr fitToPage="1"/>
  </sheetPr>
  <dimension ref="A1:CI337"/>
  <sheetViews>
    <sheetView zoomScaleNormal="100" workbookViewId="0">
      <pane xSplit="2" ySplit="5" topLeftCell="O274" activePane="bottomRight" state="frozen"/>
      <selection pane="topRight" activeCell="C1" sqref="C1"/>
      <selection pane="bottomLeft" activeCell="A6" sqref="A6"/>
      <selection pane="bottomRight" activeCell="B334" sqref="B334"/>
    </sheetView>
  </sheetViews>
  <sheetFormatPr defaultColWidth="9" defaultRowHeight="14.4" x14ac:dyDescent="0.3"/>
  <cols>
    <col min="1" max="1" width="18" style="189" customWidth="1"/>
    <col min="2" max="2" width="35.6640625" style="189" bestFit="1" customWidth="1"/>
    <col min="3" max="3" width="15" style="91" hidden="1" customWidth="1"/>
    <col min="4" max="14" width="15" style="189" hidden="1" customWidth="1"/>
    <col min="15" max="27" width="15" style="227" bestFit="1" customWidth="1"/>
    <col min="28" max="82" width="15" style="227" hidden="1" customWidth="1"/>
    <col min="83" max="83" width="15" style="227" bestFit="1" customWidth="1"/>
    <col min="84" max="87" width="15" style="227" hidden="1" customWidth="1"/>
    <col min="88" max="16384" width="9" style="227"/>
  </cols>
  <sheetData>
    <row r="1" spans="1:87" ht="17.399999999999999" x14ac:dyDescent="0.3">
      <c r="A1" s="226" t="s">
        <v>227</v>
      </c>
      <c r="B1" s="234"/>
      <c r="C1" s="188">
        <v>202212</v>
      </c>
    </row>
    <row r="2" spans="1:87" x14ac:dyDescent="0.3">
      <c r="B2" s="188"/>
      <c r="C2" s="235">
        <v>2022</v>
      </c>
      <c r="D2" s="190">
        <v>2023</v>
      </c>
      <c r="E2" s="190">
        <v>2023</v>
      </c>
      <c r="F2" s="190">
        <v>2023</v>
      </c>
      <c r="G2" s="190">
        <v>2023</v>
      </c>
      <c r="H2" s="190">
        <v>2023</v>
      </c>
      <c r="I2" s="190">
        <v>2023</v>
      </c>
      <c r="J2" s="190">
        <v>2023</v>
      </c>
      <c r="K2" s="190">
        <v>2023</v>
      </c>
      <c r="L2" s="190">
        <v>2023</v>
      </c>
      <c r="M2" s="190">
        <v>2023</v>
      </c>
      <c r="N2" s="190">
        <v>2023</v>
      </c>
      <c r="O2" s="190">
        <v>2023</v>
      </c>
      <c r="P2" s="190">
        <v>2024</v>
      </c>
      <c r="Q2" s="190">
        <v>2024</v>
      </c>
      <c r="R2" s="190">
        <v>2024</v>
      </c>
      <c r="S2" s="190">
        <v>2024</v>
      </c>
      <c r="T2" s="190">
        <v>2024</v>
      </c>
      <c r="U2" s="190">
        <v>2024</v>
      </c>
      <c r="V2" s="190">
        <v>2024</v>
      </c>
      <c r="W2" s="190">
        <v>2024</v>
      </c>
      <c r="X2" s="190">
        <v>2024</v>
      </c>
      <c r="Y2" s="190">
        <v>2024</v>
      </c>
      <c r="Z2" s="190">
        <v>2024</v>
      </c>
      <c r="AA2" s="190">
        <v>2024</v>
      </c>
      <c r="AB2" s="190">
        <v>2025</v>
      </c>
      <c r="AC2" s="190">
        <v>2025</v>
      </c>
      <c r="AD2" s="190">
        <v>2025</v>
      </c>
      <c r="AE2" s="190">
        <v>2025</v>
      </c>
      <c r="AF2" s="190">
        <v>2025</v>
      </c>
      <c r="AG2" s="190">
        <v>2025</v>
      </c>
      <c r="AH2" s="190">
        <v>2025</v>
      </c>
      <c r="AI2" s="190">
        <v>2025</v>
      </c>
      <c r="AJ2" s="190">
        <v>2025</v>
      </c>
      <c r="AK2" s="190">
        <v>2025</v>
      </c>
      <c r="AL2" s="190">
        <v>2025</v>
      </c>
      <c r="AM2" s="190">
        <v>2025</v>
      </c>
      <c r="AN2" s="190">
        <v>2026</v>
      </c>
      <c r="AO2" s="190">
        <v>2026</v>
      </c>
      <c r="AP2" s="190">
        <v>2026</v>
      </c>
      <c r="AQ2" s="190">
        <v>2026</v>
      </c>
      <c r="AR2" s="190">
        <v>2026</v>
      </c>
      <c r="AS2" s="190">
        <v>2026</v>
      </c>
      <c r="AT2" s="190">
        <v>2026</v>
      </c>
      <c r="AU2" s="190">
        <v>2026</v>
      </c>
      <c r="AV2" s="190">
        <v>2026</v>
      </c>
      <c r="AW2" s="190">
        <v>2026</v>
      </c>
      <c r="AX2" s="190">
        <v>2026</v>
      </c>
      <c r="AY2" s="190">
        <v>2026</v>
      </c>
      <c r="AZ2" s="190">
        <v>2027</v>
      </c>
      <c r="BA2" s="190">
        <v>2027</v>
      </c>
      <c r="BB2" s="190">
        <v>2027</v>
      </c>
      <c r="BC2" s="190">
        <v>2027</v>
      </c>
      <c r="BD2" s="190">
        <v>2027</v>
      </c>
      <c r="BE2" s="190">
        <v>2027</v>
      </c>
      <c r="BF2" s="190">
        <v>2027</v>
      </c>
      <c r="BG2" s="190">
        <v>2027</v>
      </c>
      <c r="BH2" s="190">
        <v>2027</v>
      </c>
      <c r="BI2" s="190">
        <v>2027</v>
      </c>
      <c r="BJ2" s="190">
        <v>2027</v>
      </c>
      <c r="BK2" s="190">
        <v>2027</v>
      </c>
      <c r="BL2" s="190">
        <v>2028</v>
      </c>
      <c r="BM2" s="190">
        <v>2028</v>
      </c>
      <c r="BN2" s="190">
        <v>2028</v>
      </c>
      <c r="BO2" s="190">
        <v>2028</v>
      </c>
      <c r="BP2" s="190">
        <v>2028</v>
      </c>
      <c r="BQ2" s="190">
        <v>2028</v>
      </c>
      <c r="BR2" s="190">
        <v>2028</v>
      </c>
      <c r="BS2" s="190">
        <v>2028</v>
      </c>
      <c r="BT2" s="190">
        <v>2028</v>
      </c>
      <c r="BU2" s="190">
        <v>2028</v>
      </c>
      <c r="BV2" s="190">
        <v>2028</v>
      </c>
      <c r="BW2" s="190">
        <v>2028</v>
      </c>
    </row>
    <row r="3" spans="1:87" x14ac:dyDescent="0.3">
      <c r="A3" s="191"/>
      <c r="C3" s="111" t="s">
        <v>228</v>
      </c>
      <c r="D3" s="192" t="s">
        <v>229</v>
      </c>
      <c r="E3" s="192" t="s">
        <v>230</v>
      </c>
      <c r="F3" s="192" t="s">
        <v>231</v>
      </c>
      <c r="G3" s="192" t="s">
        <v>232</v>
      </c>
      <c r="H3" s="192" t="s">
        <v>233</v>
      </c>
      <c r="I3" s="192" t="s">
        <v>234</v>
      </c>
      <c r="J3" s="192" t="s">
        <v>235</v>
      </c>
      <c r="K3" s="192" t="s">
        <v>236</v>
      </c>
      <c r="L3" s="192" t="s">
        <v>237</v>
      </c>
      <c r="M3" s="192" t="s">
        <v>238</v>
      </c>
      <c r="N3" s="192" t="s">
        <v>239</v>
      </c>
      <c r="O3" s="192" t="s">
        <v>228</v>
      </c>
      <c r="P3" s="192" t="s">
        <v>229</v>
      </c>
      <c r="Q3" s="192" t="s">
        <v>230</v>
      </c>
      <c r="R3" s="192" t="s">
        <v>231</v>
      </c>
      <c r="S3" s="192" t="s">
        <v>232</v>
      </c>
      <c r="T3" s="192" t="s">
        <v>233</v>
      </c>
      <c r="U3" s="192" t="s">
        <v>234</v>
      </c>
      <c r="V3" s="192" t="s">
        <v>235</v>
      </c>
      <c r="W3" s="192" t="s">
        <v>236</v>
      </c>
      <c r="X3" s="192" t="s">
        <v>237</v>
      </c>
      <c r="Y3" s="192" t="s">
        <v>238</v>
      </c>
      <c r="Z3" s="192" t="s">
        <v>239</v>
      </c>
      <c r="AA3" s="192" t="s">
        <v>228</v>
      </c>
      <c r="AB3" s="192" t="s">
        <v>229</v>
      </c>
      <c r="AC3" s="192" t="s">
        <v>230</v>
      </c>
      <c r="AD3" s="192" t="s">
        <v>231</v>
      </c>
      <c r="AE3" s="192" t="s">
        <v>232</v>
      </c>
      <c r="AF3" s="192" t="s">
        <v>233</v>
      </c>
      <c r="AG3" s="192" t="s">
        <v>234</v>
      </c>
      <c r="AH3" s="192" t="s">
        <v>235</v>
      </c>
      <c r="AI3" s="192" t="s">
        <v>236</v>
      </c>
      <c r="AJ3" s="192" t="s">
        <v>237</v>
      </c>
      <c r="AK3" s="192" t="s">
        <v>238</v>
      </c>
      <c r="AL3" s="192" t="s">
        <v>239</v>
      </c>
      <c r="AM3" s="192" t="s">
        <v>228</v>
      </c>
      <c r="AN3" s="192" t="s">
        <v>229</v>
      </c>
      <c r="AO3" s="192" t="s">
        <v>230</v>
      </c>
      <c r="AP3" s="192" t="s">
        <v>231</v>
      </c>
      <c r="AQ3" s="192" t="s">
        <v>232</v>
      </c>
      <c r="AR3" s="192" t="s">
        <v>233</v>
      </c>
      <c r="AS3" s="192" t="s">
        <v>234</v>
      </c>
      <c r="AT3" s="192" t="s">
        <v>235</v>
      </c>
      <c r="AU3" s="192" t="s">
        <v>236</v>
      </c>
      <c r="AV3" s="192" t="s">
        <v>237</v>
      </c>
      <c r="AW3" s="192" t="s">
        <v>238</v>
      </c>
      <c r="AX3" s="192" t="s">
        <v>239</v>
      </c>
      <c r="AY3" s="192" t="s">
        <v>228</v>
      </c>
      <c r="AZ3" s="192" t="s">
        <v>229</v>
      </c>
      <c r="BA3" s="192" t="s">
        <v>230</v>
      </c>
      <c r="BB3" s="192" t="s">
        <v>231</v>
      </c>
      <c r="BC3" s="192" t="s">
        <v>232</v>
      </c>
      <c r="BD3" s="192" t="s">
        <v>233</v>
      </c>
      <c r="BE3" s="192" t="s">
        <v>234</v>
      </c>
      <c r="BF3" s="192" t="s">
        <v>235</v>
      </c>
      <c r="BG3" s="192" t="s">
        <v>236</v>
      </c>
      <c r="BH3" s="192" t="s">
        <v>237</v>
      </c>
      <c r="BI3" s="192" t="s">
        <v>238</v>
      </c>
      <c r="BJ3" s="192" t="s">
        <v>239</v>
      </c>
      <c r="BK3" s="192" t="s">
        <v>228</v>
      </c>
      <c r="BL3" s="192" t="s">
        <v>229</v>
      </c>
      <c r="BM3" s="192" t="s">
        <v>230</v>
      </c>
      <c r="BN3" s="192" t="s">
        <v>231</v>
      </c>
      <c r="BO3" s="192" t="s">
        <v>232</v>
      </c>
      <c r="BP3" s="192" t="s">
        <v>233</v>
      </c>
      <c r="BQ3" s="192" t="s">
        <v>234</v>
      </c>
      <c r="BR3" s="192" t="s">
        <v>235</v>
      </c>
      <c r="BS3" s="192" t="s">
        <v>236</v>
      </c>
      <c r="BT3" s="192" t="s">
        <v>237</v>
      </c>
      <c r="BU3" s="192" t="s">
        <v>238</v>
      </c>
      <c r="BV3" s="192" t="s">
        <v>239</v>
      </c>
      <c r="BW3" s="192" t="s">
        <v>228</v>
      </c>
      <c r="BX3" s="193">
        <v>2023</v>
      </c>
      <c r="BY3" s="193">
        <v>2024</v>
      </c>
      <c r="BZ3" s="193">
        <v>2025</v>
      </c>
      <c r="CA3" s="193">
        <v>2026</v>
      </c>
      <c r="CB3" s="193">
        <v>2027</v>
      </c>
      <c r="CC3" s="193">
        <v>2028</v>
      </c>
      <c r="CD3" s="194">
        <v>2023</v>
      </c>
      <c r="CE3" s="194">
        <v>2024</v>
      </c>
      <c r="CF3" s="194">
        <v>2025</v>
      </c>
      <c r="CG3" s="194">
        <v>2026</v>
      </c>
      <c r="CH3" s="194">
        <v>2027</v>
      </c>
      <c r="CI3" s="194">
        <v>2028</v>
      </c>
    </row>
    <row r="4" spans="1:87" x14ac:dyDescent="0.3">
      <c r="A4" s="191"/>
      <c r="C4" s="194">
        <v>202212</v>
      </c>
      <c r="D4" s="190">
        <v>202301</v>
      </c>
      <c r="E4" s="190">
        <v>202302</v>
      </c>
      <c r="F4" s="190">
        <v>202303</v>
      </c>
      <c r="G4" s="190">
        <v>202304</v>
      </c>
      <c r="H4" s="190">
        <v>202305</v>
      </c>
      <c r="I4" s="190">
        <v>202306</v>
      </c>
      <c r="J4" s="190">
        <v>202307</v>
      </c>
      <c r="K4" s="190">
        <v>202308</v>
      </c>
      <c r="L4" s="190">
        <v>202309</v>
      </c>
      <c r="M4" s="190">
        <v>202310</v>
      </c>
      <c r="N4" s="190">
        <v>202311</v>
      </c>
      <c r="O4" s="190">
        <v>202312</v>
      </c>
      <c r="P4" s="190">
        <v>202401</v>
      </c>
      <c r="Q4" s="190">
        <v>202402</v>
      </c>
      <c r="R4" s="190">
        <v>202403</v>
      </c>
      <c r="S4" s="190">
        <v>202404</v>
      </c>
      <c r="T4" s="190">
        <v>202405</v>
      </c>
      <c r="U4" s="190">
        <v>202406</v>
      </c>
      <c r="V4" s="190">
        <v>202407</v>
      </c>
      <c r="W4" s="190">
        <v>202408</v>
      </c>
      <c r="X4" s="190">
        <v>202409</v>
      </c>
      <c r="Y4" s="190">
        <v>202410</v>
      </c>
      <c r="Z4" s="190">
        <v>202411</v>
      </c>
      <c r="AA4" s="190">
        <v>202412</v>
      </c>
      <c r="AB4" s="190">
        <v>202501</v>
      </c>
      <c r="AC4" s="190">
        <v>202502</v>
      </c>
      <c r="AD4" s="190">
        <v>202503</v>
      </c>
      <c r="AE4" s="190">
        <v>202504</v>
      </c>
      <c r="AF4" s="190">
        <v>202505</v>
      </c>
      <c r="AG4" s="190">
        <v>202506</v>
      </c>
      <c r="AH4" s="190">
        <v>202507</v>
      </c>
      <c r="AI4" s="190">
        <v>202508</v>
      </c>
      <c r="AJ4" s="190">
        <v>202509</v>
      </c>
      <c r="AK4" s="190">
        <v>202510</v>
      </c>
      <c r="AL4" s="190">
        <v>202511</v>
      </c>
      <c r="AM4" s="190">
        <v>202512</v>
      </c>
      <c r="AN4" s="190">
        <v>202601</v>
      </c>
      <c r="AO4" s="190">
        <v>202602</v>
      </c>
      <c r="AP4" s="190">
        <v>202603</v>
      </c>
      <c r="AQ4" s="190">
        <v>202604</v>
      </c>
      <c r="AR4" s="190">
        <v>202605</v>
      </c>
      <c r="AS4" s="190">
        <v>202606</v>
      </c>
      <c r="AT4" s="190">
        <v>202607</v>
      </c>
      <c r="AU4" s="190">
        <v>202608</v>
      </c>
      <c r="AV4" s="190">
        <v>202609</v>
      </c>
      <c r="AW4" s="190">
        <v>202610</v>
      </c>
      <c r="AX4" s="190">
        <v>202611</v>
      </c>
      <c r="AY4" s="190">
        <v>202612</v>
      </c>
      <c r="AZ4" s="190">
        <v>202701</v>
      </c>
      <c r="BA4" s="190">
        <v>202702</v>
      </c>
      <c r="BB4" s="190">
        <v>202703</v>
      </c>
      <c r="BC4" s="190">
        <v>202704</v>
      </c>
      <c r="BD4" s="190">
        <v>202705</v>
      </c>
      <c r="BE4" s="190">
        <v>202706</v>
      </c>
      <c r="BF4" s="190">
        <v>202707</v>
      </c>
      <c r="BG4" s="190">
        <v>202708</v>
      </c>
      <c r="BH4" s="190">
        <v>202709</v>
      </c>
      <c r="BI4" s="190">
        <v>202710</v>
      </c>
      <c r="BJ4" s="190">
        <v>202711</v>
      </c>
      <c r="BK4" s="190">
        <v>202712</v>
      </c>
      <c r="BL4" s="190">
        <v>202801</v>
      </c>
      <c r="BM4" s="190">
        <v>202802</v>
      </c>
      <c r="BN4" s="190">
        <v>202803</v>
      </c>
      <c r="BO4" s="190">
        <v>202804</v>
      </c>
      <c r="BP4" s="190">
        <v>202805</v>
      </c>
      <c r="BQ4" s="190">
        <v>202806</v>
      </c>
      <c r="BR4" s="190">
        <v>202807</v>
      </c>
      <c r="BS4" s="190">
        <v>202808</v>
      </c>
      <c r="BT4" s="190">
        <v>202809</v>
      </c>
      <c r="BU4" s="190">
        <v>202810</v>
      </c>
      <c r="BV4" s="190">
        <v>202811</v>
      </c>
      <c r="BW4" s="190">
        <v>202812</v>
      </c>
      <c r="BX4" s="193" t="s">
        <v>228</v>
      </c>
      <c r="BY4" s="193" t="s">
        <v>228</v>
      </c>
      <c r="BZ4" s="193" t="s">
        <v>228</v>
      </c>
      <c r="CA4" s="193" t="s">
        <v>228</v>
      </c>
      <c r="CB4" s="193" t="s">
        <v>228</v>
      </c>
      <c r="CC4" s="193" t="s">
        <v>228</v>
      </c>
      <c r="CD4" s="195" t="s">
        <v>228</v>
      </c>
      <c r="CE4" s="195" t="s">
        <v>228</v>
      </c>
      <c r="CF4" s="195" t="s">
        <v>228</v>
      </c>
      <c r="CG4" s="195" t="s">
        <v>228</v>
      </c>
      <c r="CH4" s="195" t="s">
        <v>228</v>
      </c>
      <c r="CI4" s="195" t="s">
        <v>228</v>
      </c>
    </row>
    <row r="5" spans="1:87" x14ac:dyDescent="0.3">
      <c r="A5" s="196" t="s">
        <v>240</v>
      </c>
      <c r="B5" s="197" t="s">
        <v>241</v>
      </c>
      <c r="C5" s="196" t="s">
        <v>242</v>
      </c>
      <c r="D5" s="196" t="s">
        <v>243</v>
      </c>
      <c r="E5" s="196" t="s">
        <v>244</v>
      </c>
      <c r="F5" s="196" t="s">
        <v>245</v>
      </c>
      <c r="G5" s="196" t="s">
        <v>246</v>
      </c>
      <c r="H5" s="196" t="s">
        <v>247</v>
      </c>
      <c r="I5" s="196" t="s">
        <v>248</v>
      </c>
      <c r="J5" s="196" t="s">
        <v>249</v>
      </c>
      <c r="K5" s="196" t="s">
        <v>250</v>
      </c>
      <c r="L5" s="196" t="s">
        <v>251</v>
      </c>
      <c r="M5" s="196" t="s">
        <v>252</v>
      </c>
      <c r="N5" s="196" t="s">
        <v>253</v>
      </c>
      <c r="O5" s="196" t="s">
        <v>254</v>
      </c>
      <c r="P5" s="196" t="s">
        <v>255</v>
      </c>
      <c r="Q5" s="196" t="s">
        <v>256</v>
      </c>
      <c r="R5" s="196" t="s">
        <v>257</v>
      </c>
      <c r="S5" s="196" t="s">
        <v>258</v>
      </c>
      <c r="T5" s="196" t="s">
        <v>259</v>
      </c>
      <c r="U5" s="196" t="s">
        <v>260</v>
      </c>
      <c r="V5" s="196" t="s">
        <v>261</v>
      </c>
      <c r="W5" s="196" t="s">
        <v>262</v>
      </c>
      <c r="X5" s="196" t="s">
        <v>263</v>
      </c>
      <c r="Y5" s="196" t="s">
        <v>264</v>
      </c>
      <c r="Z5" s="196" t="s">
        <v>265</v>
      </c>
      <c r="AA5" s="196" t="s">
        <v>266</v>
      </c>
      <c r="AB5" s="196" t="s">
        <v>267</v>
      </c>
      <c r="AC5" s="196" t="s">
        <v>268</v>
      </c>
      <c r="AD5" s="196" t="s">
        <v>269</v>
      </c>
      <c r="AE5" s="196" t="s">
        <v>270</v>
      </c>
      <c r="AF5" s="196" t="s">
        <v>271</v>
      </c>
      <c r="AG5" s="196" t="s">
        <v>272</v>
      </c>
      <c r="AH5" s="196" t="s">
        <v>273</v>
      </c>
      <c r="AI5" s="196" t="s">
        <v>274</v>
      </c>
      <c r="AJ5" s="196" t="s">
        <v>275</v>
      </c>
      <c r="AK5" s="196" t="s">
        <v>276</v>
      </c>
      <c r="AL5" s="196" t="s">
        <v>277</v>
      </c>
      <c r="AM5" s="196" t="s">
        <v>278</v>
      </c>
      <c r="AN5" s="196" t="s">
        <v>279</v>
      </c>
      <c r="AO5" s="196" t="s">
        <v>280</v>
      </c>
      <c r="AP5" s="196" t="s">
        <v>281</v>
      </c>
      <c r="AQ5" s="196" t="s">
        <v>282</v>
      </c>
      <c r="AR5" s="196" t="s">
        <v>283</v>
      </c>
      <c r="AS5" s="196" t="s">
        <v>284</v>
      </c>
      <c r="AT5" s="196" t="s">
        <v>285</v>
      </c>
      <c r="AU5" s="196" t="s">
        <v>286</v>
      </c>
      <c r="AV5" s="196" t="s">
        <v>287</v>
      </c>
      <c r="AW5" s="196" t="s">
        <v>288</v>
      </c>
      <c r="AX5" s="196" t="s">
        <v>289</v>
      </c>
      <c r="AY5" s="196" t="s">
        <v>290</v>
      </c>
      <c r="AZ5" s="196" t="s">
        <v>291</v>
      </c>
      <c r="BA5" s="196" t="s">
        <v>292</v>
      </c>
      <c r="BB5" s="196" t="s">
        <v>293</v>
      </c>
      <c r="BC5" s="196" t="s">
        <v>294</v>
      </c>
      <c r="BD5" s="196" t="s">
        <v>295</v>
      </c>
      <c r="BE5" s="196" t="s">
        <v>296</v>
      </c>
      <c r="BF5" s="196" t="s">
        <v>297</v>
      </c>
      <c r="BG5" s="196" t="s">
        <v>298</v>
      </c>
      <c r="BH5" s="196" t="s">
        <v>299</v>
      </c>
      <c r="BI5" s="196" t="s">
        <v>300</v>
      </c>
      <c r="BJ5" s="196" t="s">
        <v>301</v>
      </c>
      <c r="BK5" s="196" t="s">
        <v>302</v>
      </c>
      <c r="BL5" s="196" t="s">
        <v>303</v>
      </c>
      <c r="BM5" s="196" t="s">
        <v>304</v>
      </c>
      <c r="BN5" s="196" t="s">
        <v>305</v>
      </c>
      <c r="BO5" s="196" t="s">
        <v>306</v>
      </c>
      <c r="BP5" s="196" t="s">
        <v>307</v>
      </c>
      <c r="BQ5" s="196" t="s">
        <v>308</v>
      </c>
      <c r="BR5" s="196" t="s">
        <v>309</v>
      </c>
      <c r="BS5" s="196" t="s">
        <v>310</v>
      </c>
      <c r="BT5" s="196" t="s">
        <v>311</v>
      </c>
      <c r="BU5" s="196" t="s">
        <v>312</v>
      </c>
      <c r="BV5" s="196" t="s">
        <v>313</v>
      </c>
      <c r="BW5" s="196" t="s">
        <v>314</v>
      </c>
      <c r="BX5" s="198" t="s">
        <v>315</v>
      </c>
      <c r="BY5" s="198" t="s">
        <v>315</v>
      </c>
      <c r="BZ5" s="198" t="s">
        <v>315</v>
      </c>
      <c r="CA5" s="198" t="s">
        <v>315</v>
      </c>
      <c r="CB5" s="198" t="s">
        <v>315</v>
      </c>
      <c r="CC5" s="198" t="s">
        <v>315</v>
      </c>
      <c r="CD5" s="199" t="s">
        <v>316</v>
      </c>
      <c r="CE5" s="199" t="s">
        <v>316</v>
      </c>
      <c r="CF5" s="199" t="s">
        <v>316</v>
      </c>
      <c r="CG5" s="199" t="s">
        <v>316</v>
      </c>
      <c r="CH5" s="199" t="s">
        <v>316</v>
      </c>
      <c r="CI5" s="199" t="s">
        <v>316</v>
      </c>
    </row>
    <row r="6" spans="1:87" ht="12.75" customHeight="1" x14ac:dyDescent="0.3">
      <c r="A6" s="190">
        <v>10501</v>
      </c>
      <c r="B6" s="189" t="s">
        <v>317</v>
      </c>
      <c r="C6" s="89">
        <v>54570735.410000004</v>
      </c>
      <c r="D6" s="89">
        <v>54570735.410000004</v>
      </c>
      <c r="E6" s="89">
        <v>54570997.910000004</v>
      </c>
      <c r="F6" s="89">
        <v>54570735.410000004</v>
      </c>
      <c r="G6" s="89">
        <v>54570735.410000004</v>
      </c>
      <c r="H6" s="89">
        <v>54570735.410000004</v>
      </c>
      <c r="I6" s="89">
        <v>54570735.410000004</v>
      </c>
      <c r="J6" s="89">
        <v>54570735.410000004</v>
      </c>
      <c r="K6" s="89">
        <v>58127610.410000004</v>
      </c>
      <c r="L6" s="89">
        <v>58127610.410000004</v>
      </c>
      <c r="M6" s="89">
        <v>58127610.410000004</v>
      </c>
      <c r="N6" s="89">
        <v>58127610.410000004</v>
      </c>
      <c r="O6" s="89">
        <v>58127610.410000004</v>
      </c>
      <c r="P6" s="89">
        <v>63762399.530000001</v>
      </c>
      <c r="Q6" s="89">
        <v>63762399.530000001</v>
      </c>
      <c r="R6" s="89">
        <v>63762399.530000001</v>
      </c>
      <c r="S6" s="89">
        <v>63762399.530000001</v>
      </c>
      <c r="T6" s="89">
        <v>63762399.530000001</v>
      </c>
      <c r="U6" s="89">
        <v>63762399.530000001</v>
      </c>
      <c r="V6" s="89">
        <v>63762399.530000001</v>
      </c>
      <c r="W6" s="89">
        <v>63762399.530000001</v>
      </c>
      <c r="X6" s="89">
        <v>63762399.530000001</v>
      </c>
      <c r="Y6" s="89">
        <v>63762399.530000001</v>
      </c>
      <c r="Z6" s="89">
        <v>64262399.530000001</v>
      </c>
      <c r="AA6" s="89">
        <v>64262399.530000001</v>
      </c>
      <c r="AB6" s="89">
        <v>64262399.530000001</v>
      </c>
      <c r="AC6" s="89">
        <v>70262399.530000001</v>
      </c>
      <c r="AD6" s="89">
        <v>70262399.530000001</v>
      </c>
      <c r="AE6" s="89">
        <v>70262399.530000001</v>
      </c>
      <c r="AF6" s="89">
        <v>70262399.530000001</v>
      </c>
      <c r="AG6" s="89">
        <v>70264952.269999996</v>
      </c>
      <c r="AH6" s="89">
        <v>70264952.269999996</v>
      </c>
      <c r="AI6" s="89">
        <v>70264952.269999996</v>
      </c>
      <c r="AJ6" s="89">
        <v>70764952.269999996</v>
      </c>
      <c r="AK6" s="89">
        <v>70764952.269999996</v>
      </c>
      <c r="AL6" s="89">
        <v>70764952.269999996</v>
      </c>
      <c r="AM6" s="89">
        <v>70764952.269999996</v>
      </c>
      <c r="AN6" s="89">
        <v>70764952.269999996</v>
      </c>
      <c r="AO6" s="89">
        <v>70764952.269999996</v>
      </c>
      <c r="AP6" s="89">
        <v>70764952.269999996</v>
      </c>
      <c r="AQ6" s="89">
        <v>70764952.269999996</v>
      </c>
      <c r="AR6" s="89">
        <v>70764952.269999996</v>
      </c>
      <c r="AS6" s="89">
        <v>70764952.269999996</v>
      </c>
      <c r="AT6" s="89">
        <v>70764952.269999996</v>
      </c>
      <c r="AU6" s="89">
        <v>70764952.269999996</v>
      </c>
      <c r="AV6" s="89">
        <v>71264952.269999996</v>
      </c>
      <c r="AW6" s="89">
        <v>71264952.269999996</v>
      </c>
      <c r="AX6" s="89">
        <v>71264952.269999996</v>
      </c>
      <c r="AY6" s="89">
        <v>71264952.269999996</v>
      </c>
      <c r="AZ6" s="89">
        <v>71264952.269999996</v>
      </c>
      <c r="BA6" s="89">
        <v>71264952.269999996</v>
      </c>
      <c r="BB6" s="89">
        <v>71264952.269999996</v>
      </c>
      <c r="BC6" s="89">
        <v>71264952.269999996</v>
      </c>
      <c r="BD6" s="89">
        <v>71264952.269999996</v>
      </c>
      <c r="BE6" s="89">
        <v>71264952.269999996</v>
      </c>
      <c r="BF6" s="89">
        <v>71264952.269999996</v>
      </c>
      <c r="BG6" s="89">
        <v>71264952.269999996</v>
      </c>
      <c r="BH6" s="89">
        <v>71764952.269999996</v>
      </c>
      <c r="BI6" s="89">
        <v>71764952.269999996</v>
      </c>
      <c r="BJ6" s="89">
        <v>71764952.269999996</v>
      </c>
      <c r="BK6" s="89">
        <v>71764952.269999996</v>
      </c>
      <c r="BL6" s="89">
        <v>71764952.269999996</v>
      </c>
      <c r="BM6" s="89">
        <v>71764952.269999996</v>
      </c>
      <c r="BN6" s="89">
        <v>71764952.269999996</v>
      </c>
      <c r="BO6" s="89">
        <v>71764952.269999996</v>
      </c>
      <c r="BP6" s="89">
        <v>71764952.269999996</v>
      </c>
      <c r="BQ6" s="89">
        <v>71764952.269999996</v>
      </c>
      <c r="BR6" s="89">
        <v>71764952.269999996</v>
      </c>
      <c r="BS6" s="89">
        <v>71764952.269999996</v>
      </c>
      <c r="BT6" s="89">
        <v>71764952.269999996</v>
      </c>
      <c r="BU6" s="89">
        <v>71764952.269999996</v>
      </c>
      <c r="BV6" s="89">
        <v>71764952.269999996</v>
      </c>
      <c r="BW6" s="89">
        <v>71764952.269999996</v>
      </c>
      <c r="BX6" s="112">
        <v>58127610.410000004</v>
      </c>
      <c r="BY6" s="112">
        <v>64262399.530000001</v>
      </c>
      <c r="BZ6" s="112">
        <v>70764952.269999996</v>
      </c>
      <c r="CA6" s="112">
        <v>71264952.269999996</v>
      </c>
      <c r="CB6" s="112">
        <v>71764952.269999996</v>
      </c>
      <c r="CC6" s="112">
        <v>71764952.269999996</v>
      </c>
      <c r="CD6" s="236">
        <v>55938784.450000003</v>
      </c>
      <c r="CE6" s="236">
        <v>63405877.289999999</v>
      </c>
      <c r="CF6" s="236">
        <v>69494543.310000002</v>
      </c>
      <c r="CG6" s="236">
        <v>70918798.420000002</v>
      </c>
      <c r="CH6" s="236">
        <v>71418798.420000002</v>
      </c>
      <c r="CI6" s="236">
        <v>71764952.269999996</v>
      </c>
    </row>
    <row r="7" spans="1:87" ht="12.75" customHeight="1" x14ac:dyDescent="0.3">
      <c r="A7" s="190">
        <v>10803</v>
      </c>
      <c r="B7" s="189" t="s">
        <v>318</v>
      </c>
      <c r="C7" s="89">
        <v>0</v>
      </c>
      <c r="D7" s="89">
        <v>0</v>
      </c>
      <c r="E7" s="89">
        <v>0</v>
      </c>
      <c r="F7" s="89">
        <v>0</v>
      </c>
      <c r="G7" s="89">
        <v>0</v>
      </c>
      <c r="H7" s="89">
        <v>0</v>
      </c>
      <c r="I7" s="89">
        <v>0</v>
      </c>
      <c r="J7" s="89">
        <v>0</v>
      </c>
      <c r="K7" s="89">
        <v>0</v>
      </c>
      <c r="L7" s="89">
        <v>0</v>
      </c>
      <c r="M7" s="89">
        <v>0</v>
      </c>
      <c r="N7" s="89">
        <v>0</v>
      </c>
      <c r="O7" s="89">
        <v>0</v>
      </c>
      <c r="P7" s="89">
        <v>0</v>
      </c>
      <c r="Q7" s="89">
        <v>0</v>
      </c>
      <c r="R7" s="89">
        <v>0</v>
      </c>
      <c r="S7" s="89">
        <v>0</v>
      </c>
      <c r="T7" s="89">
        <v>0</v>
      </c>
      <c r="U7" s="89">
        <v>0</v>
      </c>
      <c r="V7" s="89">
        <v>0</v>
      </c>
      <c r="W7" s="89">
        <v>0</v>
      </c>
      <c r="X7" s="89">
        <v>0</v>
      </c>
      <c r="Y7" s="89">
        <v>0</v>
      </c>
      <c r="Z7" s="89">
        <v>0</v>
      </c>
      <c r="AA7" s="89">
        <v>0</v>
      </c>
      <c r="AB7" s="89">
        <v>0</v>
      </c>
      <c r="AC7" s="89">
        <v>0</v>
      </c>
      <c r="AD7" s="89">
        <v>0</v>
      </c>
      <c r="AE7" s="89">
        <v>0</v>
      </c>
      <c r="AF7" s="89">
        <v>0</v>
      </c>
      <c r="AG7" s="89">
        <v>0</v>
      </c>
      <c r="AH7" s="89">
        <v>0</v>
      </c>
      <c r="AI7" s="89">
        <v>0</v>
      </c>
      <c r="AJ7" s="89">
        <v>0</v>
      </c>
      <c r="AK7" s="89">
        <v>0</v>
      </c>
      <c r="AL7" s="89">
        <v>0</v>
      </c>
      <c r="AM7" s="89">
        <v>0</v>
      </c>
      <c r="AN7" s="89">
        <v>0</v>
      </c>
      <c r="AO7" s="89">
        <v>0</v>
      </c>
      <c r="AP7" s="89">
        <v>0</v>
      </c>
      <c r="AQ7" s="89">
        <v>0</v>
      </c>
      <c r="AR7" s="89">
        <v>0</v>
      </c>
      <c r="AS7" s="89">
        <v>0</v>
      </c>
      <c r="AT7" s="89">
        <v>0</v>
      </c>
      <c r="AU7" s="89">
        <v>0</v>
      </c>
      <c r="AV7" s="89">
        <v>0</v>
      </c>
      <c r="AW7" s="89">
        <v>0</v>
      </c>
      <c r="AX7" s="89">
        <v>0</v>
      </c>
      <c r="AY7" s="89">
        <v>0</v>
      </c>
      <c r="AZ7" s="89">
        <v>0</v>
      </c>
      <c r="BA7" s="89">
        <v>0</v>
      </c>
      <c r="BB7" s="89">
        <v>0</v>
      </c>
      <c r="BC7" s="89">
        <v>0</v>
      </c>
      <c r="BD7" s="89">
        <v>0</v>
      </c>
      <c r="BE7" s="89">
        <v>0</v>
      </c>
      <c r="BF7" s="89">
        <v>0</v>
      </c>
      <c r="BG7" s="89">
        <v>0</v>
      </c>
      <c r="BH7" s="89">
        <v>0</v>
      </c>
      <c r="BI7" s="89">
        <v>0</v>
      </c>
      <c r="BJ7" s="89">
        <v>0</v>
      </c>
      <c r="BK7" s="89">
        <v>0</v>
      </c>
      <c r="BL7" s="89">
        <v>0</v>
      </c>
      <c r="BM7" s="89">
        <v>0</v>
      </c>
      <c r="BN7" s="89">
        <v>0</v>
      </c>
      <c r="BO7" s="89">
        <v>0</v>
      </c>
      <c r="BP7" s="89">
        <v>0</v>
      </c>
      <c r="BQ7" s="89">
        <v>0</v>
      </c>
      <c r="BR7" s="89">
        <v>0</v>
      </c>
      <c r="BS7" s="89">
        <v>0</v>
      </c>
      <c r="BT7" s="89">
        <v>0</v>
      </c>
      <c r="BU7" s="89">
        <v>0</v>
      </c>
      <c r="BV7" s="89">
        <v>0</v>
      </c>
      <c r="BW7" s="89">
        <v>0</v>
      </c>
      <c r="BX7" s="112">
        <v>0</v>
      </c>
      <c r="BY7" s="112">
        <v>0</v>
      </c>
      <c r="BZ7" s="112">
        <v>0</v>
      </c>
      <c r="CA7" s="112">
        <v>0</v>
      </c>
      <c r="CB7" s="112">
        <v>0</v>
      </c>
      <c r="CC7" s="112">
        <v>0</v>
      </c>
      <c r="CD7" s="236">
        <v>0</v>
      </c>
      <c r="CE7" s="236">
        <v>0</v>
      </c>
      <c r="CF7" s="236">
        <v>0</v>
      </c>
      <c r="CG7" s="236">
        <v>0</v>
      </c>
      <c r="CH7" s="236">
        <v>0</v>
      </c>
      <c r="CI7" s="236">
        <v>0</v>
      </c>
    </row>
    <row r="8" spans="1:87" ht="12.75" customHeight="1" x14ac:dyDescent="0.3">
      <c r="A8" s="190">
        <v>10804</v>
      </c>
      <c r="B8" s="189" t="s">
        <v>319</v>
      </c>
      <c r="C8" s="89">
        <v>0</v>
      </c>
      <c r="D8" s="89">
        <v>0</v>
      </c>
      <c r="E8" s="89">
        <v>0</v>
      </c>
      <c r="F8" s="89">
        <v>0</v>
      </c>
      <c r="G8" s="89">
        <v>0</v>
      </c>
      <c r="H8" s="89">
        <v>0</v>
      </c>
      <c r="I8" s="89">
        <v>0</v>
      </c>
      <c r="J8" s="89">
        <v>0</v>
      </c>
      <c r="K8" s="89">
        <v>0</v>
      </c>
      <c r="L8" s="89">
        <v>0</v>
      </c>
      <c r="M8" s="89">
        <v>0</v>
      </c>
      <c r="N8" s="89">
        <v>0</v>
      </c>
      <c r="O8" s="89">
        <v>0</v>
      </c>
      <c r="P8" s="89">
        <v>0</v>
      </c>
      <c r="Q8" s="89">
        <v>0</v>
      </c>
      <c r="R8" s="89">
        <v>0</v>
      </c>
      <c r="S8" s="89">
        <v>0</v>
      </c>
      <c r="T8" s="89">
        <v>0</v>
      </c>
      <c r="U8" s="89">
        <v>0</v>
      </c>
      <c r="V8" s="89">
        <v>0</v>
      </c>
      <c r="W8" s="89">
        <v>0</v>
      </c>
      <c r="X8" s="89">
        <v>0</v>
      </c>
      <c r="Y8" s="89">
        <v>0</v>
      </c>
      <c r="Z8" s="89">
        <v>0</v>
      </c>
      <c r="AA8" s="89">
        <v>0</v>
      </c>
      <c r="AB8" s="89">
        <v>0</v>
      </c>
      <c r="AC8" s="89">
        <v>0</v>
      </c>
      <c r="AD8" s="89">
        <v>0</v>
      </c>
      <c r="AE8" s="89">
        <v>0</v>
      </c>
      <c r="AF8" s="89">
        <v>0</v>
      </c>
      <c r="AG8" s="89">
        <v>0</v>
      </c>
      <c r="AH8" s="89">
        <v>0</v>
      </c>
      <c r="AI8" s="89">
        <v>0</v>
      </c>
      <c r="AJ8" s="89">
        <v>0</v>
      </c>
      <c r="AK8" s="89">
        <v>0</v>
      </c>
      <c r="AL8" s="89">
        <v>0</v>
      </c>
      <c r="AM8" s="89">
        <v>0</v>
      </c>
      <c r="AN8" s="89">
        <v>0</v>
      </c>
      <c r="AO8" s="89">
        <v>0</v>
      </c>
      <c r="AP8" s="89">
        <v>0</v>
      </c>
      <c r="AQ8" s="89">
        <v>0</v>
      </c>
      <c r="AR8" s="89">
        <v>0</v>
      </c>
      <c r="AS8" s="89">
        <v>0</v>
      </c>
      <c r="AT8" s="89">
        <v>0</v>
      </c>
      <c r="AU8" s="89">
        <v>0</v>
      </c>
      <c r="AV8" s="89">
        <v>0</v>
      </c>
      <c r="AW8" s="89">
        <v>0</v>
      </c>
      <c r="AX8" s="89">
        <v>0</v>
      </c>
      <c r="AY8" s="89">
        <v>0</v>
      </c>
      <c r="AZ8" s="89">
        <v>0</v>
      </c>
      <c r="BA8" s="89">
        <v>0</v>
      </c>
      <c r="BB8" s="89">
        <v>0</v>
      </c>
      <c r="BC8" s="89">
        <v>0</v>
      </c>
      <c r="BD8" s="89">
        <v>0</v>
      </c>
      <c r="BE8" s="89">
        <v>0</v>
      </c>
      <c r="BF8" s="89">
        <v>0</v>
      </c>
      <c r="BG8" s="89">
        <v>0</v>
      </c>
      <c r="BH8" s="89">
        <v>0</v>
      </c>
      <c r="BI8" s="89">
        <v>0</v>
      </c>
      <c r="BJ8" s="89">
        <v>0</v>
      </c>
      <c r="BK8" s="89">
        <v>0</v>
      </c>
      <c r="BL8" s="89">
        <v>0</v>
      </c>
      <c r="BM8" s="89">
        <v>0</v>
      </c>
      <c r="BN8" s="89">
        <v>0</v>
      </c>
      <c r="BO8" s="89">
        <v>0</v>
      </c>
      <c r="BP8" s="89">
        <v>0</v>
      </c>
      <c r="BQ8" s="89">
        <v>0</v>
      </c>
      <c r="BR8" s="89">
        <v>0</v>
      </c>
      <c r="BS8" s="89">
        <v>0</v>
      </c>
      <c r="BT8" s="89">
        <v>0</v>
      </c>
      <c r="BU8" s="89">
        <v>0</v>
      </c>
      <c r="BV8" s="89">
        <v>0</v>
      </c>
      <c r="BW8" s="89">
        <v>0</v>
      </c>
      <c r="BX8" s="112">
        <v>0</v>
      </c>
      <c r="BY8" s="112">
        <v>0</v>
      </c>
      <c r="BZ8" s="112">
        <v>0</v>
      </c>
      <c r="CA8" s="112">
        <v>0</v>
      </c>
      <c r="CB8" s="112">
        <v>0</v>
      </c>
      <c r="CC8" s="112">
        <v>0</v>
      </c>
      <c r="CD8" s="236">
        <v>0</v>
      </c>
      <c r="CE8" s="236">
        <v>0</v>
      </c>
      <c r="CF8" s="236">
        <v>0</v>
      </c>
      <c r="CG8" s="236">
        <v>0</v>
      </c>
      <c r="CH8" s="236">
        <v>0</v>
      </c>
      <c r="CI8" s="236">
        <v>0</v>
      </c>
    </row>
    <row r="9" spans="1:87" ht="12.75" customHeight="1" x14ac:dyDescent="0.3">
      <c r="A9" s="190">
        <v>10850</v>
      </c>
      <c r="B9" s="189" t="s">
        <v>320</v>
      </c>
      <c r="C9" s="89">
        <v>0</v>
      </c>
      <c r="D9" s="89">
        <v>0</v>
      </c>
      <c r="E9" s="89">
        <v>0</v>
      </c>
      <c r="F9" s="89">
        <v>0</v>
      </c>
      <c r="G9" s="89">
        <v>0</v>
      </c>
      <c r="H9" s="89">
        <v>0</v>
      </c>
      <c r="I9" s="89">
        <v>0</v>
      </c>
      <c r="J9" s="89">
        <v>0</v>
      </c>
      <c r="K9" s="89">
        <v>0</v>
      </c>
      <c r="L9" s="89">
        <v>0</v>
      </c>
      <c r="M9" s="89">
        <v>0</v>
      </c>
      <c r="N9" s="89">
        <v>0</v>
      </c>
      <c r="O9" s="89">
        <v>0</v>
      </c>
      <c r="P9" s="89">
        <v>0</v>
      </c>
      <c r="Q9" s="89">
        <v>0</v>
      </c>
      <c r="R9" s="89">
        <v>0</v>
      </c>
      <c r="S9" s="89">
        <v>0</v>
      </c>
      <c r="T9" s="89">
        <v>0</v>
      </c>
      <c r="U9" s="89">
        <v>0</v>
      </c>
      <c r="V9" s="89">
        <v>0</v>
      </c>
      <c r="W9" s="89">
        <v>0</v>
      </c>
      <c r="X9" s="89">
        <v>0</v>
      </c>
      <c r="Y9" s="89">
        <v>0</v>
      </c>
      <c r="Z9" s="89">
        <v>0</v>
      </c>
      <c r="AA9" s="89">
        <v>0</v>
      </c>
      <c r="AB9" s="89">
        <v>0</v>
      </c>
      <c r="AC9" s="89">
        <v>0</v>
      </c>
      <c r="AD9" s="89">
        <v>0</v>
      </c>
      <c r="AE9" s="89">
        <v>0</v>
      </c>
      <c r="AF9" s="89">
        <v>0</v>
      </c>
      <c r="AG9" s="89">
        <v>0</v>
      </c>
      <c r="AH9" s="89">
        <v>0</v>
      </c>
      <c r="AI9" s="89">
        <v>0</v>
      </c>
      <c r="AJ9" s="89">
        <v>0</v>
      </c>
      <c r="AK9" s="89">
        <v>0</v>
      </c>
      <c r="AL9" s="89">
        <v>0</v>
      </c>
      <c r="AM9" s="89">
        <v>0</v>
      </c>
      <c r="AN9" s="89">
        <v>0</v>
      </c>
      <c r="AO9" s="89">
        <v>0</v>
      </c>
      <c r="AP9" s="89">
        <v>0</v>
      </c>
      <c r="AQ9" s="89">
        <v>0</v>
      </c>
      <c r="AR9" s="89">
        <v>0</v>
      </c>
      <c r="AS9" s="89">
        <v>0</v>
      </c>
      <c r="AT9" s="89">
        <v>0</v>
      </c>
      <c r="AU9" s="89">
        <v>0</v>
      </c>
      <c r="AV9" s="89">
        <v>0</v>
      </c>
      <c r="AW9" s="89">
        <v>0</v>
      </c>
      <c r="AX9" s="89">
        <v>0</v>
      </c>
      <c r="AY9" s="89">
        <v>0</v>
      </c>
      <c r="AZ9" s="89">
        <v>0</v>
      </c>
      <c r="BA9" s="89">
        <v>0</v>
      </c>
      <c r="BB9" s="89">
        <v>0</v>
      </c>
      <c r="BC9" s="89">
        <v>0</v>
      </c>
      <c r="BD9" s="89">
        <v>0</v>
      </c>
      <c r="BE9" s="89">
        <v>0</v>
      </c>
      <c r="BF9" s="89">
        <v>0</v>
      </c>
      <c r="BG9" s="89">
        <v>0</v>
      </c>
      <c r="BH9" s="89">
        <v>0</v>
      </c>
      <c r="BI9" s="89">
        <v>0</v>
      </c>
      <c r="BJ9" s="89">
        <v>0</v>
      </c>
      <c r="BK9" s="89">
        <v>0</v>
      </c>
      <c r="BL9" s="89">
        <v>0</v>
      </c>
      <c r="BM9" s="89">
        <v>0</v>
      </c>
      <c r="BN9" s="89">
        <v>0</v>
      </c>
      <c r="BO9" s="89">
        <v>0</v>
      </c>
      <c r="BP9" s="89">
        <v>0</v>
      </c>
      <c r="BQ9" s="89">
        <v>0</v>
      </c>
      <c r="BR9" s="89">
        <v>0</v>
      </c>
      <c r="BS9" s="89">
        <v>0</v>
      </c>
      <c r="BT9" s="89">
        <v>0</v>
      </c>
      <c r="BU9" s="89">
        <v>0</v>
      </c>
      <c r="BV9" s="89">
        <v>0</v>
      </c>
      <c r="BW9" s="89">
        <v>0</v>
      </c>
      <c r="BX9" s="112">
        <v>0</v>
      </c>
      <c r="BY9" s="112">
        <v>0</v>
      </c>
      <c r="BZ9" s="112">
        <v>0</v>
      </c>
      <c r="CA9" s="112">
        <v>0</v>
      </c>
      <c r="CB9" s="112">
        <v>0</v>
      </c>
      <c r="CC9" s="112">
        <v>0</v>
      </c>
      <c r="CD9" s="236">
        <v>0</v>
      </c>
      <c r="CE9" s="236">
        <v>0</v>
      </c>
      <c r="CF9" s="236">
        <v>0</v>
      </c>
      <c r="CG9" s="236">
        <v>0</v>
      </c>
      <c r="CH9" s="236">
        <v>0</v>
      </c>
      <c r="CI9" s="236">
        <v>0</v>
      </c>
    </row>
    <row r="10" spans="1:87" ht="12.75" customHeight="1" x14ac:dyDescent="0.3">
      <c r="A10" s="190">
        <v>10851</v>
      </c>
      <c r="B10" s="189" t="s">
        <v>321</v>
      </c>
      <c r="C10" s="89">
        <v>0</v>
      </c>
      <c r="D10" s="89">
        <v>0</v>
      </c>
      <c r="E10" s="89">
        <v>0</v>
      </c>
      <c r="F10" s="89">
        <v>0</v>
      </c>
      <c r="G10" s="89">
        <v>0</v>
      </c>
      <c r="H10" s="89">
        <v>0</v>
      </c>
      <c r="I10" s="89">
        <v>0</v>
      </c>
      <c r="J10" s="89">
        <v>0</v>
      </c>
      <c r="K10" s="89">
        <v>0</v>
      </c>
      <c r="L10" s="89">
        <v>0</v>
      </c>
      <c r="M10" s="89">
        <v>0</v>
      </c>
      <c r="N10" s="89">
        <v>0</v>
      </c>
      <c r="O10" s="89">
        <v>0</v>
      </c>
      <c r="P10" s="89">
        <v>0</v>
      </c>
      <c r="Q10" s="89">
        <v>0</v>
      </c>
      <c r="R10" s="89">
        <v>0</v>
      </c>
      <c r="S10" s="89">
        <v>0</v>
      </c>
      <c r="T10" s="89">
        <v>0</v>
      </c>
      <c r="U10" s="89">
        <v>0</v>
      </c>
      <c r="V10" s="89">
        <v>0</v>
      </c>
      <c r="W10" s="89">
        <v>0</v>
      </c>
      <c r="X10" s="89">
        <v>0</v>
      </c>
      <c r="Y10" s="89">
        <v>0</v>
      </c>
      <c r="Z10" s="89">
        <v>0</v>
      </c>
      <c r="AA10" s="89">
        <v>0</v>
      </c>
      <c r="AB10" s="89">
        <v>0</v>
      </c>
      <c r="AC10" s="89">
        <v>0</v>
      </c>
      <c r="AD10" s="89">
        <v>0</v>
      </c>
      <c r="AE10" s="89">
        <v>0</v>
      </c>
      <c r="AF10" s="89">
        <v>0</v>
      </c>
      <c r="AG10" s="89">
        <v>0</v>
      </c>
      <c r="AH10" s="89">
        <v>0</v>
      </c>
      <c r="AI10" s="89">
        <v>0</v>
      </c>
      <c r="AJ10" s="89">
        <v>0</v>
      </c>
      <c r="AK10" s="89">
        <v>0</v>
      </c>
      <c r="AL10" s="89">
        <v>0</v>
      </c>
      <c r="AM10" s="89">
        <v>0</v>
      </c>
      <c r="AN10" s="89">
        <v>0</v>
      </c>
      <c r="AO10" s="89">
        <v>0</v>
      </c>
      <c r="AP10" s="89">
        <v>0</v>
      </c>
      <c r="AQ10" s="89">
        <v>0</v>
      </c>
      <c r="AR10" s="89">
        <v>0</v>
      </c>
      <c r="AS10" s="89">
        <v>0</v>
      </c>
      <c r="AT10" s="89">
        <v>0</v>
      </c>
      <c r="AU10" s="89">
        <v>0</v>
      </c>
      <c r="AV10" s="89">
        <v>0</v>
      </c>
      <c r="AW10" s="89">
        <v>0</v>
      </c>
      <c r="AX10" s="89">
        <v>0</v>
      </c>
      <c r="AY10" s="89">
        <v>0</v>
      </c>
      <c r="AZ10" s="89">
        <v>0</v>
      </c>
      <c r="BA10" s="89">
        <v>0</v>
      </c>
      <c r="BB10" s="89">
        <v>0</v>
      </c>
      <c r="BC10" s="89">
        <v>0</v>
      </c>
      <c r="BD10" s="89">
        <v>0</v>
      </c>
      <c r="BE10" s="89">
        <v>0</v>
      </c>
      <c r="BF10" s="89">
        <v>0</v>
      </c>
      <c r="BG10" s="89">
        <v>0</v>
      </c>
      <c r="BH10" s="89">
        <v>0</v>
      </c>
      <c r="BI10" s="89">
        <v>0</v>
      </c>
      <c r="BJ10" s="89">
        <v>0</v>
      </c>
      <c r="BK10" s="89">
        <v>0</v>
      </c>
      <c r="BL10" s="89">
        <v>0</v>
      </c>
      <c r="BM10" s="89">
        <v>0</v>
      </c>
      <c r="BN10" s="89">
        <v>0</v>
      </c>
      <c r="BO10" s="89">
        <v>0</v>
      </c>
      <c r="BP10" s="89">
        <v>0</v>
      </c>
      <c r="BQ10" s="89">
        <v>0</v>
      </c>
      <c r="BR10" s="89">
        <v>0</v>
      </c>
      <c r="BS10" s="89">
        <v>0</v>
      </c>
      <c r="BT10" s="89">
        <v>0</v>
      </c>
      <c r="BU10" s="89">
        <v>0</v>
      </c>
      <c r="BV10" s="89">
        <v>0</v>
      </c>
      <c r="BW10" s="89">
        <v>0</v>
      </c>
      <c r="BX10" s="112">
        <v>0</v>
      </c>
      <c r="BY10" s="112">
        <v>0</v>
      </c>
      <c r="BZ10" s="112">
        <v>0</v>
      </c>
      <c r="CA10" s="112">
        <v>0</v>
      </c>
      <c r="CB10" s="112">
        <v>0</v>
      </c>
      <c r="CC10" s="112">
        <v>0</v>
      </c>
      <c r="CD10" s="236">
        <v>0</v>
      </c>
      <c r="CE10" s="236">
        <v>0</v>
      </c>
      <c r="CF10" s="236">
        <v>0</v>
      </c>
      <c r="CG10" s="236">
        <v>0</v>
      </c>
      <c r="CH10" s="236">
        <v>0</v>
      </c>
      <c r="CI10" s="236">
        <v>0</v>
      </c>
    </row>
    <row r="11" spans="1:87" ht="12.75" customHeight="1" x14ac:dyDescent="0.3">
      <c r="A11" s="190">
        <v>10852</v>
      </c>
      <c r="B11" s="189" t="s">
        <v>322</v>
      </c>
      <c r="C11" s="89">
        <v>0</v>
      </c>
      <c r="D11" s="89">
        <v>0</v>
      </c>
      <c r="E11" s="89">
        <v>0</v>
      </c>
      <c r="F11" s="89">
        <v>0</v>
      </c>
      <c r="G11" s="89">
        <v>0</v>
      </c>
      <c r="H11" s="89">
        <v>0</v>
      </c>
      <c r="I11" s="89">
        <v>0</v>
      </c>
      <c r="J11" s="89">
        <v>0</v>
      </c>
      <c r="K11" s="89">
        <v>0</v>
      </c>
      <c r="L11" s="89">
        <v>0</v>
      </c>
      <c r="M11" s="89">
        <v>0</v>
      </c>
      <c r="N11" s="89">
        <v>0</v>
      </c>
      <c r="O11" s="89">
        <v>0</v>
      </c>
      <c r="P11" s="89">
        <v>0</v>
      </c>
      <c r="Q11" s="89">
        <v>0</v>
      </c>
      <c r="R11" s="89">
        <v>0</v>
      </c>
      <c r="S11" s="89">
        <v>0</v>
      </c>
      <c r="T11" s="89">
        <v>0</v>
      </c>
      <c r="U11" s="89">
        <v>0</v>
      </c>
      <c r="V11" s="89">
        <v>0</v>
      </c>
      <c r="W11" s="89">
        <v>0</v>
      </c>
      <c r="X11" s="89">
        <v>0</v>
      </c>
      <c r="Y11" s="89">
        <v>0</v>
      </c>
      <c r="Z11" s="89">
        <v>0</v>
      </c>
      <c r="AA11" s="89">
        <v>0</v>
      </c>
      <c r="AB11" s="89">
        <v>0</v>
      </c>
      <c r="AC11" s="89">
        <v>0</v>
      </c>
      <c r="AD11" s="89">
        <v>0</v>
      </c>
      <c r="AE11" s="89">
        <v>0</v>
      </c>
      <c r="AF11" s="89">
        <v>0</v>
      </c>
      <c r="AG11" s="89">
        <v>0</v>
      </c>
      <c r="AH11" s="89">
        <v>0</v>
      </c>
      <c r="AI11" s="89">
        <v>0</v>
      </c>
      <c r="AJ11" s="89">
        <v>0</v>
      </c>
      <c r="AK11" s="89">
        <v>0</v>
      </c>
      <c r="AL11" s="89">
        <v>0</v>
      </c>
      <c r="AM11" s="89">
        <v>0</v>
      </c>
      <c r="AN11" s="89">
        <v>0</v>
      </c>
      <c r="AO11" s="89">
        <v>0</v>
      </c>
      <c r="AP11" s="89">
        <v>0</v>
      </c>
      <c r="AQ11" s="89">
        <v>0</v>
      </c>
      <c r="AR11" s="89">
        <v>0</v>
      </c>
      <c r="AS11" s="89">
        <v>0</v>
      </c>
      <c r="AT11" s="89">
        <v>0</v>
      </c>
      <c r="AU11" s="89">
        <v>0</v>
      </c>
      <c r="AV11" s="89">
        <v>0</v>
      </c>
      <c r="AW11" s="89">
        <v>0</v>
      </c>
      <c r="AX11" s="89">
        <v>0</v>
      </c>
      <c r="AY11" s="89">
        <v>0</v>
      </c>
      <c r="AZ11" s="89">
        <v>0</v>
      </c>
      <c r="BA11" s="89">
        <v>0</v>
      </c>
      <c r="BB11" s="89">
        <v>0</v>
      </c>
      <c r="BC11" s="89">
        <v>0</v>
      </c>
      <c r="BD11" s="89">
        <v>0</v>
      </c>
      <c r="BE11" s="89">
        <v>0</v>
      </c>
      <c r="BF11" s="89">
        <v>0</v>
      </c>
      <c r="BG11" s="89">
        <v>0</v>
      </c>
      <c r="BH11" s="89">
        <v>0</v>
      </c>
      <c r="BI11" s="89">
        <v>0</v>
      </c>
      <c r="BJ11" s="89">
        <v>0</v>
      </c>
      <c r="BK11" s="89">
        <v>0</v>
      </c>
      <c r="BL11" s="89">
        <v>0</v>
      </c>
      <c r="BM11" s="89">
        <v>0</v>
      </c>
      <c r="BN11" s="89">
        <v>0</v>
      </c>
      <c r="BO11" s="89">
        <v>0</v>
      </c>
      <c r="BP11" s="89">
        <v>0</v>
      </c>
      <c r="BQ11" s="89">
        <v>0</v>
      </c>
      <c r="BR11" s="89">
        <v>0</v>
      </c>
      <c r="BS11" s="89">
        <v>0</v>
      </c>
      <c r="BT11" s="89">
        <v>0</v>
      </c>
      <c r="BU11" s="89">
        <v>0</v>
      </c>
      <c r="BV11" s="89">
        <v>0</v>
      </c>
      <c r="BW11" s="89">
        <v>0</v>
      </c>
      <c r="BX11" s="112">
        <v>0</v>
      </c>
      <c r="BY11" s="112">
        <v>0</v>
      </c>
      <c r="BZ11" s="112">
        <v>0</v>
      </c>
      <c r="CA11" s="112">
        <v>0</v>
      </c>
      <c r="CB11" s="112">
        <v>0</v>
      </c>
      <c r="CC11" s="112">
        <v>0</v>
      </c>
      <c r="CD11" s="236">
        <v>0</v>
      </c>
      <c r="CE11" s="236">
        <v>0</v>
      </c>
      <c r="CF11" s="236">
        <v>0</v>
      </c>
      <c r="CG11" s="236">
        <v>0</v>
      </c>
      <c r="CH11" s="236">
        <v>0</v>
      </c>
      <c r="CI11" s="236">
        <v>0</v>
      </c>
    </row>
    <row r="12" spans="1:87" ht="12.75" customHeight="1" x14ac:dyDescent="0.3">
      <c r="A12" s="190">
        <v>10853</v>
      </c>
      <c r="B12" s="189" t="s">
        <v>323</v>
      </c>
      <c r="C12" s="89">
        <v>0</v>
      </c>
      <c r="D12" s="89">
        <v>0</v>
      </c>
      <c r="E12" s="89">
        <v>0</v>
      </c>
      <c r="F12" s="89">
        <v>0</v>
      </c>
      <c r="G12" s="89">
        <v>0</v>
      </c>
      <c r="H12" s="89">
        <v>0</v>
      </c>
      <c r="I12" s="89">
        <v>0</v>
      </c>
      <c r="J12" s="89">
        <v>0</v>
      </c>
      <c r="K12" s="89">
        <v>0</v>
      </c>
      <c r="L12" s="89">
        <v>0</v>
      </c>
      <c r="M12" s="89">
        <v>0</v>
      </c>
      <c r="N12" s="89">
        <v>0</v>
      </c>
      <c r="O12" s="89">
        <v>0</v>
      </c>
      <c r="P12" s="89">
        <v>0</v>
      </c>
      <c r="Q12" s="89">
        <v>0</v>
      </c>
      <c r="R12" s="89">
        <v>0</v>
      </c>
      <c r="S12" s="89">
        <v>0</v>
      </c>
      <c r="T12" s="89">
        <v>0</v>
      </c>
      <c r="U12" s="89">
        <v>0</v>
      </c>
      <c r="V12" s="89">
        <v>0</v>
      </c>
      <c r="W12" s="89">
        <v>0</v>
      </c>
      <c r="X12" s="89">
        <v>0</v>
      </c>
      <c r="Y12" s="89">
        <v>0</v>
      </c>
      <c r="Z12" s="89">
        <v>0</v>
      </c>
      <c r="AA12" s="89">
        <v>0</v>
      </c>
      <c r="AB12" s="89">
        <v>0</v>
      </c>
      <c r="AC12" s="89">
        <v>0</v>
      </c>
      <c r="AD12" s="89">
        <v>0</v>
      </c>
      <c r="AE12" s="89">
        <v>0</v>
      </c>
      <c r="AF12" s="89">
        <v>0</v>
      </c>
      <c r="AG12" s="89">
        <v>0</v>
      </c>
      <c r="AH12" s="89">
        <v>0</v>
      </c>
      <c r="AI12" s="89">
        <v>0</v>
      </c>
      <c r="AJ12" s="89">
        <v>0</v>
      </c>
      <c r="AK12" s="89">
        <v>0</v>
      </c>
      <c r="AL12" s="89">
        <v>0</v>
      </c>
      <c r="AM12" s="89">
        <v>0</v>
      </c>
      <c r="AN12" s="89">
        <v>0</v>
      </c>
      <c r="AO12" s="89">
        <v>0</v>
      </c>
      <c r="AP12" s="89">
        <v>0</v>
      </c>
      <c r="AQ12" s="89">
        <v>0</v>
      </c>
      <c r="AR12" s="89">
        <v>0</v>
      </c>
      <c r="AS12" s="89">
        <v>0</v>
      </c>
      <c r="AT12" s="89">
        <v>0</v>
      </c>
      <c r="AU12" s="89">
        <v>0</v>
      </c>
      <c r="AV12" s="89">
        <v>0</v>
      </c>
      <c r="AW12" s="89">
        <v>0</v>
      </c>
      <c r="AX12" s="89">
        <v>0</v>
      </c>
      <c r="AY12" s="89">
        <v>0</v>
      </c>
      <c r="AZ12" s="89">
        <v>0</v>
      </c>
      <c r="BA12" s="89">
        <v>0</v>
      </c>
      <c r="BB12" s="89">
        <v>0</v>
      </c>
      <c r="BC12" s="89">
        <v>0</v>
      </c>
      <c r="BD12" s="89">
        <v>0</v>
      </c>
      <c r="BE12" s="89">
        <v>0</v>
      </c>
      <c r="BF12" s="89">
        <v>0</v>
      </c>
      <c r="BG12" s="89">
        <v>0</v>
      </c>
      <c r="BH12" s="89">
        <v>0</v>
      </c>
      <c r="BI12" s="89">
        <v>0</v>
      </c>
      <c r="BJ12" s="89">
        <v>0</v>
      </c>
      <c r="BK12" s="89">
        <v>0</v>
      </c>
      <c r="BL12" s="89">
        <v>0</v>
      </c>
      <c r="BM12" s="89">
        <v>0</v>
      </c>
      <c r="BN12" s="89">
        <v>0</v>
      </c>
      <c r="BO12" s="89">
        <v>0</v>
      </c>
      <c r="BP12" s="89">
        <v>0</v>
      </c>
      <c r="BQ12" s="89">
        <v>0</v>
      </c>
      <c r="BR12" s="89">
        <v>0</v>
      </c>
      <c r="BS12" s="89">
        <v>0</v>
      </c>
      <c r="BT12" s="89">
        <v>0</v>
      </c>
      <c r="BU12" s="89">
        <v>0</v>
      </c>
      <c r="BV12" s="89">
        <v>0</v>
      </c>
      <c r="BW12" s="89">
        <v>0</v>
      </c>
      <c r="BX12" s="112">
        <v>0</v>
      </c>
      <c r="BY12" s="112">
        <v>0</v>
      </c>
      <c r="BZ12" s="112">
        <v>0</v>
      </c>
      <c r="CA12" s="112">
        <v>0</v>
      </c>
      <c r="CB12" s="112">
        <v>0</v>
      </c>
      <c r="CC12" s="112">
        <v>0</v>
      </c>
      <c r="CD12" s="236">
        <v>0</v>
      </c>
      <c r="CE12" s="236">
        <v>0</v>
      </c>
      <c r="CF12" s="236">
        <v>0</v>
      </c>
      <c r="CG12" s="236">
        <v>0</v>
      </c>
      <c r="CH12" s="236">
        <v>0</v>
      </c>
      <c r="CI12" s="236">
        <v>0</v>
      </c>
    </row>
    <row r="13" spans="1:87" ht="12.75" customHeight="1" x14ac:dyDescent="0.3">
      <c r="A13" s="190">
        <v>10854</v>
      </c>
      <c r="B13" s="189" t="s">
        <v>324</v>
      </c>
      <c r="C13" s="89">
        <v>0</v>
      </c>
      <c r="D13" s="89">
        <v>0</v>
      </c>
      <c r="E13" s="89">
        <v>0</v>
      </c>
      <c r="F13" s="89">
        <v>0</v>
      </c>
      <c r="G13" s="89">
        <v>0</v>
      </c>
      <c r="H13" s="89">
        <v>0</v>
      </c>
      <c r="I13" s="89">
        <v>0</v>
      </c>
      <c r="J13" s="89">
        <v>0</v>
      </c>
      <c r="K13" s="89">
        <v>0</v>
      </c>
      <c r="L13" s="89">
        <v>0</v>
      </c>
      <c r="M13" s="89">
        <v>0</v>
      </c>
      <c r="N13" s="89">
        <v>0</v>
      </c>
      <c r="O13" s="89">
        <v>0</v>
      </c>
      <c r="P13" s="89">
        <v>0</v>
      </c>
      <c r="Q13" s="89">
        <v>0</v>
      </c>
      <c r="R13" s="89">
        <v>0</v>
      </c>
      <c r="S13" s="89">
        <v>0</v>
      </c>
      <c r="T13" s="89">
        <v>0</v>
      </c>
      <c r="U13" s="89">
        <v>0</v>
      </c>
      <c r="V13" s="89">
        <v>0</v>
      </c>
      <c r="W13" s="89">
        <v>0</v>
      </c>
      <c r="X13" s="89">
        <v>0</v>
      </c>
      <c r="Y13" s="89">
        <v>0</v>
      </c>
      <c r="Z13" s="89">
        <v>0</v>
      </c>
      <c r="AA13" s="89">
        <v>0</v>
      </c>
      <c r="AB13" s="89">
        <v>0</v>
      </c>
      <c r="AC13" s="89">
        <v>0</v>
      </c>
      <c r="AD13" s="89">
        <v>0</v>
      </c>
      <c r="AE13" s="89">
        <v>0</v>
      </c>
      <c r="AF13" s="89">
        <v>0</v>
      </c>
      <c r="AG13" s="89">
        <v>0</v>
      </c>
      <c r="AH13" s="89">
        <v>0</v>
      </c>
      <c r="AI13" s="89">
        <v>0</v>
      </c>
      <c r="AJ13" s="89">
        <v>0</v>
      </c>
      <c r="AK13" s="89">
        <v>0</v>
      </c>
      <c r="AL13" s="89">
        <v>0</v>
      </c>
      <c r="AM13" s="89">
        <v>0</v>
      </c>
      <c r="AN13" s="89">
        <v>0</v>
      </c>
      <c r="AO13" s="89">
        <v>0</v>
      </c>
      <c r="AP13" s="89">
        <v>0</v>
      </c>
      <c r="AQ13" s="89">
        <v>0</v>
      </c>
      <c r="AR13" s="89">
        <v>0</v>
      </c>
      <c r="AS13" s="89">
        <v>0</v>
      </c>
      <c r="AT13" s="89">
        <v>0</v>
      </c>
      <c r="AU13" s="89">
        <v>0</v>
      </c>
      <c r="AV13" s="89">
        <v>0</v>
      </c>
      <c r="AW13" s="89">
        <v>0</v>
      </c>
      <c r="AX13" s="89">
        <v>0</v>
      </c>
      <c r="AY13" s="89">
        <v>0</v>
      </c>
      <c r="AZ13" s="89">
        <v>0</v>
      </c>
      <c r="BA13" s="89">
        <v>0</v>
      </c>
      <c r="BB13" s="89">
        <v>0</v>
      </c>
      <c r="BC13" s="89">
        <v>0</v>
      </c>
      <c r="BD13" s="89">
        <v>0</v>
      </c>
      <c r="BE13" s="89">
        <v>0</v>
      </c>
      <c r="BF13" s="89">
        <v>0</v>
      </c>
      <c r="BG13" s="89">
        <v>0</v>
      </c>
      <c r="BH13" s="89">
        <v>0</v>
      </c>
      <c r="BI13" s="89">
        <v>0</v>
      </c>
      <c r="BJ13" s="89">
        <v>0</v>
      </c>
      <c r="BK13" s="89">
        <v>0</v>
      </c>
      <c r="BL13" s="89">
        <v>0</v>
      </c>
      <c r="BM13" s="89">
        <v>0</v>
      </c>
      <c r="BN13" s="89">
        <v>0</v>
      </c>
      <c r="BO13" s="89">
        <v>0</v>
      </c>
      <c r="BP13" s="89">
        <v>0</v>
      </c>
      <c r="BQ13" s="89">
        <v>0</v>
      </c>
      <c r="BR13" s="89">
        <v>0</v>
      </c>
      <c r="BS13" s="89">
        <v>0</v>
      </c>
      <c r="BT13" s="89">
        <v>0</v>
      </c>
      <c r="BU13" s="89">
        <v>0</v>
      </c>
      <c r="BV13" s="89">
        <v>0</v>
      </c>
      <c r="BW13" s="89">
        <v>0</v>
      </c>
      <c r="BX13" s="112">
        <v>0</v>
      </c>
      <c r="BY13" s="112">
        <v>0</v>
      </c>
      <c r="BZ13" s="112">
        <v>0</v>
      </c>
      <c r="CA13" s="112">
        <v>0</v>
      </c>
      <c r="CB13" s="112">
        <v>0</v>
      </c>
      <c r="CC13" s="112">
        <v>0</v>
      </c>
      <c r="CD13" s="236">
        <v>0</v>
      </c>
      <c r="CE13" s="236">
        <v>0</v>
      </c>
      <c r="CF13" s="236">
        <v>0</v>
      </c>
      <c r="CG13" s="236">
        <v>0</v>
      </c>
      <c r="CH13" s="236">
        <v>0</v>
      </c>
      <c r="CI13" s="236">
        <v>0</v>
      </c>
    </row>
    <row r="14" spans="1:87" ht="12.75" customHeight="1" x14ac:dyDescent="0.3">
      <c r="A14" s="190">
        <v>10855</v>
      </c>
      <c r="B14" s="189" t="s">
        <v>325</v>
      </c>
      <c r="C14" s="89">
        <v>0</v>
      </c>
      <c r="D14" s="89">
        <v>0</v>
      </c>
      <c r="E14" s="89">
        <v>0</v>
      </c>
      <c r="F14" s="89">
        <v>0</v>
      </c>
      <c r="G14" s="89">
        <v>0</v>
      </c>
      <c r="H14" s="89">
        <v>0</v>
      </c>
      <c r="I14" s="89">
        <v>0</v>
      </c>
      <c r="J14" s="89">
        <v>0</v>
      </c>
      <c r="K14" s="89">
        <v>0</v>
      </c>
      <c r="L14" s="89">
        <v>0</v>
      </c>
      <c r="M14" s="89">
        <v>0</v>
      </c>
      <c r="N14" s="89">
        <v>0</v>
      </c>
      <c r="O14" s="89">
        <v>0</v>
      </c>
      <c r="P14" s="89">
        <v>0</v>
      </c>
      <c r="Q14" s="89">
        <v>0</v>
      </c>
      <c r="R14" s="89">
        <v>0</v>
      </c>
      <c r="S14" s="89">
        <v>0</v>
      </c>
      <c r="T14" s="89">
        <v>0</v>
      </c>
      <c r="U14" s="89">
        <v>0</v>
      </c>
      <c r="V14" s="89">
        <v>0</v>
      </c>
      <c r="W14" s="89">
        <v>0</v>
      </c>
      <c r="X14" s="89">
        <v>0</v>
      </c>
      <c r="Y14" s="89">
        <v>0</v>
      </c>
      <c r="Z14" s="89">
        <v>0</v>
      </c>
      <c r="AA14" s="89">
        <v>0</v>
      </c>
      <c r="AB14" s="89">
        <v>0</v>
      </c>
      <c r="AC14" s="89">
        <v>0</v>
      </c>
      <c r="AD14" s="89">
        <v>0</v>
      </c>
      <c r="AE14" s="89">
        <v>0</v>
      </c>
      <c r="AF14" s="89">
        <v>0</v>
      </c>
      <c r="AG14" s="89">
        <v>0</v>
      </c>
      <c r="AH14" s="89">
        <v>0</v>
      </c>
      <c r="AI14" s="89">
        <v>0</v>
      </c>
      <c r="AJ14" s="89">
        <v>0</v>
      </c>
      <c r="AK14" s="89">
        <v>0</v>
      </c>
      <c r="AL14" s="89">
        <v>0</v>
      </c>
      <c r="AM14" s="89">
        <v>0</v>
      </c>
      <c r="AN14" s="89">
        <v>0</v>
      </c>
      <c r="AO14" s="89">
        <v>0</v>
      </c>
      <c r="AP14" s="89">
        <v>0</v>
      </c>
      <c r="AQ14" s="89">
        <v>0</v>
      </c>
      <c r="AR14" s="89">
        <v>0</v>
      </c>
      <c r="AS14" s="89">
        <v>0</v>
      </c>
      <c r="AT14" s="89">
        <v>0</v>
      </c>
      <c r="AU14" s="89">
        <v>0</v>
      </c>
      <c r="AV14" s="89">
        <v>0</v>
      </c>
      <c r="AW14" s="89">
        <v>0</v>
      </c>
      <c r="AX14" s="89">
        <v>0</v>
      </c>
      <c r="AY14" s="89">
        <v>0</v>
      </c>
      <c r="AZ14" s="89">
        <v>0</v>
      </c>
      <c r="BA14" s="89">
        <v>0</v>
      </c>
      <c r="BB14" s="89">
        <v>0</v>
      </c>
      <c r="BC14" s="89">
        <v>0</v>
      </c>
      <c r="BD14" s="89">
        <v>0</v>
      </c>
      <c r="BE14" s="89">
        <v>0</v>
      </c>
      <c r="BF14" s="89">
        <v>0</v>
      </c>
      <c r="BG14" s="89">
        <v>0</v>
      </c>
      <c r="BH14" s="89">
        <v>0</v>
      </c>
      <c r="BI14" s="89">
        <v>0</v>
      </c>
      <c r="BJ14" s="89">
        <v>0</v>
      </c>
      <c r="BK14" s="89">
        <v>0</v>
      </c>
      <c r="BL14" s="89">
        <v>0</v>
      </c>
      <c r="BM14" s="89">
        <v>0</v>
      </c>
      <c r="BN14" s="89">
        <v>0</v>
      </c>
      <c r="BO14" s="89">
        <v>0</v>
      </c>
      <c r="BP14" s="89">
        <v>0</v>
      </c>
      <c r="BQ14" s="89">
        <v>0</v>
      </c>
      <c r="BR14" s="89">
        <v>0</v>
      </c>
      <c r="BS14" s="89">
        <v>0</v>
      </c>
      <c r="BT14" s="89">
        <v>0</v>
      </c>
      <c r="BU14" s="89">
        <v>0</v>
      </c>
      <c r="BV14" s="89">
        <v>0</v>
      </c>
      <c r="BW14" s="89">
        <v>0</v>
      </c>
      <c r="BX14" s="112">
        <v>0</v>
      </c>
      <c r="BY14" s="112">
        <v>0</v>
      </c>
      <c r="BZ14" s="112">
        <v>0</v>
      </c>
      <c r="CA14" s="112">
        <v>0</v>
      </c>
      <c r="CB14" s="112">
        <v>0</v>
      </c>
      <c r="CC14" s="112">
        <v>0</v>
      </c>
      <c r="CD14" s="236">
        <v>0</v>
      </c>
      <c r="CE14" s="236">
        <v>0</v>
      </c>
      <c r="CF14" s="236">
        <v>0</v>
      </c>
      <c r="CG14" s="236">
        <v>0</v>
      </c>
      <c r="CH14" s="236">
        <v>0</v>
      </c>
      <c r="CI14" s="236">
        <v>0</v>
      </c>
    </row>
    <row r="15" spans="1:87" ht="12.75" customHeight="1" x14ac:dyDescent="0.3">
      <c r="A15" s="190">
        <v>10856</v>
      </c>
      <c r="B15" s="189" t="s">
        <v>326</v>
      </c>
      <c r="C15" s="89">
        <v>0</v>
      </c>
      <c r="D15" s="89">
        <v>0</v>
      </c>
      <c r="E15" s="89">
        <v>0</v>
      </c>
      <c r="F15" s="89">
        <v>0</v>
      </c>
      <c r="G15" s="89">
        <v>0</v>
      </c>
      <c r="H15" s="89">
        <v>0</v>
      </c>
      <c r="I15" s="89">
        <v>0</v>
      </c>
      <c r="J15" s="89">
        <v>0</v>
      </c>
      <c r="K15" s="89">
        <v>0</v>
      </c>
      <c r="L15" s="89">
        <v>0</v>
      </c>
      <c r="M15" s="89">
        <v>0</v>
      </c>
      <c r="N15" s="89">
        <v>0</v>
      </c>
      <c r="O15" s="89">
        <v>0</v>
      </c>
      <c r="P15" s="89">
        <v>0</v>
      </c>
      <c r="Q15" s="89">
        <v>0</v>
      </c>
      <c r="R15" s="89">
        <v>0</v>
      </c>
      <c r="S15" s="89">
        <v>0</v>
      </c>
      <c r="T15" s="89">
        <v>0</v>
      </c>
      <c r="U15" s="89">
        <v>0</v>
      </c>
      <c r="V15" s="89">
        <v>0</v>
      </c>
      <c r="W15" s="89">
        <v>0</v>
      </c>
      <c r="X15" s="89">
        <v>0</v>
      </c>
      <c r="Y15" s="89">
        <v>0</v>
      </c>
      <c r="Z15" s="89">
        <v>0</v>
      </c>
      <c r="AA15" s="89">
        <v>0</v>
      </c>
      <c r="AB15" s="89">
        <v>0</v>
      </c>
      <c r="AC15" s="89">
        <v>0</v>
      </c>
      <c r="AD15" s="89">
        <v>0</v>
      </c>
      <c r="AE15" s="89">
        <v>0</v>
      </c>
      <c r="AF15" s="89">
        <v>0</v>
      </c>
      <c r="AG15" s="89">
        <v>0</v>
      </c>
      <c r="AH15" s="89">
        <v>0</v>
      </c>
      <c r="AI15" s="89">
        <v>0</v>
      </c>
      <c r="AJ15" s="89">
        <v>0</v>
      </c>
      <c r="AK15" s="89">
        <v>0</v>
      </c>
      <c r="AL15" s="89">
        <v>0</v>
      </c>
      <c r="AM15" s="89">
        <v>0</v>
      </c>
      <c r="AN15" s="89">
        <v>0</v>
      </c>
      <c r="AO15" s="89">
        <v>0</v>
      </c>
      <c r="AP15" s="89">
        <v>0</v>
      </c>
      <c r="AQ15" s="89">
        <v>0</v>
      </c>
      <c r="AR15" s="89">
        <v>0</v>
      </c>
      <c r="AS15" s="89">
        <v>0</v>
      </c>
      <c r="AT15" s="89">
        <v>0</v>
      </c>
      <c r="AU15" s="89">
        <v>0</v>
      </c>
      <c r="AV15" s="89">
        <v>0</v>
      </c>
      <c r="AW15" s="89">
        <v>0</v>
      </c>
      <c r="AX15" s="89">
        <v>0</v>
      </c>
      <c r="AY15" s="89">
        <v>0</v>
      </c>
      <c r="AZ15" s="89">
        <v>0</v>
      </c>
      <c r="BA15" s="89">
        <v>0</v>
      </c>
      <c r="BB15" s="89">
        <v>0</v>
      </c>
      <c r="BC15" s="89">
        <v>0</v>
      </c>
      <c r="BD15" s="89">
        <v>0</v>
      </c>
      <c r="BE15" s="89">
        <v>0</v>
      </c>
      <c r="BF15" s="89">
        <v>0</v>
      </c>
      <c r="BG15" s="89">
        <v>0</v>
      </c>
      <c r="BH15" s="89">
        <v>0</v>
      </c>
      <c r="BI15" s="89">
        <v>0</v>
      </c>
      <c r="BJ15" s="89">
        <v>0</v>
      </c>
      <c r="BK15" s="89">
        <v>0</v>
      </c>
      <c r="BL15" s="89">
        <v>0</v>
      </c>
      <c r="BM15" s="89">
        <v>0</v>
      </c>
      <c r="BN15" s="89">
        <v>0</v>
      </c>
      <c r="BO15" s="89">
        <v>0</v>
      </c>
      <c r="BP15" s="89">
        <v>0</v>
      </c>
      <c r="BQ15" s="89">
        <v>0</v>
      </c>
      <c r="BR15" s="89">
        <v>0</v>
      </c>
      <c r="BS15" s="89">
        <v>0</v>
      </c>
      <c r="BT15" s="89">
        <v>0</v>
      </c>
      <c r="BU15" s="89">
        <v>0</v>
      </c>
      <c r="BV15" s="89">
        <v>0</v>
      </c>
      <c r="BW15" s="89">
        <v>0</v>
      </c>
      <c r="BX15" s="112">
        <v>0</v>
      </c>
      <c r="BY15" s="112">
        <v>0</v>
      </c>
      <c r="BZ15" s="112">
        <v>0</v>
      </c>
      <c r="CA15" s="112">
        <v>0</v>
      </c>
      <c r="CB15" s="112">
        <v>0</v>
      </c>
      <c r="CC15" s="112">
        <v>0</v>
      </c>
      <c r="CD15" s="236">
        <v>0</v>
      </c>
      <c r="CE15" s="236">
        <v>0</v>
      </c>
      <c r="CF15" s="236">
        <v>0</v>
      </c>
      <c r="CG15" s="236">
        <v>0</v>
      </c>
      <c r="CH15" s="236">
        <v>0</v>
      </c>
      <c r="CI15" s="236">
        <v>0</v>
      </c>
    </row>
    <row r="16" spans="1:87" ht="12.75" customHeight="1" x14ac:dyDescent="0.3">
      <c r="A16" s="190">
        <v>11401</v>
      </c>
      <c r="B16" s="189" t="s">
        <v>327</v>
      </c>
      <c r="C16" s="89">
        <v>6182810</v>
      </c>
      <c r="D16" s="89">
        <v>6182810</v>
      </c>
      <c r="E16" s="89">
        <v>6182810</v>
      </c>
      <c r="F16" s="89">
        <v>6182810</v>
      </c>
      <c r="G16" s="89">
        <v>6182810</v>
      </c>
      <c r="H16" s="89">
        <v>6182810</v>
      </c>
      <c r="I16" s="89">
        <v>6182810</v>
      </c>
      <c r="J16" s="89">
        <v>6182810</v>
      </c>
      <c r="K16" s="89">
        <v>6182810</v>
      </c>
      <c r="L16" s="89">
        <v>6182810</v>
      </c>
      <c r="M16" s="89">
        <v>6182810</v>
      </c>
      <c r="N16" s="89">
        <v>6182810</v>
      </c>
      <c r="O16" s="89">
        <v>6182810</v>
      </c>
      <c r="P16" s="89">
        <v>6182810</v>
      </c>
      <c r="Q16" s="89">
        <v>6182810</v>
      </c>
      <c r="R16" s="89">
        <v>6182810</v>
      </c>
      <c r="S16" s="89">
        <v>6182810</v>
      </c>
      <c r="T16" s="89">
        <v>6182810</v>
      </c>
      <c r="U16" s="89">
        <v>6182810</v>
      </c>
      <c r="V16" s="89">
        <v>6182810</v>
      </c>
      <c r="W16" s="89">
        <v>6182810</v>
      </c>
      <c r="X16" s="89">
        <v>6182810</v>
      </c>
      <c r="Y16" s="89">
        <v>6182810</v>
      </c>
      <c r="Z16" s="89">
        <v>6182810</v>
      </c>
      <c r="AA16" s="89">
        <v>6182810</v>
      </c>
      <c r="AB16" s="89">
        <v>6182810</v>
      </c>
      <c r="AC16" s="89">
        <v>6182810</v>
      </c>
      <c r="AD16" s="89">
        <v>6182810</v>
      </c>
      <c r="AE16" s="89">
        <v>6182810</v>
      </c>
      <c r="AF16" s="89">
        <v>6182810</v>
      </c>
      <c r="AG16" s="89">
        <v>6182810</v>
      </c>
      <c r="AH16" s="89">
        <v>6182810</v>
      </c>
      <c r="AI16" s="89">
        <v>6182810</v>
      </c>
      <c r="AJ16" s="89">
        <v>6182810</v>
      </c>
      <c r="AK16" s="89">
        <v>6182810</v>
      </c>
      <c r="AL16" s="89">
        <v>6182810</v>
      </c>
      <c r="AM16" s="89">
        <v>6182810</v>
      </c>
      <c r="AN16" s="89">
        <v>6182810</v>
      </c>
      <c r="AO16" s="89">
        <v>6182810</v>
      </c>
      <c r="AP16" s="89">
        <v>6182810</v>
      </c>
      <c r="AQ16" s="89">
        <v>6182810</v>
      </c>
      <c r="AR16" s="89">
        <v>6182810</v>
      </c>
      <c r="AS16" s="89">
        <v>6182810</v>
      </c>
      <c r="AT16" s="89">
        <v>6182810</v>
      </c>
      <c r="AU16" s="89">
        <v>6182810</v>
      </c>
      <c r="AV16" s="89">
        <v>6182810</v>
      </c>
      <c r="AW16" s="89">
        <v>6182810</v>
      </c>
      <c r="AX16" s="89">
        <v>6182810</v>
      </c>
      <c r="AY16" s="89">
        <v>6182810</v>
      </c>
      <c r="AZ16" s="89">
        <v>6182810</v>
      </c>
      <c r="BA16" s="89">
        <v>6182810</v>
      </c>
      <c r="BB16" s="89">
        <v>6182810</v>
      </c>
      <c r="BC16" s="89">
        <v>6182810</v>
      </c>
      <c r="BD16" s="89">
        <v>6182810</v>
      </c>
      <c r="BE16" s="89">
        <v>6182810</v>
      </c>
      <c r="BF16" s="89">
        <v>6182810</v>
      </c>
      <c r="BG16" s="89">
        <v>6182810</v>
      </c>
      <c r="BH16" s="89">
        <v>6182810</v>
      </c>
      <c r="BI16" s="89">
        <v>6182810</v>
      </c>
      <c r="BJ16" s="89">
        <v>6182810</v>
      </c>
      <c r="BK16" s="89">
        <v>6182810</v>
      </c>
      <c r="BL16" s="89">
        <v>6182810</v>
      </c>
      <c r="BM16" s="89">
        <v>6182810</v>
      </c>
      <c r="BN16" s="89">
        <v>6182810</v>
      </c>
      <c r="BO16" s="89">
        <v>6182810</v>
      </c>
      <c r="BP16" s="89">
        <v>6182810</v>
      </c>
      <c r="BQ16" s="89">
        <v>6182810</v>
      </c>
      <c r="BR16" s="89">
        <v>6182810</v>
      </c>
      <c r="BS16" s="89">
        <v>6182810</v>
      </c>
      <c r="BT16" s="89">
        <v>6182810</v>
      </c>
      <c r="BU16" s="89">
        <v>6182810</v>
      </c>
      <c r="BV16" s="89">
        <v>6182810</v>
      </c>
      <c r="BW16" s="89">
        <v>6182810</v>
      </c>
      <c r="BX16" s="112">
        <v>6182810</v>
      </c>
      <c r="BY16" s="112">
        <v>6182810</v>
      </c>
      <c r="BZ16" s="112">
        <v>6182810</v>
      </c>
      <c r="CA16" s="112">
        <v>6182810</v>
      </c>
      <c r="CB16" s="112">
        <v>6182810</v>
      </c>
      <c r="CC16" s="112">
        <v>6182810</v>
      </c>
      <c r="CD16" s="236">
        <v>6182810</v>
      </c>
      <c r="CE16" s="236">
        <v>6182810</v>
      </c>
      <c r="CF16" s="236">
        <v>6182810</v>
      </c>
      <c r="CG16" s="236">
        <v>6182810</v>
      </c>
      <c r="CH16" s="236">
        <v>6182810</v>
      </c>
      <c r="CI16" s="236">
        <v>6182810</v>
      </c>
    </row>
    <row r="17" spans="1:87" ht="12.75" customHeight="1" x14ac:dyDescent="0.3">
      <c r="A17" s="190">
        <v>11402</v>
      </c>
      <c r="B17" s="189" t="s">
        <v>328</v>
      </c>
      <c r="C17" s="89">
        <v>960040.88</v>
      </c>
      <c r="D17" s="89">
        <v>960040.88</v>
      </c>
      <c r="E17" s="89">
        <v>960040.88</v>
      </c>
      <c r="F17" s="89">
        <v>960040.88</v>
      </c>
      <c r="G17" s="89">
        <v>960040.88</v>
      </c>
      <c r="H17" s="89">
        <v>960040.88</v>
      </c>
      <c r="I17" s="89">
        <v>960040.88</v>
      </c>
      <c r="J17" s="89">
        <v>960040.88</v>
      </c>
      <c r="K17" s="89">
        <v>960040.88</v>
      </c>
      <c r="L17" s="89">
        <v>960040.88</v>
      </c>
      <c r="M17" s="89">
        <v>960040.88</v>
      </c>
      <c r="N17" s="89">
        <v>960040.88</v>
      </c>
      <c r="O17" s="89">
        <v>960040.88</v>
      </c>
      <c r="P17" s="89">
        <v>960040.88</v>
      </c>
      <c r="Q17" s="89">
        <v>960040.88</v>
      </c>
      <c r="R17" s="89">
        <v>960040.88</v>
      </c>
      <c r="S17" s="89">
        <v>960040.88</v>
      </c>
      <c r="T17" s="89">
        <v>960040.88</v>
      </c>
      <c r="U17" s="89">
        <v>960040.88</v>
      </c>
      <c r="V17" s="89">
        <v>960040.88</v>
      </c>
      <c r="W17" s="89">
        <v>960040.88</v>
      </c>
      <c r="X17" s="89">
        <v>960040.88</v>
      </c>
      <c r="Y17" s="89">
        <v>960040.88</v>
      </c>
      <c r="Z17" s="89">
        <v>960040.88</v>
      </c>
      <c r="AA17" s="89">
        <v>960040.88</v>
      </c>
      <c r="AB17" s="89">
        <v>960040.88</v>
      </c>
      <c r="AC17" s="89">
        <v>960040.88</v>
      </c>
      <c r="AD17" s="89">
        <v>960040.88</v>
      </c>
      <c r="AE17" s="89">
        <v>960040.88</v>
      </c>
      <c r="AF17" s="89">
        <v>960040.88</v>
      </c>
      <c r="AG17" s="89">
        <v>960040.88</v>
      </c>
      <c r="AH17" s="89">
        <v>960040.88</v>
      </c>
      <c r="AI17" s="89">
        <v>960040.88</v>
      </c>
      <c r="AJ17" s="89">
        <v>960040.88</v>
      </c>
      <c r="AK17" s="89">
        <v>960040.88</v>
      </c>
      <c r="AL17" s="89">
        <v>960040.88</v>
      </c>
      <c r="AM17" s="89">
        <v>960040.88</v>
      </c>
      <c r="AN17" s="89">
        <v>960040.88</v>
      </c>
      <c r="AO17" s="89">
        <v>960040.88</v>
      </c>
      <c r="AP17" s="89">
        <v>960040.88</v>
      </c>
      <c r="AQ17" s="89">
        <v>960040.88</v>
      </c>
      <c r="AR17" s="89">
        <v>960040.88</v>
      </c>
      <c r="AS17" s="89">
        <v>960040.88</v>
      </c>
      <c r="AT17" s="89">
        <v>960040.88</v>
      </c>
      <c r="AU17" s="89">
        <v>960040.88</v>
      </c>
      <c r="AV17" s="89">
        <v>960040.88</v>
      </c>
      <c r="AW17" s="89">
        <v>960040.88</v>
      </c>
      <c r="AX17" s="89">
        <v>960040.88</v>
      </c>
      <c r="AY17" s="89">
        <v>960040.88</v>
      </c>
      <c r="AZ17" s="89">
        <v>960040.88</v>
      </c>
      <c r="BA17" s="89">
        <v>960040.88</v>
      </c>
      <c r="BB17" s="89">
        <v>960040.88</v>
      </c>
      <c r="BC17" s="89">
        <v>960040.88</v>
      </c>
      <c r="BD17" s="89">
        <v>960040.88</v>
      </c>
      <c r="BE17" s="89">
        <v>960040.88</v>
      </c>
      <c r="BF17" s="89">
        <v>960040.88</v>
      </c>
      <c r="BG17" s="89">
        <v>960040.88</v>
      </c>
      <c r="BH17" s="89">
        <v>960040.88</v>
      </c>
      <c r="BI17" s="89">
        <v>960040.88</v>
      </c>
      <c r="BJ17" s="89">
        <v>960040.88</v>
      </c>
      <c r="BK17" s="89">
        <v>960040.88</v>
      </c>
      <c r="BL17" s="89">
        <v>960040.88</v>
      </c>
      <c r="BM17" s="89">
        <v>960040.88</v>
      </c>
      <c r="BN17" s="89">
        <v>960040.88</v>
      </c>
      <c r="BO17" s="89">
        <v>960040.88</v>
      </c>
      <c r="BP17" s="89">
        <v>960040.88</v>
      </c>
      <c r="BQ17" s="89">
        <v>960040.88</v>
      </c>
      <c r="BR17" s="89">
        <v>960040.88</v>
      </c>
      <c r="BS17" s="89">
        <v>960040.88</v>
      </c>
      <c r="BT17" s="89">
        <v>960040.88</v>
      </c>
      <c r="BU17" s="89">
        <v>960040.88</v>
      </c>
      <c r="BV17" s="89">
        <v>960040.88</v>
      </c>
      <c r="BW17" s="89">
        <v>960040.88</v>
      </c>
      <c r="BX17" s="112">
        <v>960040.88</v>
      </c>
      <c r="BY17" s="112">
        <v>960040.88</v>
      </c>
      <c r="BZ17" s="112">
        <v>960040.88</v>
      </c>
      <c r="CA17" s="112">
        <v>960040.88</v>
      </c>
      <c r="CB17" s="112">
        <v>960040.88</v>
      </c>
      <c r="CC17" s="112">
        <v>960040.88</v>
      </c>
      <c r="CD17" s="236">
        <v>960040.88</v>
      </c>
      <c r="CE17" s="236">
        <v>960040.88</v>
      </c>
      <c r="CF17" s="236">
        <v>960040.88</v>
      </c>
      <c r="CG17" s="236">
        <v>960040.88</v>
      </c>
      <c r="CH17" s="236">
        <v>960040.88</v>
      </c>
      <c r="CI17" s="236">
        <v>960040.88</v>
      </c>
    </row>
    <row r="18" spans="1:87" ht="12.75" customHeight="1" x14ac:dyDescent="0.3">
      <c r="A18" s="190">
        <v>11403</v>
      </c>
      <c r="B18" s="189" t="s">
        <v>329</v>
      </c>
      <c r="C18" s="89">
        <v>341971.88</v>
      </c>
      <c r="D18" s="89">
        <v>341971.88</v>
      </c>
      <c r="E18" s="89">
        <v>341971.88</v>
      </c>
      <c r="F18" s="89">
        <v>341971.88</v>
      </c>
      <c r="G18" s="89">
        <v>341971.88</v>
      </c>
      <c r="H18" s="89">
        <v>341971.88</v>
      </c>
      <c r="I18" s="89">
        <v>341971.88</v>
      </c>
      <c r="J18" s="89">
        <v>341971.88</v>
      </c>
      <c r="K18" s="89">
        <v>341971.88</v>
      </c>
      <c r="L18" s="89">
        <v>341971.88</v>
      </c>
      <c r="M18" s="89">
        <v>341971.88</v>
      </c>
      <c r="N18" s="89">
        <v>341971.88</v>
      </c>
      <c r="O18" s="89">
        <v>341971.88</v>
      </c>
      <c r="P18" s="89">
        <v>341971.88</v>
      </c>
      <c r="Q18" s="89">
        <v>341971.88</v>
      </c>
      <c r="R18" s="89">
        <v>341971.88</v>
      </c>
      <c r="S18" s="89">
        <v>341971.88</v>
      </c>
      <c r="T18" s="89">
        <v>341971.88</v>
      </c>
      <c r="U18" s="89">
        <v>341971.88</v>
      </c>
      <c r="V18" s="89">
        <v>341971.88</v>
      </c>
      <c r="W18" s="89">
        <v>341971.88</v>
      </c>
      <c r="X18" s="89">
        <v>341971.88</v>
      </c>
      <c r="Y18" s="89">
        <v>341971.88</v>
      </c>
      <c r="Z18" s="89">
        <v>341971.88</v>
      </c>
      <c r="AA18" s="89">
        <v>341971.88</v>
      </c>
      <c r="AB18" s="89">
        <v>341971.88</v>
      </c>
      <c r="AC18" s="89">
        <v>341971.88</v>
      </c>
      <c r="AD18" s="89">
        <v>341971.88</v>
      </c>
      <c r="AE18" s="89">
        <v>341971.88</v>
      </c>
      <c r="AF18" s="89">
        <v>341971.88</v>
      </c>
      <c r="AG18" s="89">
        <v>341971.88</v>
      </c>
      <c r="AH18" s="89">
        <v>341971.88</v>
      </c>
      <c r="AI18" s="89">
        <v>341971.88</v>
      </c>
      <c r="AJ18" s="89">
        <v>341971.88</v>
      </c>
      <c r="AK18" s="89">
        <v>341971.88</v>
      </c>
      <c r="AL18" s="89">
        <v>341971.88</v>
      </c>
      <c r="AM18" s="89">
        <v>341971.88</v>
      </c>
      <c r="AN18" s="89">
        <v>341971.88</v>
      </c>
      <c r="AO18" s="89">
        <v>341971.88</v>
      </c>
      <c r="AP18" s="89">
        <v>341971.88</v>
      </c>
      <c r="AQ18" s="89">
        <v>341971.88</v>
      </c>
      <c r="AR18" s="89">
        <v>341971.88</v>
      </c>
      <c r="AS18" s="89">
        <v>341971.88</v>
      </c>
      <c r="AT18" s="89">
        <v>341971.88</v>
      </c>
      <c r="AU18" s="89">
        <v>341971.88</v>
      </c>
      <c r="AV18" s="89">
        <v>341971.88</v>
      </c>
      <c r="AW18" s="89">
        <v>341971.88</v>
      </c>
      <c r="AX18" s="89">
        <v>341971.88</v>
      </c>
      <c r="AY18" s="89">
        <v>341971.88</v>
      </c>
      <c r="AZ18" s="89">
        <v>341971.88</v>
      </c>
      <c r="BA18" s="89">
        <v>341971.88</v>
      </c>
      <c r="BB18" s="89">
        <v>341971.88</v>
      </c>
      <c r="BC18" s="89">
        <v>341971.88</v>
      </c>
      <c r="BD18" s="89">
        <v>341971.88</v>
      </c>
      <c r="BE18" s="89">
        <v>341971.88</v>
      </c>
      <c r="BF18" s="89">
        <v>341971.88</v>
      </c>
      <c r="BG18" s="89">
        <v>341971.88</v>
      </c>
      <c r="BH18" s="89">
        <v>341971.88</v>
      </c>
      <c r="BI18" s="89">
        <v>341971.88</v>
      </c>
      <c r="BJ18" s="89">
        <v>341971.88</v>
      </c>
      <c r="BK18" s="89">
        <v>341971.88</v>
      </c>
      <c r="BL18" s="89">
        <v>341971.88</v>
      </c>
      <c r="BM18" s="89">
        <v>341971.88</v>
      </c>
      <c r="BN18" s="89">
        <v>341971.88</v>
      </c>
      <c r="BO18" s="89">
        <v>341971.88</v>
      </c>
      <c r="BP18" s="89">
        <v>341971.88</v>
      </c>
      <c r="BQ18" s="89">
        <v>341971.88</v>
      </c>
      <c r="BR18" s="89">
        <v>341971.88</v>
      </c>
      <c r="BS18" s="89">
        <v>341971.88</v>
      </c>
      <c r="BT18" s="89">
        <v>341971.88</v>
      </c>
      <c r="BU18" s="89">
        <v>341971.88</v>
      </c>
      <c r="BV18" s="89">
        <v>341971.88</v>
      </c>
      <c r="BW18" s="89">
        <v>341971.88</v>
      </c>
      <c r="BX18" s="112">
        <v>341971.88</v>
      </c>
      <c r="BY18" s="112">
        <v>341971.88</v>
      </c>
      <c r="BZ18" s="112">
        <v>341971.88</v>
      </c>
      <c r="CA18" s="112">
        <v>341971.88</v>
      </c>
      <c r="CB18" s="112">
        <v>341971.88</v>
      </c>
      <c r="CC18" s="112">
        <v>341971.88</v>
      </c>
      <c r="CD18" s="236">
        <v>341971.88</v>
      </c>
      <c r="CE18" s="236">
        <v>341971.88</v>
      </c>
      <c r="CF18" s="236">
        <v>341971.88</v>
      </c>
      <c r="CG18" s="236">
        <v>341971.88</v>
      </c>
      <c r="CH18" s="236">
        <v>341971.88</v>
      </c>
      <c r="CI18" s="236">
        <v>341971.88</v>
      </c>
    </row>
    <row r="19" spans="1:87" ht="12.75" customHeight="1" x14ac:dyDescent="0.3">
      <c r="A19" s="190">
        <v>12100</v>
      </c>
      <c r="B19" s="189" t="s">
        <v>330</v>
      </c>
      <c r="C19" s="89">
        <v>949583.1</v>
      </c>
      <c r="D19" s="89">
        <v>949583.1</v>
      </c>
      <c r="E19" s="89">
        <v>949583.1</v>
      </c>
      <c r="F19" s="89">
        <v>949583.1</v>
      </c>
      <c r="G19" s="89">
        <v>949583.1</v>
      </c>
      <c r="H19" s="89">
        <v>949583.1</v>
      </c>
      <c r="I19" s="89">
        <v>949583.1</v>
      </c>
      <c r="J19" s="89">
        <v>949583.1</v>
      </c>
      <c r="K19" s="89">
        <v>949583.1</v>
      </c>
      <c r="L19" s="89">
        <v>949583.1</v>
      </c>
      <c r="M19" s="89">
        <v>949583.1</v>
      </c>
      <c r="N19" s="89">
        <v>949583.1</v>
      </c>
      <c r="O19" s="89">
        <v>949583.1</v>
      </c>
      <c r="P19" s="89">
        <v>949583.1</v>
      </c>
      <c r="Q19" s="89">
        <v>949583.1</v>
      </c>
      <c r="R19" s="89">
        <v>949583.1</v>
      </c>
      <c r="S19" s="89">
        <v>949583.1</v>
      </c>
      <c r="T19" s="89">
        <v>949583.1</v>
      </c>
      <c r="U19" s="89">
        <v>949583.1</v>
      </c>
      <c r="V19" s="89">
        <v>949583.1</v>
      </c>
      <c r="W19" s="89">
        <v>949583.1</v>
      </c>
      <c r="X19" s="89">
        <v>949583.1</v>
      </c>
      <c r="Y19" s="89">
        <v>949583.1</v>
      </c>
      <c r="Z19" s="89">
        <v>949583.1</v>
      </c>
      <c r="AA19" s="89">
        <v>949583.1</v>
      </c>
      <c r="AB19" s="89">
        <v>949583.1</v>
      </c>
      <c r="AC19" s="89">
        <v>949583.1</v>
      </c>
      <c r="AD19" s="89">
        <v>949583.1</v>
      </c>
      <c r="AE19" s="89">
        <v>949583.1</v>
      </c>
      <c r="AF19" s="89">
        <v>949583.1</v>
      </c>
      <c r="AG19" s="89">
        <v>949583.1</v>
      </c>
      <c r="AH19" s="89">
        <v>949583.1</v>
      </c>
      <c r="AI19" s="89">
        <v>949583.1</v>
      </c>
      <c r="AJ19" s="89">
        <v>949583.1</v>
      </c>
      <c r="AK19" s="89">
        <v>949583.1</v>
      </c>
      <c r="AL19" s="89">
        <v>949583.1</v>
      </c>
      <c r="AM19" s="89">
        <v>949583.1</v>
      </c>
      <c r="AN19" s="89">
        <v>949583.1</v>
      </c>
      <c r="AO19" s="89">
        <v>949583.1</v>
      </c>
      <c r="AP19" s="89">
        <v>949583.1</v>
      </c>
      <c r="AQ19" s="89">
        <v>949583.1</v>
      </c>
      <c r="AR19" s="89">
        <v>949583.1</v>
      </c>
      <c r="AS19" s="89">
        <v>949583.1</v>
      </c>
      <c r="AT19" s="89">
        <v>949583.1</v>
      </c>
      <c r="AU19" s="89">
        <v>949583.1</v>
      </c>
      <c r="AV19" s="89">
        <v>949583.1</v>
      </c>
      <c r="AW19" s="89">
        <v>949583.1</v>
      </c>
      <c r="AX19" s="89">
        <v>949583.1</v>
      </c>
      <c r="AY19" s="89">
        <v>949583.1</v>
      </c>
      <c r="AZ19" s="89">
        <v>949583.1</v>
      </c>
      <c r="BA19" s="89">
        <v>949583.1</v>
      </c>
      <c r="BB19" s="89">
        <v>949583.1</v>
      </c>
      <c r="BC19" s="89">
        <v>949583.1</v>
      </c>
      <c r="BD19" s="89">
        <v>949583.1</v>
      </c>
      <c r="BE19" s="89">
        <v>949583.1</v>
      </c>
      <c r="BF19" s="89">
        <v>949583.1</v>
      </c>
      <c r="BG19" s="89">
        <v>949583.1</v>
      </c>
      <c r="BH19" s="89">
        <v>949583.1</v>
      </c>
      <c r="BI19" s="89">
        <v>949583.1</v>
      </c>
      <c r="BJ19" s="89">
        <v>949583.1</v>
      </c>
      <c r="BK19" s="89">
        <v>949583.1</v>
      </c>
      <c r="BL19" s="89">
        <v>949583.1</v>
      </c>
      <c r="BM19" s="89">
        <v>949583.1</v>
      </c>
      <c r="BN19" s="89">
        <v>949583.1</v>
      </c>
      <c r="BO19" s="89">
        <v>949583.1</v>
      </c>
      <c r="BP19" s="89">
        <v>949583.1</v>
      </c>
      <c r="BQ19" s="89">
        <v>949583.1</v>
      </c>
      <c r="BR19" s="89">
        <v>949583.1</v>
      </c>
      <c r="BS19" s="89">
        <v>949583.1</v>
      </c>
      <c r="BT19" s="89">
        <v>949583.1</v>
      </c>
      <c r="BU19" s="89">
        <v>949583.1</v>
      </c>
      <c r="BV19" s="89">
        <v>949583.1</v>
      </c>
      <c r="BW19" s="89">
        <v>949583.1</v>
      </c>
      <c r="BX19" s="112">
        <v>949583.1</v>
      </c>
      <c r="BY19" s="112">
        <v>949583.1</v>
      </c>
      <c r="BZ19" s="112">
        <v>949583.1</v>
      </c>
      <c r="CA19" s="112">
        <v>949583.1</v>
      </c>
      <c r="CB19" s="112">
        <v>949583.1</v>
      </c>
      <c r="CC19" s="112">
        <v>949583.1</v>
      </c>
      <c r="CD19" s="236">
        <v>949583.1</v>
      </c>
      <c r="CE19" s="236">
        <v>949583.1</v>
      </c>
      <c r="CF19" s="236">
        <v>949583.1</v>
      </c>
      <c r="CG19" s="236">
        <v>949583.1</v>
      </c>
      <c r="CH19" s="236">
        <v>949583.1</v>
      </c>
      <c r="CI19" s="236">
        <v>949583.1</v>
      </c>
    </row>
    <row r="20" spans="1:87" ht="12.75" customHeight="1" x14ac:dyDescent="0.3">
      <c r="A20" s="190">
        <v>12112</v>
      </c>
      <c r="B20" s="189" t="s">
        <v>331</v>
      </c>
      <c r="C20" s="89">
        <v>13195934.389999995</v>
      </c>
      <c r="D20" s="89">
        <v>13390721.589999994</v>
      </c>
      <c r="E20" s="89">
        <v>13458598.719999995</v>
      </c>
      <c r="F20" s="89">
        <v>13597630.309999995</v>
      </c>
      <c r="G20" s="89">
        <v>13573768.319999997</v>
      </c>
      <c r="H20" s="89">
        <v>13630252.649999997</v>
      </c>
      <c r="I20" s="89">
        <v>13710691.289999997</v>
      </c>
      <c r="J20" s="89">
        <v>13827708.139999997</v>
      </c>
      <c r="K20" s="89">
        <v>13960571.249999996</v>
      </c>
      <c r="L20" s="89">
        <v>13839733.399999995</v>
      </c>
      <c r="M20" s="89">
        <v>13898120.619999995</v>
      </c>
      <c r="N20" s="89">
        <v>13917103.109999994</v>
      </c>
      <c r="O20" s="89">
        <v>13919677.699999994</v>
      </c>
      <c r="P20" s="89">
        <v>14037057.676499993</v>
      </c>
      <c r="Q20" s="89">
        <v>14160115.802999992</v>
      </c>
      <c r="R20" s="89">
        <v>14283173.929499991</v>
      </c>
      <c r="S20" s="89">
        <v>14406232.055999991</v>
      </c>
      <c r="T20" s="89">
        <v>14463860.16249999</v>
      </c>
      <c r="U20" s="89">
        <v>14575513.60899999</v>
      </c>
      <c r="V20" s="89">
        <v>14640758.735499989</v>
      </c>
      <c r="W20" s="89">
        <v>14713202.141999988</v>
      </c>
      <c r="X20" s="89">
        <v>14786487.238499988</v>
      </c>
      <c r="Y20" s="89">
        <v>14855228.884999987</v>
      </c>
      <c r="Z20" s="89">
        <v>14949552.591499986</v>
      </c>
      <c r="AA20" s="89">
        <v>15066332.599999987</v>
      </c>
      <c r="AB20" s="89">
        <v>15159784.609999986</v>
      </c>
      <c r="AC20" s="89">
        <v>15259539.659999985</v>
      </c>
      <c r="AD20" s="89">
        <v>15357577.039999984</v>
      </c>
      <c r="AE20" s="89">
        <v>15456275.259999983</v>
      </c>
      <c r="AF20" s="89">
        <v>15540033.039999982</v>
      </c>
      <c r="AG20" s="89">
        <v>15634975.189999983</v>
      </c>
      <c r="AH20" s="89">
        <v>15618120.659999982</v>
      </c>
      <c r="AI20" s="89">
        <v>15650935.609999981</v>
      </c>
      <c r="AJ20" s="89">
        <v>15735500.689999981</v>
      </c>
      <c r="AK20" s="89">
        <v>15790920.849999981</v>
      </c>
      <c r="AL20" s="89">
        <v>15910962.529999981</v>
      </c>
      <c r="AM20" s="89">
        <v>16010714.349999981</v>
      </c>
      <c r="AN20" s="89">
        <v>16075934.837999981</v>
      </c>
      <c r="AO20" s="89">
        <v>16174322.77599998</v>
      </c>
      <c r="AP20" s="89">
        <v>16273567.723999979</v>
      </c>
      <c r="AQ20" s="89">
        <v>16372918.731999978</v>
      </c>
      <c r="AR20" s="89">
        <v>16436712.109999977</v>
      </c>
      <c r="AS20" s="89">
        <v>16420872.087999977</v>
      </c>
      <c r="AT20" s="89">
        <v>16339867.285999976</v>
      </c>
      <c r="AU20" s="89">
        <v>16362167.003999976</v>
      </c>
      <c r="AV20" s="89">
        <v>16285432.581999976</v>
      </c>
      <c r="AW20" s="89">
        <v>16303958.369999975</v>
      </c>
      <c r="AX20" s="89">
        <v>16324399.847999975</v>
      </c>
      <c r="AY20" s="89">
        <v>16308665.736999976</v>
      </c>
      <c r="AZ20" s="89">
        <v>15818196.791999975</v>
      </c>
      <c r="BA20" s="89">
        <v>15900627.986999976</v>
      </c>
      <c r="BB20" s="89">
        <v>15996037.091999976</v>
      </c>
      <c r="BC20" s="89">
        <v>16069563.376999976</v>
      </c>
      <c r="BD20" s="89">
        <v>16151591.301999977</v>
      </c>
      <c r="BE20" s="89">
        <v>16223337.786999976</v>
      </c>
      <c r="BF20" s="89">
        <v>15632465.471999977</v>
      </c>
      <c r="BG20" s="89">
        <v>15755906.096999977</v>
      </c>
      <c r="BH20" s="89">
        <v>15848212.401999976</v>
      </c>
      <c r="BI20" s="89">
        <v>15906126.176999977</v>
      </c>
      <c r="BJ20" s="89">
        <v>16023085.771999978</v>
      </c>
      <c r="BK20" s="89">
        <v>16101420.166999977</v>
      </c>
      <c r="BL20" s="89">
        <v>16196296.881999977</v>
      </c>
      <c r="BM20" s="89">
        <v>16265038.266999977</v>
      </c>
      <c r="BN20" s="89">
        <v>16351189.331999976</v>
      </c>
      <c r="BO20" s="89">
        <v>16440572.416999977</v>
      </c>
      <c r="BP20" s="89">
        <v>16461493.531999977</v>
      </c>
      <c r="BQ20" s="89">
        <v>16584934.156999977</v>
      </c>
      <c r="BR20" s="89">
        <v>16640111.441999977</v>
      </c>
      <c r="BS20" s="89">
        <v>16593028.486999977</v>
      </c>
      <c r="BT20" s="89">
        <v>16568059.451999977</v>
      </c>
      <c r="BU20" s="89">
        <v>16665520.736999977</v>
      </c>
      <c r="BV20" s="89">
        <v>16742964.471999977</v>
      </c>
      <c r="BW20" s="89">
        <v>16820156.956999976</v>
      </c>
      <c r="BX20" s="112">
        <v>13919677.699999994</v>
      </c>
      <c r="BY20" s="112">
        <v>15066332.599999987</v>
      </c>
      <c r="BZ20" s="112">
        <v>16010714.349999981</v>
      </c>
      <c r="CA20" s="112">
        <v>16308665.736999976</v>
      </c>
      <c r="CB20" s="112">
        <v>16101420.166999977</v>
      </c>
      <c r="CC20" s="112">
        <v>16820156.956999976</v>
      </c>
      <c r="CD20" s="236">
        <v>13686193.189999999</v>
      </c>
      <c r="CE20" s="236">
        <v>14527476.390000001</v>
      </c>
      <c r="CF20" s="236">
        <v>15553205.550000001</v>
      </c>
      <c r="CG20" s="236">
        <v>16283810.27</v>
      </c>
      <c r="CH20" s="236">
        <v>15979633.550000001</v>
      </c>
      <c r="CI20" s="236">
        <v>16494675.869999999</v>
      </c>
    </row>
    <row r="21" spans="1:87" ht="12.75" customHeight="1" x14ac:dyDescent="0.3">
      <c r="A21" s="190">
        <v>12114</v>
      </c>
      <c r="B21" s="189" t="s">
        <v>332</v>
      </c>
      <c r="C21" s="89">
        <v>676215.55999999982</v>
      </c>
      <c r="D21" s="89">
        <v>677711.95999999985</v>
      </c>
      <c r="E21" s="89">
        <v>686401.66999999981</v>
      </c>
      <c r="F21" s="89">
        <v>686850.58999999985</v>
      </c>
      <c r="G21" s="89">
        <v>686850.58999999985</v>
      </c>
      <c r="H21" s="89">
        <v>698629.11999999988</v>
      </c>
      <c r="I21" s="89">
        <v>699227.67999999993</v>
      </c>
      <c r="J21" s="89">
        <v>699526.96</v>
      </c>
      <c r="K21" s="89">
        <v>701023.36</v>
      </c>
      <c r="L21" s="89">
        <v>703044.4</v>
      </c>
      <c r="M21" s="89">
        <v>704461.06</v>
      </c>
      <c r="N21" s="89">
        <v>705559.26</v>
      </c>
      <c r="O21" s="89">
        <v>710411.48</v>
      </c>
      <c r="P21" s="89">
        <v>716888.22349999996</v>
      </c>
      <c r="Q21" s="89">
        <v>723364.96699999995</v>
      </c>
      <c r="R21" s="89">
        <v>729841.71049999993</v>
      </c>
      <c r="S21" s="89">
        <v>736318.45399999991</v>
      </c>
      <c r="T21" s="89">
        <v>742795.19749999989</v>
      </c>
      <c r="U21" s="89">
        <v>749271.94099999988</v>
      </c>
      <c r="V21" s="89">
        <v>755748.68449999986</v>
      </c>
      <c r="W21" s="89">
        <v>762225.42799999984</v>
      </c>
      <c r="X21" s="89">
        <v>768702.17149999982</v>
      </c>
      <c r="Y21" s="89">
        <v>775178.9149999998</v>
      </c>
      <c r="Z21" s="89">
        <v>781655.65849999979</v>
      </c>
      <c r="AA21" s="89">
        <v>788335.22999999975</v>
      </c>
      <c r="AB21" s="89">
        <v>795217.44999999972</v>
      </c>
      <c r="AC21" s="89">
        <v>801779.66999999969</v>
      </c>
      <c r="AD21" s="89">
        <v>808526.88999999966</v>
      </c>
      <c r="AE21" s="89">
        <v>815164.10999999964</v>
      </c>
      <c r="AF21" s="89">
        <v>821716.32999999961</v>
      </c>
      <c r="AG21" s="89">
        <v>825683.04999999958</v>
      </c>
      <c r="AH21" s="89">
        <v>832405.26999999955</v>
      </c>
      <c r="AI21" s="89">
        <v>838957.48999999953</v>
      </c>
      <c r="AJ21" s="89">
        <v>839479.49999999953</v>
      </c>
      <c r="AK21" s="89">
        <v>842253.94999999949</v>
      </c>
      <c r="AL21" s="89">
        <v>843884.02999999945</v>
      </c>
      <c r="AM21" s="89">
        <v>848446.51999999944</v>
      </c>
      <c r="AN21" s="89">
        <v>849358.0019999994</v>
      </c>
      <c r="AO21" s="89">
        <v>854717.63399999938</v>
      </c>
      <c r="AP21" s="89">
        <v>861177.26599999936</v>
      </c>
      <c r="AQ21" s="89">
        <v>867636.89799999935</v>
      </c>
      <c r="AR21" s="89">
        <v>874206.52999999933</v>
      </c>
      <c r="AS21" s="89">
        <v>869301.00199999928</v>
      </c>
      <c r="AT21" s="89">
        <v>871012.85399999924</v>
      </c>
      <c r="AU21" s="89">
        <v>877363.91599999927</v>
      </c>
      <c r="AV21" s="89">
        <v>871691.6179999992</v>
      </c>
      <c r="AW21" s="89">
        <v>874359.66999999923</v>
      </c>
      <c r="AX21" s="89">
        <v>880599.30199999921</v>
      </c>
      <c r="AY21" s="89">
        <v>879911.69299999927</v>
      </c>
      <c r="AZ21" s="89">
        <v>870678.04799999925</v>
      </c>
      <c r="BA21" s="89">
        <v>876624.92299999925</v>
      </c>
      <c r="BB21" s="89">
        <v>883011.79799999925</v>
      </c>
      <c r="BC21" s="89">
        <v>889508.67299999925</v>
      </c>
      <c r="BD21" s="89">
        <v>896005.54799999925</v>
      </c>
      <c r="BE21" s="89">
        <v>902471.62299999921</v>
      </c>
      <c r="BF21" s="89">
        <v>908383.55799999926</v>
      </c>
      <c r="BG21" s="89">
        <v>914880.43299999926</v>
      </c>
      <c r="BH21" s="89">
        <v>919372.29799999925</v>
      </c>
      <c r="BI21" s="89">
        <v>915715.95299999928</v>
      </c>
      <c r="BJ21" s="89">
        <v>920063.55799999926</v>
      </c>
      <c r="BK21" s="89">
        <v>924331.83299999929</v>
      </c>
      <c r="BL21" s="89">
        <v>923102.20799999929</v>
      </c>
      <c r="BM21" s="89">
        <v>928825.08299999929</v>
      </c>
      <c r="BN21" s="89">
        <v>932521.07799999928</v>
      </c>
      <c r="BO21" s="89">
        <v>933670.9729999993</v>
      </c>
      <c r="BP21" s="89">
        <v>939925.70799999929</v>
      </c>
      <c r="BQ21" s="89">
        <v>946422.58299999929</v>
      </c>
      <c r="BR21" s="89">
        <v>942451.68799999927</v>
      </c>
      <c r="BS21" s="89">
        <v>944387.16299999924</v>
      </c>
      <c r="BT21" s="89">
        <v>947661.03799999924</v>
      </c>
      <c r="BU21" s="89">
        <v>943231.16299999924</v>
      </c>
      <c r="BV21" s="89">
        <v>944592.03799999924</v>
      </c>
      <c r="BW21" s="89">
        <v>933185.03299999924</v>
      </c>
      <c r="BX21" s="112">
        <v>710411.48</v>
      </c>
      <c r="BY21" s="112">
        <v>788335.22999999975</v>
      </c>
      <c r="BZ21" s="112">
        <v>848446.51999999944</v>
      </c>
      <c r="CA21" s="112">
        <v>879911.69299999927</v>
      </c>
      <c r="CB21" s="112">
        <v>924331.83299999929</v>
      </c>
      <c r="CC21" s="112">
        <v>933185.03299999924</v>
      </c>
      <c r="CD21" s="236">
        <v>695070.28</v>
      </c>
      <c r="CE21" s="236">
        <v>749287.54</v>
      </c>
      <c r="CF21" s="236">
        <v>823219.19</v>
      </c>
      <c r="CG21" s="236">
        <v>867675.61</v>
      </c>
      <c r="CH21" s="236">
        <v>900073.84</v>
      </c>
      <c r="CI21" s="236">
        <v>937254.43</v>
      </c>
    </row>
    <row r="22" spans="1:87" ht="12.75" customHeight="1" x14ac:dyDescent="0.3">
      <c r="A22" s="190">
        <v>12122</v>
      </c>
      <c r="B22" s="189" t="s">
        <v>333</v>
      </c>
      <c r="C22" s="89">
        <v>0</v>
      </c>
      <c r="D22" s="89">
        <v>0</v>
      </c>
      <c r="E22" s="89">
        <v>0</v>
      </c>
      <c r="F22" s="89">
        <v>0</v>
      </c>
      <c r="G22" s="89">
        <v>0</v>
      </c>
      <c r="H22" s="89">
        <v>0</v>
      </c>
      <c r="I22" s="89">
        <v>0</v>
      </c>
      <c r="J22" s="89">
        <v>0</v>
      </c>
      <c r="K22" s="89">
        <v>0</v>
      </c>
      <c r="L22" s="89">
        <v>0</v>
      </c>
      <c r="M22" s="89">
        <v>0</v>
      </c>
      <c r="N22" s="89">
        <v>0</v>
      </c>
      <c r="O22" s="89">
        <v>0</v>
      </c>
      <c r="P22" s="89">
        <v>0</v>
      </c>
      <c r="Q22" s="89">
        <v>0</v>
      </c>
      <c r="R22" s="89">
        <v>0</v>
      </c>
      <c r="S22" s="89">
        <v>0</v>
      </c>
      <c r="T22" s="89">
        <v>0</v>
      </c>
      <c r="U22" s="89">
        <v>0</v>
      </c>
      <c r="V22" s="89">
        <v>0</v>
      </c>
      <c r="W22" s="89">
        <v>0</v>
      </c>
      <c r="X22" s="89">
        <v>0</v>
      </c>
      <c r="Y22" s="89">
        <v>0</v>
      </c>
      <c r="Z22" s="89">
        <v>0</v>
      </c>
      <c r="AA22" s="89">
        <v>0</v>
      </c>
      <c r="AB22" s="89">
        <v>0</v>
      </c>
      <c r="AC22" s="89">
        <v>0</v>
      </c>
      <c r="AD22" s="89">
        <v>0</v>
      </c>
      <c r="AE22" s="89">
        <v>0</v>
      </c>
      <c r="AF22" s="89">
        <v>0</v>
      </c>
      <c r="AG22" s="89">
        <v>0</v>
      </c>
      <c r="AH22" s="89">
        <v>0</v>
      </c>
      <c r="AI22" s="89">
        <v>0</v>
      </c>
      <c r="AJ22" s="89">
        <v>0</v>
      </c>
      <c r="AK22" s="89">
        <v>0</v>
      </c>
      <c r="AL22" s="89">
        <v>0</v>
      </c>
      <c r="AM22" s="89">
        <v>0</v>
      </c>
      <c r="AN22" s="89">
        <v>0</v>
      </c>
      <c r="AO22" s="89">
        <v>0</v>
      </c>
      <c r="AP22" s="89">
        <v>0</v>
      </c>
      <c r="AQ22" s="89">
        <v>0</v>
      </c>
      <c r="AR22" s="89">
        <v>0</v>
      </c>
      <c r="AS22" s="89">
        <v>0</v>
      </c>
      <c r="AT22" s="89">
        <v>0</v>
      </c>
      <c r="AU22" s="89">
        <v>0</v>
      </c>
      <c r="AV22" s="89">
        <v>0</v>
      </c>
      <c r="AW22" s="89">
        <v>0</v>
      </c>
      <c r="AX22" s="89">
        <v>0</v>
      </c>
      <c r="AY22" s="89">
        <v>0</v>
      </c>
      <c r="AZ22" s="89">
        <v>0</v>
      </c>
      <c r="BA22" s="89">
        <v>0</v>
      </c>
      <c r="BB22" s="89">
        <v>0</v>
      </c>
      <c r="BC22" s="89">
        <v>0</v>
      </c>
      <c r="BD22" s="89">
        <v>0</v>
      </c>
      <c r="BE22" s="89">
        <v>0</v>
      </c>
      <c r="BF22" s="89">
        <v>0</v>
      </c>
      <c r="BG22" s="89">
        <v>0</v>
      </c>
      <c r="BH22" s="89">
        <v>0</v>
      </c>
      <c r="BI22" s="89">
        <v>0</v>
      </c>
      <c r="BJ22" s="89">
        <v>0</v>
      </c>
      <c r="BK22" s="89">
        <v>0</v>
      </c>
      <c r="BL22" s="89">
        <v>0</v>
      </c>
      <c r="BM22" s="89">
        <v>0</v>
      </c>
      <c r="BN22" s="89">
        <v>0</v>
      </c>
      <c r="BO22" s="89">
        <v>0</v>
      </c>
      <c r="BP22" s="89">
        <v>0</v>
      </c>
      <c r="BQ22" s="89">
        <v>0</v>
      </c>
      <c r="BR22" s="89">
        <v>0</v>
      </c>
      <c r="BS22" s="89">
        <v>0</v>
      </c>
      <c r="BT22" s="89">
        <v>0</v>
      </c>
      <c r="BU22" s="89">
        <v>0</v>
      </c>
      <c r="BV22" s="89">
        <v>0</v>
      </c>
      <c r="BW22" s="89">
        <v>0</v>
      </c>
      <c r="BX22" s="112">
        <v>0</v>
      </c>
      <c r="BY22" s="112">
        <v>0</v>
      </c>
      <c r="BZ22" s="112">
        <v>0</v>
      </c>
      <c r="CA22" s="112">
        <v>0</v>
      </c>
      <c r="CB22" s="112">
        <v>0</v>
      </c>
      <c r="CC22" s="112">
        <v>0</v>
      </c>
      <c r="CD22" s="236">
        <v>0</v>
      </c>
      <c r="CE22" s="236">
        <v>0</v>
      </c>
      <c r="CF22" s="236">
        <v>0</v>
      </c>
      <c r="CG22" s="236">
        <v>0</v>
      </c>
      <c r="CH22" s="236">
        <v>0</v>
      </c>
      <c r="CI22" s="236">
        <v>0</v>
      </c>
    </row>
    <row r="23" spans="1:87" ht="12.75" customHeight="1" x14ac:dyDescent="0.3">
      <c r="A23" s="190">
        <v>12126</v>
      </c>
      <c r="B23" s="189" t="s">
        <v>334</v>
      </c>
      <c r="C23" s="89">
        <v>0</v>
      </c>
      <c r="D23" s="89">
        <v>0</v>
      </c>
      <c r="E23" s="89">
        <v>0</v>
      </c>
      <c r="F23" s="89">
        <v>0</v>
      </c>
      <c r="G23" s="89">
        <v>0</v>
      </c>
      <c r="H23" s="89">
        <v>0</v>
      </c>
      <c r="I23" s="89">
        <v>0</v>
      </c>
      <c r="J23" s="89">
        <v>0</v>
      </c>
      <c r="K23" s="89">
        <v>0</v>
      </c>
      <c r="L23" s="89">
        <v>0</v>
      </c>
      <c r="M23" s="89">
        <v>0</v>
      </c>
      <c r="N23" s="89">
        <v>0</v>
      </c>
      <c r="O23" s="89">
        <v>0</v>
      </c>
      <c r="P23" s="89">
        <v>0</v>
      </c>
      <c r="Q23" s="89">
        <v>0</v>
      </c>
      <c r="R23" s="89">
        <v>0</v>
      </c>
      <c r="S23" s="89">
        <v>0</v>
      </c>
      <c r="T23" s="89">
        <v>0</v>
      </c>
      <c r="U23" s="89">
        <v>0</v>
      </c>
      <c r="V23" s="89">
        <v>0</v>
      </c>
      <c r="W23" s="89">
        <v>0</v>
      </c>
      <c r="X23" s="89">
        <v>0</v>
      </c>
      <c r="Y23" s="89">
        <v>0</v>
      </c>
      <c r="Z23" s="89">
        <v>0</v>
      </c>
      <c r="AA23" s="89">
        <v>0</v>
      </c>
      <c r="AB23" s="89">
        <v>0</v>
      </c>
      <c r="AC23" s="89">
        <v>0</v>
      </c>
      <c r="AD23" s="89">
        <v>0</v>
      </c>
      <c r="AE23" s="89">
        <v>0</v>
      </c>
      <c r="AF23" s="89">
        <v>0</v>
      </c>
      <c r="AG23" s="89">
        <v>0</v>
      </c>
      <c r="AH23" s="89">
        <v>0</v>
      </c>
      <c r="AI23" s="89">
        <v>0</v>
      </c>
      <c r="AJ23" s="89">
        <v>0</v>
      </c>
      <c r="AK23" s="89">
        <v>0</v>
      </c>
      <c r="AL23" s="89">
        <v>0</v>
      </c>
      <c r="AM23" s="89">
        <v>0</v>
      </c>
      <c r="AN23" s="89">
        <v>0</v>
      </c>
      <c r="AO23" s="89">
        <v>0</v>
      </c>
      <c r="AP23" s="89">
        <v>0</v>
      </c>
      <c r="AQ23" s="89">
        <v>0</v>
      </c>
      <c r="AR23" s="89">
        <v>0</v>
      </c>
      <c r="AS23" s="89">
        <v>0</v>
      </c>
      <c r="AT23" s="89">
        <v>0</v>
      </c>
      <c r="AU23" s="89">
        <v>0</v>
      </c>
      <c r="AV23" s="89">
        <v>0</v>
      </c>
      <c r="AW23" s="89">
        <v>0</v>
      </c>
      <c r="AX23" s="89">
        <v>0</v>
      </c>
      <c r="AY23" s="89">
        <v>0</v>
      </c>
      <c r="AZ23" s="89">
        <v>0</v>
      </c>
      <c r="BA23" s="89">
        <v>0</v>
      </c>
      <c r="BB23" s="89">
        <v>0</v>
      </c>
      <c r="BC23" s="89">
        <v>0</v>
      </c>
      <c r="BD23" s="89">
        <v>0</v>
      </c>
      <c r="BE23" s="89">
        <v>0</v>
      </c>
      <c r="BF23" s="89">
        <v>0</v>
      </c>
      <c r="BG23" s="89">
        <v>0</v>
      </c>
      <c r="BH23" s="89">
        <v>0</v>
      </c>
      <c r="BI23" s="89">
        <v>0</v>
      </c>
      <c r="BJ23" s="89">
        <v>0</v>
      </c>
      <c r="BK23" s="89">
        <v>0</v>
      </c>
      <c r="BL23" s="89">
        <v>0</v>
      </c>
      <c r="BM23" s="89">
        <v>0</v>
      </c>
      <c r="BN23" s="89">
        <v>0</v>
      </c>
      <c r="BO23" s="89">
        <v>0</v>
      </c>
      <c r="BP23" s="89">
        <v>0</v>
      </c>
      <c r="BQ23" s="89">
        <v>0</v>
      </c>
      <c r="BR23" s="89">
        <v>0</v>
      </c>
      <c r="BS23" s="89">
        <v>0</v>
      </c>
      <c r="BT23" s="89">
        <v>0</v>
      </c>
      <c r="BU23" s="89">
        <v>0</v>
      </c>
      <c r="BV23" s="89">
        <v>0</v>
      </c>
      <c r="BW23" s="89">
        <v>0</v>
      </c>
      <c r="BX23" s="112">
        <v>0</v>
      </c>
      <c r="BY23" s="112">
        <v>0</v>
      </c>
      <c r="BZ23" s="112">
        <v>0</v>
      </c>
      <c r="CA23" s="112">
        <v>0</v>
      </c>
      <c r="CB23" s="112">
        <v>0</v>
      </c>
      <c r="CC23" s="112">
        <v>0</v>
      </c>
      <c r="CD23" s="236">
        <v>0</v>
      </c>
      <c r="CE23" s="236">
        <v>0</v>
      </c>
      <c r="CF23" s="236">
        <v>0</v>
      </c>
      <c r="CG23" s="236">
        <v>0</v>
      </c>
      <c r="CH23" s="236">
        <v>0</v>
      </c>
      <c r="CI23" s="236">
        <v>0</v>
      </c>
    </row>
    <row r="24" spans="1:87" ht="12.75" customHeight="1" x14ac:dyDescent="0.3">
      <c r="A24" s="190">
        <v>12127</v>
      </c>
      <c r="B24" s="189" t="s">
        <v>335</v>
      </c>
      <c r="C24" s="89">
        <v>0</v>
      </c>
      <c r="D24" s="89">
        <v>0</v>
      </c>
      <c r="E24" s="89">
        <v>0</v>
      </c>
      <c r="F24" s="89">
        <v>0</v>
      </c>
      <c r="G24" s="89">
        <v>0</v>
      </c>
      <c r="H24" s="89">
        <v>0</v>
      </c>
      <c r="I24" s="89">
        <v>0</v>
      </c>
      <c r="J24" s="89">
        <v>0</v>
      </c>
      <c r="K24" s="89">
        <v>0</v>
      </c>
      <c r="L24" s="89">
        <v>0</v>
      </c>
      <c r="M24" s="89">
        <v>0</v>
      </c>
      <c r="N24" s="89">
        <v>0</v>
      </c>
      <c r="O24" s="89">
        <v>0</v>
      </c>
      <c r="P24" s="89">
        <v>0</v>
      </c>
      <c r="Q24" s="89">
        <v>0</v>
      </c>
      <c r="R24" s="89">
        <v>0</v>
      </c>
      <c r="S24" s="89">
        <v>0</v>
      </c>
      <c r="T24" s="89">
        <v>0</v>
      </c>
      <c r="U24" s="89">
        <v>0</v>
      </c>
      <c r="V24" s="89">
        <v>0</v>
      </c>
      <c r="W24" s="89">
        <v>0</v>
      </c>
      <c r="X24" s="89">
        <v>0</v>
      </c>
      <c r="Y24" s="89">
        <v>0</v>
      </c>
      <c r="Z24" s="89">
        <v>0</v>
      </c>
      <c r="AA24" s="89">
        <v>0</v>
      </c>
      <c r="AB24" s="89">
        <v>0</v>
      </c>
      <c r="AC24" s="89">
        <v>0</v>
      </c>
      <c r="AD24" s="89">
        <v>0</v>
      </c>
      <c r="AE24" s="89">
        <v>0</v>
      </c>
      <c r="AF24" s="89">
        <v>0</v>
      </c>
      <c r="AG24" s="89">
        <v>0</v>
      </c>
      <c r="AH24" s="89">
        <v>0</v>
      </c>
      <c r="AI24" s="89">
        <v>0</v>
      </c>
      <c r="AJ24" s="89">
        <v>0</v>
      </c>
      <c r="AK24" s="89">
        <v>0</v>
      </c>
      <c r="AL24" s="89">
        <v>0</v>
      </c>
      <c r="AM24" s="89">
        <v>0</v>
      </c>
      <c r="AN24" s="89">
        <v>0</v>
      </c>
      <c r="AO24" s="89">
        <v>0</v>
      </c>
      <c r="AP24" s="89">
        <v>0</v>
      </c>
      <c r="AQ24" s="89">
        <v>0</v>
      </c>
      <c r="AR24" s="89">
        <v>0</v>
      </c>
      <c r="AS24" s="89">
        <v>0</v>
      </c>
      <c r="AT24" s="89">
        <v>0</v>
      </c>
      <c r="AU24" s="89">
        <v>0</v>
      </c>
      <c r="AV24" s="89">
        <v>0</v>
      </c>
      <c r="AW24" s="89">
        <v>0</v>
      </c>
      <c r="AX24" s="89">
        <v>0</v>
      </c>
      <c r="AY24" s="89">
        <v>0</v>
      </c>
      <c r="AZ24" s="89">
        <v>0</v>
      </c>
      <c r="BA24" s="89">
        <v>0</v>
      </c>
      <c r="BB24" s="89">
        <v>0</v>
      </c>
      <c r="BC24" s="89">
        <v>0</v>
      </c>
      <c r="BD24" s="89">
        <v>0</v>
      </c>
      <c r="BE24" s="89">
        <v>0</v>
      </c>
      <c r="BF24" s="89">
        <v>0</v>
      </c>
      <c r="BG24" s="89">
        <v>0</v>
      </c>
      <c r="BH24" s="89">
        <v>0</v>
      </c>
      <c r="BI24" s="89">
        <v>0</v>
      </c>
      <c r="BJ24" s="89">
        <v>0</v>
      </c>
      <c r="BK24" s="89">
        <v>0</v>
      </c>
      <c r="BL24" s="89">
        <v>0</v>
      </c>
      <c r="BM24" s="89">
        <v>0</v>
      </c>
      <c r="BN24" s="89">
        <v>0</v>
      </c>
      <c r="BO24" s="89">
        <v>0</v>
      </c>
      <c r="BP24" s="89">
        <v>0</v>
      </c>
      <c r="BQ24" s="89">
        <v>0</v>
      </c>
      <c r="BR24" s="89">
        <v>0</v>
      </c>
      <c r="BS24" s="89">
        <v>0</v>
      </c>
      <c r="BT24" s="89">
        <v>0</v>
      </c>
      <c r="BU24" s="89">
        <v>0</v>
      </c>
      <c r="BV24" s="89">
        <v>0</v>
      </c>
      <c r="BW24" s="89">
        <v>0</v>
      </c>
      <c r="BX24" s="112">
        <v>0</v>
      </c>
      <c r="BY24" s="112">
        <v>0</v>
      </c>
      <c r="BZ24" s="112">
        <v>0</v>
      </c>
      <c r="CA24" s="112">
        <v>0</v>
      </c>
      <c r="CB24" s="112">
        <v>0</v>
      </c>
      <c r="CC24" s="112">
        <v>0</v>
      </c>
      <c r="CD24" s="236">
        <v>0</v>
      </c>
      <c r="CE24" s="236">
        <v>0</v>
      </c>
      <c r="CF24" s="236">
        <v>0</v>
      </c>
      <c r="CG24" s="236">
        <v>0</v>
      </c>
      <c r="CH24" s="236">
        <v>0</v>
      </c>
      <c r="CI24" s="236">
        <v>0</v>
      </c>
    </row>
    <row r="25" spans="1:87" ht="12.75" customHeight="1" x14ac:dyDescent="0.3">
      <c r="A25" s="190">
        <v>12130</v>
      </c>
      <c r="B25" s="189" t="s">
        <v>336</v>
      </c>
      <c r="C25" s="89">
        <v>0</v>
      </c>
      <c r="D25" s="89">
        <v>0</v>
      </c>
      <c r="E25" s="89">
        <v>0</v>
      </c>
      <c r="F25" s="89">
        <v>0</v>
      </c>
      <c r="G25" s="89">
        <v>0</v>
      </c>
      <c r="H25" s="89">
        <v>0</v>
      </c>
      <c r="I25" s="89">
        <v>0</v>
      </c>
      <c r="J25" s="89">
        <v>0</v>
      </c>
      <c r="K25" s="89">
        <v>0</v>
      </c>
      <c r="L25" s="89">
        <v>0</v>
      </c>
      <c r="M25" s="89">
        <v>0</v>
      </c>
      <c r="N25" s="89">
        <v>0</v>
      </c>
      <c r="O25" s="89">
        <v>0</v>
      </c>
      <c r="P25" s="89">
        <v>0</v>
      </c>
      <c r="Q25" s="89">
        <v>0</v>
      </c>
      <c r="R25" s="89">
        <v>0</v>
      </c>
      <c r="S25" s="89">
        <v>0</v>
      </c>
      <c r="T25" s="89">
        <v>0</v>
      </c>
      <c r="U25" s="89">
        <v>0</v>
      </c>
      <c r="V25" s="89">
        <v>0</v>
      </c>
      <c r="W25" s="89">
        <v>0</v>
      </c>
      <c r="X25" s="89">
        <v>0</v>
      </c>
      <c r="Y25" s="89">
        <v>0</v>
      </c>
      <c r="Z25" s="89">
        <v>0</v>
      </c>
      <c r="AA25" s="89">
        <v>0</v>
      </c>
      <c r="AB25" s="89">
        <v>0</v>
      </c>
      <c r="AC25" s="89">
        <v>0</v>
      </c>
      <c r="AD25" s="89">
        <v>0</v>
      </c>
      <c r="AE25" s="89">
        <v>0</v>
      </c>
      <c r="AF25" s="89">
        <v>0</v>
      </c>
      <c r="AG25" s="89">
        <v>0</v>
      </c>
      <c r="AH25" s="89">
        <v>0</v>
      </c>
      <c r="AI25" s="89">
        <v>0</v>
      </c>
      <c r="AJ25" s="89">
        <v>0</v>
      </c>
      <c r="AK25" s="89">
        <v>0</v>
      </c>
      <c r="AL25" s="89">
        <v>0</v>
      </c>
      <c r="AM25" s="89">
        <v>0</v>
      </c>
      <c r="AN25" s="89">
        <v>0</v>
      </c>
      <c r="AO25" s="89">
        <v>0</v>
      </c>
      <c r="AP25" s="89">
        <v>0</v>
      </c>
      <c r="AQ25" s="89">
        <v>0</v>
      </c>
      <c r="AR25" s="89">
        <v>0</v>
      </c>
      <c r="AS25" s="89">
        <v>0</v>
      </c>
      <c r="AT25" s="89">
        <v>0</v>
      </c>
      <c r="AU25" s="89">
        <v>0</v>
      </c>
      <c r="AV25" s="89">
        <v>0</v>
      </c>
      <c r="AW25" s="89">
        <v>0</v>
      </c>
      <c r="AX25" s="89">
        <v>0</v>
      </c>
      <c r="AY25" s="89">
        <v>0</v>
      </c>
      <c r="AZ25" s="89">
        <v>0</v>
      </c>
      <c r="BA25" s="89">
        <v>0</v>
      </c>
      <c r="BB25" s="89">
        <v>0</v>
      </c>
      <c r="BC25" s="89">
        <v>0</v>
      </c>
      <c r="BD25" s="89">
        <v>0</v>
      </c>
      <c r="BE25" s="89">
        <v>0</v>
      </c>
      <c r="BF25" s="89">
        <v>0</v>
      </c>
      <c r="BG25" s="89">
        <v>0</v>
      </c>
      <c r="BH25" s="89">
        <v>0</v>
      </c>
      <c r="BI25" s="89">
        <v>0</v>
      </c>
      <c r="BJ25" s="89">
        <v>0</v>
      </c>
      <c r="BK25" s="89">
        <v>0</v>
      </c>
      <c r="BL25" s="89">
        <v>0</v>
      </c>
      <c r="BM25" s="89">
        <v>0</v>
      </c>
      <c r="BN25" s="89">
        <v>0</v>
      </c>
      <c r="BO25" s="89">
        <v>0</v>
      </c>
      <c r="BP25" s="89">
        <v>0</v>
      </c>
      <c r="BQ25" s="89">
        <v>0</v>
      </c>
      <c r="BR25" s="89">
        <v>0</v>
      </c>
      <c r="BS25" s="89">
        <v>0</v>
      </c>
      <c r="BT25" s="89">
        <v>0</v>
      </c>
      <c r="BU25" s="89">
        <v>0</v>
      </c>
      <c r="BV25" s="89">
        <v>0</v>
      </c>
      <c r="BW25" s="89">
        <v>0</v>
      </c>
      <c r="BX25" s="112">
        <v>0</v>
      </c>
      <c r="BY25" s="112">
        <v>0</v>
      </c>
      <c r="BZ25" s="112">
        <v>0</v>
      </c>
      <c r="CA25" s="112">
        <v>0</v>
      </c>
      <c r="CB25" s="112">
        <v>0</v>
      </c>
      <c r="CC25" s="112">
        <v>0</v>
      </c>
      <c r="CD25" s="236">
        <v>0</v>
      </c>
      <c r="CE25" s="236">
        <v>0</v>
      </c>
      <c r="CF25" s="236">
        <v>0</v>
      </c>
      <c r="CG25" s="236">
        <v>0</v>
      </c>
      <c r="CH25" s="236">
        <v>0</v>
      </c>
      <c r="CI25" s="236">
        <v>0</v>
      </c>
    </row>
    <row r="26" spans="1:87" ht="12.75" customHeight="1" x14ac:dyDescent="0.3">
      <c r="A26" s="190">
        <v>12188</v>
      </c>
      <c r="B26" s="189" t="s">
        <v>337</v>
      </c>
      <c r="C26" s="89">
        <v>361386.82</v>
      </c>
      <c r="D26" s="89">
        <v>361386.82</v>
      </c>
      <c r="E26" s="89">
        <v>361386.82</v>
      </c>
      <c r="F26" s="89">
        <v>361386.82</v>
      </c>
      <c r="G26" s="89">
        <v>361386.82</v>
      </c>
      <c r="H26" s="89">
        <v>361386.82</v>
      </c>
      <c r="I26" s="89">
        <v>937165.39999999991</v>
      </c>
      <c r="J26" s="89">
        <v>361386.81999999995</v>
      </c>
      <c r="K26" s="89">
        <v>361386.81999999995</v>
      </c>
      <c r="L26" s="89">
        <v>361386.81999999995</v>
      </c>
      <c r="M26" s="89">
        <v>361386.81999999995</v>
      </c>
      <c r="N26" s="89">
        <v>378216.81999999995</v>
      </c>
      <c r="O26" s="89">
        <v>378216.81999999995</v>
      </c>
      <c r="P26" s="89">
        <v>378216.81999999995</v>
      </c>
      <c r="Q26" s="89">
        <v>378216.81999999995</v>
      </c>
      <c r="R26" s="89">
        <v>378216.81999999995</v>
      </c>
      <c r="S26" s="89">
        <v>378216.81999999995</v>
      </c>
      <c r="T26" s="89">
        <v>378216.81999999995</v>
      </c>
      <c r="U26" s="89">
        <v>1178216.8199999998</v>
      </c>
      <c r="V26" s="89">
        <v>1378216.8199999998</v>
      </c>
      <c r="W26" s="89">
        <v>2176541.0300000003</v>
      </c>
      <c r="X26" s="89">
        <v>2243445.1900000004</v>
      </c>
      <c r="Y26" s="89">
        <v>2310349.3500000006</v>
      </c>
      <c r="Z26" s="89">
        <v>2416216.8200000003</v>
      </c>
      <c r="AA26" s="89">
        <v>2916216.8600000003</v>
      </c>
      <c r="AB26" s="89">
        <v>2916216.8600000003</v>
      </c>
      <c r="AC26" s="89">
        <v>2916216.8600000003</v>
      </c>
      <c r="AD26" s="89">
        <v>2916216.8200000003</v>
      </c>
      <c r="AE26" s="89">
        <v>2916216.8200000003</v>
      </c>
      <c r="AF26" s="89">
        <v>2916216.8200000003</v>
      </c>
      <c r="AG26" s="89">
        <v>2916216.8200000003</v>
      </c>
      <c r="AH26" s="89">
        <v>2916216.8200000003</v>
      </c>
      <c r="AI26" s="89">
        <v>2916216.8200000003</v>
      </c>
      <c r="AJ26" s="89">
        <v>2916216.8200000003</v>
      </c>
      <c r="AK26" s="89">
        <v>2916216.8200000003</v>
      </c>
      <c r="AL26" s="89">
        <v>2916216.8200000003</v>
      </c>
      <c r="AM26" s="89">
        <v>2916216.8200000003</v>
      </c>
      <c r="AN26" s="89">
        <v>2916216.8200000003</v>
      </c>
      <c r="AO26" s="89">
        <v>2916216.8200000003</v>
      </c>
      <c r="AP26" s="89">
        <v>2916216.8200000003</v>
      </c>
      <c r="AQ26" s="89">
        <v>2916216.8200000003</v>
      </c>
      <c r="AR26" s="89">
        <v>2916216.8200000003</v>
      </c>
      <c r="AS26" s="89">
        <v>2916216.8200000003</v>
      </c>
      <c r="AT26" s="89">
        <v>2916216.8200000003</v>
      </c>
      <c r="AU26" s="89">
        <v>2916216.8200000003</v>
      </c>
      <c r="AV26" s="89">
        <v>2916216.8200000003</v>
      </c>
      <c r="AW26" s="89">
        <v>2916216.8200000003</v>
      </c>
      <c r="AX26" s="89">
        <v>2916216.8200000003</v>
      </c>
      <c r="AY26" s="89">
        <v>2916216.8200000003</v>
      </c>
      <c r="AZ26" s="89">
        <v>2916216.8200000003</v>
      </c>
      <c r="BA26" s="89">
        <v>2916216.8200000003</v>
      </c>
      <c r="BB26" s="89">
        <v>2916216.8200000003</v>
      </c>
      <c r="BC26" s="89">
        <v>2916216.8200000003</v>
      </c>
      <c r="BD26" s="89">
        <v>2916216.8200000003</v>
      </c>
      <c r="BE26" s="89">
        <v>2916216.8200000003</v>
      </c>
      <c r="BF26" s="89">
        <v>2916216.8200000003</v>
      </c>
      <c r="BG26" s="89">
        <v>2916216.8200000003</v>
      </c>
      <c r="BH26" s="89">
        <v>2916216.8200000003</v>
      </c>
      <c r="BI26" s="89">
        <v>2916216.8200000003</v>
      </c>
      <c r="BJ26" s="89">
        <v>2916216.8200000003</v>
      </c>
      <c r="BK26" s="89">
        <v>2916216.8200000003</v>
      </c>
      <c r="BL26" s="89">
        <v>2916216.8200000003</v>
      </c>
      <c r="BM26" s="89">
        <v>2916216.8200000003</v>
      </c>
      <c r="BN26" s="89">
        <v>2916216.8200000003</v>
      </c>
      <c r="BO26" s="89">
        <v>2916216.8200000003</v>
      </c>
      <c r="BP26" s="89">
        <v>2916216.8200000003</v>
      </c>
      <c r="BQ26" s="89">
        <v>2916216.8200000003</v>
      </c>
      <c r="BR26" s="89">
        <v>2916216.8200000003</v>
      </c>
      <c r="BS26" s="89">
        <v>2916216.8200000003</v>
      </c>
      <c r="BT26" s="89">
        <v>2916216.8200000003</v>
      </c>
      <c r="BU26" s="89">
        <v>2916216.8200000003</v>
      </c>
      <c r="BV26" s="89">
        <v>2916216.8200000003</v>
      </c>
      <c r="BW26" s="89">
        <v>2916216.8200000003</v>
      </c>
      <c r="BX26" s="112">
        <v>378216.81999999995</v>
      </c>
      <c r="BY26" s="112">
        <v>2916216.8600000003</v>
      </c>
      <c r="BZ26" s="112">
        <v>2916216.8200000003</v>
      </c>
      <c r="CA26" s="112">
        <v>2916216.8200000003</v>
      </c>
      <c r="CB26" s="112">
        <v>2916216.8200000003</v>
      </c>
      <c r="CC26" s="112">
        <v>2916216.8200000003</v>
      </c>
      <c r="CD26" s="236">
        <v>408266.71</v>
      </c>
      <c r="CE26" s="236">
        <v>1299115.68</v>
      </c>
      <c r="CF26" s="236">
        <v>2916216.83</v>
      </c>
      <c r="CG26" s="236">
        <v>2916216.82</v>
      </c>
      <c r="CH26" s="236">
        <v>2916216.82</v>
      </c>
      <c r="CI26" s="236">
        <v>2916216.82</v>
      </c>
    </row>
    <row r="27" spans="1:87" ht="12.75" customHeight="1" x14ac:dyDescent="0.3">
      <c r="A27" s="190">
        <v>12199</v>
      </c>
      <c r="B27" s="189" t="s">
        <v>338</v>
      </c>
      <c r="C27" s="89">
        <v>0</v>
      </c>
      <c r="D27" s="89">
        <v>0</v>
      </c>
      <c r="E27" s="89">
        <v>0</v>
      </c>
      <c r="F27" s="89">
        <v>0</v>
      </c>
      <c r="G27" s="89">
        <v>0</v>
      </c>
      <c r="H27" s="89">
        <v>0</v>
      </c>
      <c r="I27" s="89">
        <v>0</v>
      </c>
      <c r="J27" s="89">
        <v>0</v>
      </c>
      <c r="K27" s="89">
        <v>0</v>
      </c>
      <c r="L27" s="89">
        <v>0</v>
      </c>
      <c r="M27" s="89">
        <v>0</v>
      </c>
      <c r="N27" s="89">
        <v>0</v>
      </c>
      <c r="O27" s="89">
        <v>0</v>
      </c>
      <c r="P27" s="89">
        <v>0</v>
      </c>
      <c r="Q27" s="89">
        <v>0</v>
      </c>
      <c r="R27" s="89">
        <v>0</v>
      </c>
      <c r="S27" s="89">
        <v>0</v>
      </c>
      <c r="T27" s="89">
        <v>0</v>
      </c>
      <c r="U27" s="89">
        <v>0</v>
      </c>
      <c r="V27" s="89">
        <v>0</v>
      </c>
      <c r="W27" s="89">
        <v>0</v>
      </c>
      <c r="X27" s="89">
        <v>0</v>
      </c>
      <c r="Y27" s="89">
        <v>0</v>
      </c>
      <c r="Z27" s="89">
        <v>0</v>
      </c>
      <c r="AA27" s="89">
        <v>0</v>
      </c>
      <c r="AB27" s="89">
        <v>0</v>
      </c>
      <c r="AC27" s="89">
        <v>0</v>
      </c>
      <c r="AD27" s="89">
        <v>0</v>
      </c>
      <c r="AE27" s="89">
        <v>0</v>
      </c>
      <c r="AF27" s="89">
        <v>0</v>
      </c>
      <c r="AG27" s="89">
        <v>0</v>
      </c>
      <c r="AH27" s="89">
        <v>0</v>
      </c>
      <c r="AI27" s="89">
        <v>0</v>
      </c>
      <c r="AJ27" s="89">
        <v>0</v>
      </c>
      <c r="AK27" s="89">
        <v>0</v>
      </c>
      <c r="AL27" s="89">
        <v>0</v>
      </c>
      <c r="AM27" s="89">
        <v>0</v>
      </c>
      <c r="AN27" s="89">
        <v>0</v>
      </c>
      <c r="AO27" s="89">
        <v>0</v>
      </c>
      <c r="AP27" s="89">
        <v>0</v>
      </c>
      <c r="AQ27" s="89">
        <v>0</v>
      </c>
      <c r="AR27" s="89">
        <v>0</v>
      </c>
      <c r="AS27" s="89">
        <v>0</v>
      </c>
      <c r="AT27" s="89">
        <v>0</v>
      </c>
      <c r="AU27" s="89">
        <v>0</v>
      </c>
      <c r="AV27" s="89">
        <v>0</v>
      </c>
      <c r="AW27" s="89">
        <v>0</v>
      </c>
      <c r="AX27" s="89">
        <v>0</v>
      </c>
      <c r="AY27" s="89">
        <v>0</v>
      </c>
      <c r="AZ27" s="89">
        <v>0</v>
      </c>
      <c r="BA27" s="89">
        <v>0</v>
      </c>
      <c r="BB27" s="89">
        <v>0</v>
      </c>
      <c r="BC27" s="89">
        <v>0</v>
      </c>
      <c r="BD27" s="89">
        <v>0</v>
      </c>
      <c r="BE27" s="89">
        <v>0</v>
      </c>
      <c r="BF27" s="89">
        <v>0</v>
      </c>
      <c r="BG27" s="89">
        <v>0</v>
      </c>
      <c r="BH27" s="89">
        <v>0</v>
      </c>
      <c r="BI27" s="89">
        <v>0</v>
      </c>
      <c r="BJ27" s="89">
        <v>0</v>
      </c>
      <c r="BK27" s="89">
        <v>0</v>
      </c>
      <c r="BL27" s="89">
        <v>0</v>
      </c>
      <c r="BM27" s="89">
        <v>0</v>
      </c>
      <c r="BN27" s="89">
        <v>0</v>
      </c>
      <c r="BO27" s="89">
        <v>0</v>
      </c>
      <c r="BP27" s="89">
        <v>0</v>
      </c>
      <c r="BQ27" s="89">
        <v>0</v>
      </c>
      <c r="BR27" s="89">
        <v>0</v>
      </c>
      <c r="BS27" s="89">
        <v>0</v>
      </c>
      <c r="BT27" s="89">
        <v>0</v>
      </c>
      <c r="BU27" s="89">
        <v>0</v>
      </c>
      <c r="BV27" s="89">
        <v>0</v>
      </c>
      <c r="BW27" s="89">
        <v>0</v>
      </c>
      <c r="BX27" s="112">
        <v>0</v>
      </c>
      <c r="BY27" s="112">
        <v>0</v>
      </c>
      <c r="BZ27" s="112">
        <v>0</v>
      </c>
      <c r="CA27" s="112">
        <v>0</v>
      </c>
      <c r="CB27" s="112">
        <v>0</v>
      </c>
      <c r="CC27" s="112">
        <v>0</v>
      </c>
      <c r="CD27" s="236">
        <v>0</v>
      </c>
      <c r="CE27" s="236">
        <v>0</v>
      </c>
      <c r="CF27" s="236">
        <v>0</v>
      </c>
      <c r="CG27" s="236">
        <v>0</v>
      </c>
      <c r="CH27" s="236">
        <v>0</v>
      </c>
      <c r="CI27" s="236">
        <v>0</v>
      </c>
    </row>
    <row r="28" spans="1:87" ht="12.75" customHeight="1" x14ac:dyDescent="0.3">
      <c r="A28" s="190">
        <v>30300</v>
      </c>
      <c r="B28" s="189" t="s">
        <v>339</v>
      </c>
      <c r="C28" s="89">
        <v>0</v>
      </c>
      <c r="D28" s="89">
        <v>0</v>
      </c>
      <c r="E28" s="89">
        <v>0</v>
      </c>
      <c r="F28" s="89">
        <v>0</v>
      </c>
      <c r="G28" s="89">
        <v>0</v>
      </c>
      <c r="H28" s="89">
        <v>0</v>
      </c>
      <c r="I28" s="89">
        <v>0</v>
      </c>
      <c r="J28" s="89">
        <v>0</v>
      </c>
      <c r="K28" s="89">
        <v>0</v>
      </c>
      <c r="L28" s="89">
        <v>0</v>
      </c>
      <c r="M28" s="89">
        <v>0</v>
      </c>
      <c r="N28" s="89">
        <v>0</v>
      </c>
      <c r="O28" s="89">
        <v>0</v>
      </c>
      <c r="P28" s="89">
        <v>0</v>
      </c>
      <c r="Q28" s="89">
        <v>0</v>
      </c>
      <c r="R28" s="89">
        <v>0</v>
      </c>
      <c r="S28" s="89">
        <v>0</v>
      </c>
      <c r="T28" s="89">
        <v>0</v>
      </c>
      <c r="U28" s="89">
        <v>0</v>
      </c>
      <c r="V28" s="89">
        <v>0</v>
      </c>
      <c r="W28" s="89">
        <v>0</v>
      </c>
      <c r="X28" s="89">
        <v>0</v>
      </c>
      <c r="Y28" s="89">
        <v>0</v>
      </c>
      <c r="Z28" s="89">
        <v>0</v>
      </c>
      <c r="AA28" s="89">
        <v>0</v>
      </c>
      <c r="AB28" s="89">
        <v>0</v>
      </c>
      <c r="AC28" s="89">
        <v>0</v>
      </c>
      <c r="AD28" s="89">
        <v>0</v>
      </c>
      <c r="AE28" s="89">
        <v>0</v>
      </c>
      <c r="AF28" s="89">
        <v>0</v>
      </c>
      <c r="AG28" s="89">
        <v>0</v>
      </c>
      <c r="AH28" s="89">
        <v>0</v>
      </c>
      <c r="AI28" s="89">
        <v>0</v>
      </c>
      <c r="AJ28" s="89">
        <v>0</v>
      </c>
      <c r="AK28" s="89">
        <v>0</v>
      </c>
      <c r="AL28" s="89">
        <v>0</v>
      </c>
      <c r="AM28" s="89">
        <v>0</v>
      </c>
      <c r="AN28" s="89">
        <v>0</v>
      </c>
      <c r="AO28" s="89">
        <v>0</v>
      </c>
      <c r="AP28" s="89">
        <v>0</v>
      </c>
      <c r="AQ28" s="89">
        <v>0</v>
      </c>
      <c r="AR28" s="89">
        <v>0</v>
      </c>
      <c r="AS28" s="89">
        <v>0</v>
      </c>
      <c r="AT28" s="89">
        <v>0</v>
      </c>
      <c r="AU28" s="89">
        <v>0</v>
      </c>
      <c r="AV28" s="89">
        <v>0</v>
      </c>
      <c r="AW28" s="89">
        <v>0</v>
      </c>
      <c r="AX28" s="89">
        <v>0</v>
      </c>
      <c r="AY28" s="89">
        <v>0</v>
      </c>
      <c r="AZ28" s="89">
        <v>0</v>
      </c>
      <c r="BA28" s="89">
        <v>0</v>
      </c>
      <c r="BB28" s="89">
        <v>0</v>
      </c>
      <c r="BC28" s="89">
        <v>0</v>
      </c>
      <c r="BD28" s="89">
        <v>0</v>
      </c>
      <c r="BE28" s="89">
        <v>0</v>
      </c>
      <c r="BF28" s="89">
        <v>0</v>
      </c>
      <c r="BG28" s="89">
        <v>0</v>
      </c>
      <c r="BH28" s="89">
        <v>0</v>
      </c>
      <c r="BI28" s="89">
        <v>0</v>
      </c>
      <c r="BJ28" s="89">
        <v>0</v>
      </c>
      <c r="BK28" s="89">
        <v>0</v>
      </c>
      <c r="BL28" s="89">
        <v>0</v>
      </c>
      <c r="BM28" s="89">
        <v>0</v>
      </c>
      <c r="BN28" s="89">
        <v>0</v>
      </c>
      <c r="BO28" s="89">
        <v>0</v>
      </c>
      <c r="BP28" s="89">
        <v>0</v>
      </c>
      <c r="BQ28" s="89">
        <v>0</v>
      </c>
      <c r="BR28" s="89">
        <v>0</v>
      </c>
      <c r="BS28" s="89">
        <v>0</v>
      </c>
      <c r="BT28" s="89">
        <v>0</v>
      </c>
      <c r="BU28" s="89">
        <v>0</v>
      </c>
      <c r="BV28" s="89">
        <v>0</v>
      </c>
      <c r="BW28" s="89">
        <v>0</v>
      </c>
      <c r="BX28" s="112">
        <v>0</v>
      </c>
      <c r="BY28" s="112">
        <v>0</v>
      </c>
      <c r="BZ28" s="112">
        <v>0</v>
      </c>
      <c r="CA28" s="112">
        <v>0</v>
      </c>
      <c r="CB28" s="112">
        <v>0</v>
      </c>
      <c r="CC28" s="112">
        <v>0</v>
      </c>
      <c r="CD28" s="236">
        <v>0</v>
      </c>
      <c r="CE28" s="236">
        <v>0</v>
      </c>
      <c r="CF28" s="236">
        <v>0</v>
      </c>
      <c r="CG28" s="236">
        <v>0</v>
      </c>
      <c r="CH28" s="236">
        <v>0</v>
      </c>
      <c r="CI28" s="236">
        <v>0</v>
      </c>
    </row>
    <row r="29" spans="1:87" ht="12.75" customHeight="1" x14ac:dyDescent="0.3">
      <c r="A29" s="190">
        <v>30301</v>
      </c>
      <c r="B29" s="189" t="s">
        <v>340</v>
      </c>
      <c r="C29" s="89">
        <v>0</v>
      </c>
      <c r="D29" s="89">
        <v>0</v>
      </c>
      <c r="E29" s="89">
        <v>0</v>
      </c>
      <c r="F29" s="89">
        <v>0</v>
      </c>
      <c r="G29" s="89">
        <v>0</v>
      </c>
      <c r="H29" s="89">
        <v>0</v>
      </c>
      <c r="I29" s="89">
        <v>0</v>
      </c>
      <c r="J29" s="89">
        <v>0</v>
      </c>
      <c r="K29" s="89">
        <v>0</v>
      </c>
      <c r="L29" s="89">
        <v>0</v>
      </c>
      <c r="M29" s="89">
        <v>0</v>
      </c>
      <c r="N29" s="89">
        <v>0</v>
      </c>
      <c r="O29" s="89">
        <v>0</v>
      </c>
      <c r="P29" s="89">
        <v>0</v>
      </c>
      <c r="Q29" s="89">
        <v>0</v>
      </c>
      <c r="R29" s="89">
        <v>0</v>
      </c>
      <c r="S29" s="89">
        <v>0</v>
      </c>
      <c r="T29" s="89">
        <v>0</v>
      </c>
      <c r="U29" s="89">
        <v>0</v>
      </c>
      <c r="V29" s="89">
        <v>0</v>
      </c>
      <c r="W29" s="89">
        <v>0</v>
      </c>
      <c r="X29" s="89">
        <v>0</v>
      </c>
      <c r="Y29" s="89">
        <v>0</v>
      </c>
      <c r="Z29" s="89">
        <v>0</v>
      </c>
      <c r="AA29" s="89">
        <v>0</v>
      </c>
      <c r="AB29" s="89">
        <v>0</v>
      </c>
      <c r="AC29" s="89">
        <v>0</v>
      </c>
      <c r="AD29" s="89">
        <v>0</v>
      </c>
      <c r="AE29" s="89">
        <v>0</v>
      </c>
      <c r="AF29" s="89">
        <v>0</v>
      </c>
      <c r="AG29" s="89">
        <v>0</v>
      </c>
      <c r="AH29" s="89">
        <v>0</v>
      </c>
      <c r="AI29" s="89">
        <v>0</v>
      </c>
      <c r="AJ29" s="89">
        <v>0</v>
      </c>
      <c r="AK29" s="89">
        <v>0</v>
      </c>
      <c r="AL29" s="89">
        <v>0</v>
      </c>
      <c r="AM29" s="89">
        <v>0</v>
      </c>
      <c r="AN29" s="89">
        <v>0</v>
      </c>
      <c r="AO29" s="89">
        <v>0</v>
      </c>
      <c r="AP29" s="89">
        <v>0</v>
      </c>
      <c r="AQ29" s="89">
        <v>0</v>
      </c>
      <c r="AR29" s="89">
        <v>0</v>
      </c>
      <c r="AS29" s="89">
        <v>0</v>
      </c>
      <c r="AT29" s="89">
        <v>0</v>
      </c>
      <c r="AU29" s="89">
        <v>0</v>
      </c>
      <c r="AV29" s="89">
        <v>0</v>
      </c>
      <c r="AW29" s="89">
        <v>0</v>
      </c>
      <c r="AX29" s="89">
        <v>0</v>
      </c>
      <c r="AY29" s="89">
        <v>0</v>
      </c>
      <c r="AZ29" s="89">
        <v>0</v>
      </c>
      <c r="BA29" s="89">
        <v>0</v>
      </c>
      <c r="BB29" s="89">
        <v>0</v>
      </c>
      <c r="BC29" s="89">
        <v>0</v>
      </c>
      <c r="BD29" s="89">
        <v>0</v>
      </c>
      <c r="BE29" s="89">
        <v>0</v>
      </c>
      <c r="BF29" s="89">
        <v>0</v>
      </c>
      <c r="BG29" s="89">
        <v>0</v>
      </c>
      <c r="BH29" s="89">
        <v>0</v>
      </c>
      <c r="BI29" s="89">
        <v>0</v>
      </c>
      <c r="BJ29" s="89">
        <v>0</v>
      </c>
      <c r="BK29" s="89">
        <v>0</v>
      </c>
      <c r="BL29" s="89">
        <v>0</v>
      </c>
      <c r="BM29" s="89">
        <v>0</v>
      </c>
      <c r="BN29" s="89">
        <v>0</v>
      </c>
      <c r="BO29" s="89">
        <v>0</v>
      </c>
      <c r="BP29" s="89">
        <v>0</v>
      </c>
      <c r="BQ29" s="89">
        <v>0</v>
      </c>
      <c r="BR29" s="89">
        <v>0</v>
      </c>
      <c r="BS29" s="89">
        <v>0</v>
      </c>
      <c r="BT29" s="89">
        <v>0</v>
      </c>
      <c r="BU29" s="89">
        <v>0</v>
      </c>
      <c r="BV29" s="89">
        <v>0</v>
      </c>
      <c r="BW29" s="89">
        <v>0</v>
      </c>
      <c r="BX29" s="112">
        <v>0</v>
      </c>
      <c r="BY29" s="112">
        <v>0</v>
      </c>
      <c r="BZ29" s="112">
        <v>0</v>
      </c>
      <c r="CA29" s="112">
        <v>0</v>
      </c>
      <c r="CB29" s="112">
        <v>0</v>
      </c>
      <c r="CC29" s="112">
        <v>0</v>
      </c>
      <c r="CD29" s="236">
        <v>0</v>
      </c>
      <c r="CE29" s="236">
        <v>0</v>
      </c>
      <c r="CF29" s="236">
        <v>0</v>
      </c>
      <c r="CG29" s="236">
        <v>0</v>
      </c>
      <c r="CH29" s="236">
        <v>0</v>
      </c>
      <c r="CI29" s="236">
        <v>0</v>
      </c>
    </row>
    <row r="30" spans="1:87" ht="13.5" customHeight="1" x14ac:dyDescent="0.3">
      <c r="A30" s="190">
        <v>30302</v>
      </c>
      <c r="B30" s="189" t="s">
        <v>341</v>
      </c>
      <c r="C30" s="89">
        <v>0</v>
      </c>
      <c r="D30" s="89">
        <v>0</v>
      </c>
      <c r="E30" s="89">
        <v>0</v>
      </c>
      <c r="F30" s="89">
        <v>0</v>
      </c>
      <c r="G30" s="89">
        <v>0</v>
      </c>
      <c r="H30" s="89">
        <v>0</v>
      </c>
      <c r="I30" s="89">
        <v>0</v>
      </c>
      <c r="J30" s="89">
        <v>0</v>
      </c>
      <c r="K30" s="89">
        <v>0</v>
      </c>
      <c r="L30" s="89">
        <v>0</v>
      </c>
      <c r="M30" s="89">
        <v>0</v>
      </c>
      <c r="N30" s="89">
        <v>0</v>
      </c>
      <c r="O30" s="89">
        <v>0</v>
      </c>
      <c r="P30" s="89">
        <v>0</v>
      </c>
      <c r="Q30" s="89">
        <v>0</v>
      </c>
      <c r="R30" s="89">
        <v>0</v>
      </c>
      <c r="S30" s="89">
        <v>0</v>
      </c>
      <c r="T30" s="89">
        <v>0</v>
      </c>
      <c r="U30" s="89">
        <v>0</v>
      </c>
      <c r="V30" s="89">
        <v>0</v>
      </c>
      <c r="W30" s="89">
        <v>0</v>
      </c>
      <c r="X30" s="89">
        <v>0</v>
      </c>
      <c r="Y30" s="89">
        <v>0</v>
      </c>
      <c r="Z30" s="89">
        <v>0</v>
      </c>
      <c r="AA30" s="89">
        <v>0</v>
      </c>
      <c r="AB30" s="89">
        <v>0</v>
      </c>
      <c r="AC30" s="89">
        <v>0</v>
      </c>
      <c r="AD30" s="89">
        <v>0</v>
      </c>
      <c r="AE30" s="89">
        <v>0</v>
      </c>
      <c r="AF30" s="89">
        <v>0</v>
      </c>
      <c r="AG30" s="89">
        <v>0</v>
      </c>
      <c r="AH30" s="89">
        <v>0</v>
      </c>
      <c r="AI30" s="89">
        <v>0</v>
      </c>
      <c r="AJ30" s="89">
        <v>0</v>
      </c>
      <c r="AK30" s="89">
        <v>0</v>
      </c>
      <c r="AL30" s="89">
        <v>0</v>
      </c>
      <c r="AM30" s="89">
        <v>0</v>
      </c>
      <c r="AN30" s="89">
        <v>0</v>
      </c>
      <c r="AO30" s="89">
        <v>0</v>
      </c>
      <c r="AP30" s="89">
        <v>0</v>
      </c>
      <c r="AQ30" s="89">
        <v>0</v>
      </c>
      <c r="AR30" s="89">
        <v>0</v>
      </c>
      <c r="AS30" s="89">
        <v>0</v>
      </c>
      <c r="AT30" s="89">
        <v>0</v>
      </c>
      <c r="AU30" s="89">
        <v>0</v>
      </c>
      <c r="AV30" s="89">
        <v>0</v>
      </c>
      <c r="AW30" s="89">
        <v>0</v>
      </c>
      <c r="AX30" s="89">
        <v>0</v>
      </c>
      <c r="AY30" s="89">
        <v>0</v>
      </c>
      <c r="AZ30" s="89">
        <v>0</v>
      </c>
      <c r="BA30" s="89">
        <v>0</v>
      </c>
      <c r="BB30" s="89">
        <v>0</v>
      </c>
      <c r="BC30" s="89">
        <v>0</v>
      </c>
      <c r="BD30" s="89">
        <v>0</v>
      </c>
      <c r="BE30" s="89">
        <v>0</v>
      </c>
      <c r="BF30" s="89">
        <v>0</v>
      </c>
      <c r="BG30" s="89">
        <v>0</v>
      </c>
      <c r="BH30" s="89">
        <v>0</v>
      </c>
      <c r="BI30" s="89">
        <v>0</v>
      </c>
      <c r="BJ30" s="89">
        <v>0</v>
      </c>
      <c r="BK30" s="89">
        <v>0</v>
      </c>
      <c r="BL30" s="89">
        <v>0</v>
      </c>
      <c r="BM30" s="89">
        <v>0</v>
      </c>
      <c r="BN30" s="89">
        <v>0</v>
      </c>
      <c r="BO30" s="89">
        <v>0</v>
      </c>
      <c r="BP30" s="89">
        <v>0</v>
      </c>
      <c r="BQ30" s="89">
        <v>0</v>
      </c>
      <c r="BR30" s="89">
        <v>0</v>
      </c>
      <c r="BS30" s="89">
        <v>0</v>
      </c>
      <c r="BT30" s="89">
        <v>0</v>
      </c>
      <c r="BU30" s="89">
        <v>0</v>
      </c>
      <c r="BV30" s="89">
        <v>0</v>
      </c>
      <c r="BW30" s="89">
        <v>0</v>
      </c>
      <c r="BX30" s="112">
        <v>0</v>
      </c>
      <c r="BY30" s="112">
        <v>0</v>
      </c>
      <c r="BZ30" s="112">
        <v>0</v>
      </c>
      <c r="CA30" s="112">
        <v>0</v>
      </c>
      <c r="CB30" s="112">
        <v>0</v>
      </c>
      <c r="CC30" s="112">
        <v>0</v>
      </c>
      <c r="CD30" s="236">
        <v>0</v>
      </c>
      <c r="CE30" s="236">
        <v>0</v>
      </c>
      <c r="CF30" s="236">
        <v>0</v>
      </c>
      <c r="CG30" s="236">
        <v>0</v>
      </c>
      <c r="CH30" s="236">
        <v>0</v>
      </c>
      <c r="CI30" s="236">
        <v>0</v>
      </c>
    </row>
    <row r="31" spans="1:87" ht="13.5" customHeight="1" x14ac:dyDescent="0.3">
      <c r="A31" s="190">
        <v>30315</v>
      </c>
      <c r="B31" s="189" t="s">
        <v>342</v>
      </c>
      <c r="C31" s="89">
        <v>458241107.53999996</v>
      </c>
      <c r="D31" s="89">
        <v>459480909.77999997</v>
      </c>
      <c r="E31" s="89">
        <v>460960881.81999999</v>
      </c>
      <c r="F31" s="89">
        <v>471659757.36000001</v>
      </c>
      <c r="G31" s="89">
        <v>471585034.58000004</v>
      </c>
      <c r="H31" s="89">
        <v>475244590.16000003</v>
      </c>
      <c r="I31" s="89">
        <v>480019427.74000001</v>
      </c>
      <c r="J31" s="89">
        <v>484415516.30000001</v>
      </c>
      <c r="K31" s="89">
        <v>488499758.46000004</v>
      </c>
      <c r="L31" s="89">
        <v>485548492.58000004</v>
      </c>
      <c r="M31" s="89">
        <v>486570155.84000003</v>
      </c>
      <c r="N31" s="89">
        <v>486362715.53000003</v>
      </c>
      <c r="O31" s="89">
        <v>521517156.44000006</v>
      </c>
      <c r="P31" s="89">
        <v>527597410.24000007</v>
      </c>
      <c r="Q31" s="89">
        <v>536196602.3900001</v>
      </c>
      <c r="R31" s="89">
        <v>541516154.97000015</v>
      </c>
      <c r="S31" s="89">
        <v>541349040.74000013</v>
      </c>
      <c r="T31" s="89">
        <v>534075015.00000018</v>
      </c>
      <c r="U31" s="89">
        <v>534983187.22000021</v>
      </c>
      <c r="V31" s="89">
        <v>534998878.32000017</v>
      </c>
      <c r="W31" s="89">
        <v>533965589.1000002</v>
      </c>
      <c r="X31" s="89">
        <v>547832126.68000019</v>
      </c>
      <c r="Y31" s="89">
        <v>549640717.23000014</v>
      </c>
      <c r="Z31" s="89">
        <v>551734817.59000015</v>
      </c>
      <c r="AA31" s="89">
        <v>577595317.85000014</v>
      </c>
      <c r="AB31" s="89">
        <v>577471651.20000017</v>
      </c>
      <c r="AC31" s="89">
        <v>577885865.12000012</v>
      </c>
      <c r="AD31" s="89">
        <v>580200079.12000012</v>
      </c>
      <c r="AE31" s="89">
        <v>580672346.37000012</v>
      </c>
      <c r="AF31" s="89">
        <v>580861958.83000016</v>
      </c>
      <c r="AG31" s="89">
        <v>581109226.08000016</v>
      </c>
      <c r="AH31" s="89">
        <v>581086931.90000021</v>
      </c>
      <c r="AI31" s="89">
        <v>580922957.76000023</v>
      </c>
      <c r="AJ31" s="89">
        <v>605279045.89000022</v>
      </c>
      <c r="AK31" s="89">
        <v>636944654.15000021</v>
      </c>
      <c r="AL31" s="89">
        <v>639504818.2900002</v>
      </c>
      <c r="AM31" s="89">
        <v>656656727.22000015</v>
      </c>
      <c r="AN31" s="89">
        <v>657095648.00000012</v>
      </c>
      <c r="AO31" s="89">
        <v>657372518.60000014</v>
      </c>
      <c r="AP31" s="89">
        <v>664627333.93000019</v>
      </c>
      <c r="AQ31" s="89">
        <v>665415234.26000023</v>
      </c>
      <c r="AR31" s="89">
        <v>662321036.48000026</v>
      </c>
      <c r="AS31" s="89">
        <v>661953177.11000025</v>
      </c>
      <c r="AT31" s="89">
        <v>663073407.2900002</v>
      </c>
      <c r="AU31" s="89">
        <v>662951098.39000022</v>
      </c>
      <c r="AV31" s="89">
        <v>707679834.65000033</v>
      </c>
      <c r="AW31" s="89">
        <v>709877319.25000036</v>
      </c>
      <c r="AX31" s="89">
        <v>712220635.87000036</v>
      </c>
      <c r="AY31" s="89">
        <v>846983854.97000039</v>
      </c>
      <c r="AZ31" s="89">
        <v>847542314.0800004</v>
      </c>
      <c r="BA31" s="89">
        <v>847741666.00000048</v>
      </c>
      <c r="BB31" s="89">
        <v>861398420.64000046</v>
      </c>
      <c r="BC31" s="89">
        <v>862241023.7300005</v>
      </c>
      <c r="BD31" s="89">
        <v>863083626.82000053</v>
      </c>
      <c r="BE31" s="89">
        <v>888316007.09000063</v>
      </c>
      <c r="BF31" s="89">
        <v>889684375.80000067</v>
      </c>
      <c r="BG31" s="89">
        <v>874640603.56000066</v>
      </c>
      <c r="BH31" s="89">
        <v>935154856.83000064</v>
      </c>
      <c r="BI31" s="89">
        <v>938477246.73000073</v>
      </c>
      <c r="BJ31" s="89">
        <v>941298813.40000081</v>
      </c>
      <c r="BK31" s="89">
        <v>999072828.99000084</v>
      </c>
      <c r="BL31" s="89">
        <v>999576163.84000087</v>
      </c>
      <c r="BM31" s="89">
        <v>999780422.46000087</v>
      </c>
      <c r="BN31" s="89">
        <v>1000452122.7700008</v>
      </c>
      <c r="BO31" s="89">
        <v>1001090928.5800008</v>
      </c>
      <c r="BP31" s="89">
        <v>1002003522.2400007</v>
      </c>
      <c r="BQ31" s="89">
        <v>1002043170.4100007</v>
      </c>
      <c r="BR31" s="89">
        <v>1003121451.1800007</v>
      </c>
      <c r="BS31" s="89">
        <v>1004187231.9900006</v>
      </c>
      <c r="BT31" s="89">
        <v>1027139161.1000006</v>
      </c>
      <c r="BU31" s="89">
        <v>1029331093.5500007</v>
      </c>
      <c r="BV31" s="89">
        <v>1034204637.1500007</v>
      </c>
      <c r="BW31" s="89">
        <v>1053184907.7500007</v>
      </c>
      <c r="BX31" s="112">
        <v>521517156.44000006</v>
      </c>
      <c r="BY31" s="112">
        <v>577595317.85000014</v>
      </c>
      <c r="BZ31" s="112">
        <v>656656727.22000015</v>
      </c>
      <c r="CA31" s="112">
        <v>846983854.97000039</v>
      </c>
      <c r="CB31" s="112">
        <v>999072828.99000084</v>
      </c>
      <c r="CC31" s="112">
        <v>1053184907.7500007</v>
      </c>
      <c r="CD31" s="236">
        <v>479238884.93000001</v>
      </c>
      <c r="CE31" s="236">
        <v>541000154.90999997</v>
      </c>
      <c r="CF31" s="236">
        <v>596630121.51999998</v>
      </c>
      <c r="CG31" s="236">
        <v>686786755.85000002</v>
      </c>
      <c r="CH31" s="236">
        <v>891971972.20000005</v>
      </c>
      <c r="CI31" s="236">
        <v>1011937510.92</v>
      </c>
    </row>
    <row r="32" spans="1:87" ht="12.75" customHeight="1" x14ac:dyDescent="0.3">
      <c r="A32" s="190">
        <v>30399</v>
      </c>
      <c r="B32" s="189" t="s">
        <v>343</v>
      </c>
      <c r="C32" s="89">
        <v>2728457.44</v>
      </c>
      <c r="D32" s="89">
        <v>2728457.44</v>
      </c>
      <c r="E32" s="89">
        <v>2728457.44</v>
      </c>
      <c r="F32" s="89">
        <v>2872606.44</v>
      </c>
      <c r="G32" s="89">
        <v>2922602.94</v>
      </c>
      <c r="H32" s="89">
        <v>2922602.94</v>
      </c>
      <c r="I32" s="89">
        <v>2922602.94</v>
      </c>
      <c r="J32" s="89">
        <v>2922602.94</v>
      </c>
      <c r="K32" s="89">
        <v>4330081.78</v>
      </c>
      <c r="L32" s="89">
        <v>4400907.7</v>
      </c>
      <c r="M32" s="89">
        <v>4402414.6800000006</v>
      </c>
      <c r="N32" s="89">
        <v>4403166.9700000007</v>
      </c>
      <c r="O32" s="89">
        <v>4564938.1500000004</v>
      </c>
      <c r="P32" s="89">
        <v>4564938.1500000004</v>
      </c>
      <c r="Q32" s="89">
        <v>4564938.1500000004</v>
      </c>
      <c r="R32" s="89">
        <v>4564938.1500000004</v>
      </c>
      <c r="S32" s="89">
        <v>4564938.1500000004</v>
      </c>
      <c r="T32" s="89">
        <v>4564938.1500000004</v>
      </c>
      <c r="U32" s="89">
        <v>4620086.03</v>
      </c>
      <c r="V32" s="89">
        <v>4620086.03</v>
      </c>
      <c r="W32" s="89">
        <v>4620086.03</v>
      </c>
      <c r="X32" s="89">
        <v>4620086.03</v>
      </c>
      <c r="Y32" s="89">
        <v>4620086.03</v>
      </c>
      <c r="Z32" s="89">
        <v>4620086.03</v>
      </c>
      <c r="AA32" s="89">
        <v>4620086.03</v>
      </c>
      <c r="AB32" s="89">
        <v>4620086.03</v>
      </c>
      <c r="AC32" s="89">
        <v>4620086.03</v>
      </c>
      <c r="AD32" s="89">
        <v>4620086.03</v>
      </c>
      <c r="AE32" s="89">
        <v>4620086.03</v>
      </c>
      <c r="AF32" s="89">
        <v>4620086.03</v>
      </c>
      <c r="AG32" s="89">
        <v>4620086.03</v>
      </c>
      <c r="AH32" s="89">
        <v>4620086.03</v>
      </c>
      <c r="AI32" s="89">
        <v>4620086.03</v>
      </c>
      <c r="AJ32" s="89">
        <v>4620086.03</v>
      </c>
      <c r="AK32" s="89">
        <v>4620086.03</v>
      </c>
      <c r="AL32" s="89">
        <v>4620086.03</v>
      </c>
      <c r="AM32" s="89">
        <v>4620086.03</v>
      </c>
      <c r="AN32" s="89">
        <v>4620086.03</v>
      </c>
      <c r="AO32" s="89">
        <v>4620086.03</v>
      </c>
      <c r="AP32" s="89">
        <v>4620086.03</v>
      </c>
      <c r="AQ32" s="89">
        <v>4620086.03</v>
      </c>
      <c r="AR32" s="89">
        <v>4620086.03</v>
      </c>
      <c r="AS32" s="89">
        <v>4620086.03</v>
      </c>
      <c r="AT32" s="89">
        <v>4620086.03</v>
      </c>
      <c r="AU32" s="89">
        <v>4620086.03</v>
      </c>
      <c r="AV32" s="89">
        <v>4870086.04</v>
      </c>
      <c r="AW32" s="89">
        <v>4870086.04</v>
      </c>
      <c r="AX32" s="89">
        <v>4870086.04</v>
      </c>
      <c r="AY32" s="89">
        <v>4870086.04</v>
      </c>
      <c r="AZ32" s="89">
        <v>4870086.04</v>
      </c>
      <c r="BA32" s="89">
        <v>4870086.04</v>
      </c>
      <c r="BB32" s="89">
        <v>4870086.04</v>
      </c>
      <c r="BC32" s="89">
        <v>4870086.04</v>
      </c>
      <c r="BD32" s="89">
        <v>4870086.04</v>
      </c>
      <c r="BE32" s="89">
        <v>4870086.04</v>
      </c>
      <c r="BF32" s="89">
        <v>4870086.04</v>
      </c>
      <c r="BG32" s="89">
        <v>4870086.04</v>
      </c>
      <c r="BH32" s="89">
        <v>4870086.04</v>
      </c>
      <c r="BI32" s="89">
        <v>4870086.04</v>
      </c>
      <c r="BJ32" s="89">
        <v>4870086.04</v>
      </c>
      <c r="BK32" s="89">
        <v>4870086.04</v>
      </c>
      <c r="BL32" s="89">
        <v>4870086.04</v>
      </c>
      <c r="BM32" s="89">
        <v>4870086.04</v>
      </c>
      <c r="BN32" s="89">
        <v>4870086.04</v>
      </c>
      <c r="BO32" s="89">
        <v>4870086.04</v>
      </c>
      <c r="BP32" s="89">
        <v>4870086.04</v>
      </c>
      <c r="BQ32" s="89">
        <v>4870086.04</v>
      </c>
      <c r="BR32" s="89">
        <v>4870086.04</v>
      </c>
      <c r="BS32" s="89">
        <v>4870086.04</v>
      </c>
      <c r="BT32" s="89">
        <v>4870086.04</v>
      </c>
      <c r="BU32" s="89">
        <v>4870086.04</v>
      </c>
      <c r="BV32" s="89">
        <v>4870086.04</v>
      </c>
      <c r="BW32" s="89">
        <v>4870086.04</v>
      </c>
      <c r="BX32" s="112">
        <v>4564938.1500000004</v>
      </c>
      <c r="BY32" s="112">
        <v>4620086.03</v>
      </c>
      <c r="BZ32" s="112">
        <v>4620086.03</v>
      </c>
      <c r="CA32" s="112">
        <v>4870086.04</v>
      </c>
      <c r="CB32" s="112">
        <v>4870086.04</v>
      </c>
      <c r="CC32" s="112">
        <v>4870086.04</v>
      </c>
      <c r="CD32" s="236">
        <v>3449992.29</v>
      </c>
      <c r="CE32" s="236">
        <v>4594633.16</v>
      </c>
      <c r="CF32" s="236">
        <v>4620086.03</v>
      </c>
      <c r="CG32" s="236">
        <v>4697009.1100000003</v>
      </c>
      <c r="CH32" s="236">
        <v>4870086.04</v>
      </c>
      <c r="CI32" s="236">
        <v>4870086.04</v>
      </c>
    </row>
    <row r="33" spans="1:87" ht="12.75" customHeight="1" x14ac:dyDescent="0.3">
      <c r="A33" s="190">
        <v>31001</v>
      </c>
      <c r="B33" s="189" t="s">
        <v>344</v>
      </c>
      <c r="C33" s="89">
        <v>0</v>
      </c>
      <c r="D33" s="89">
        <v>0</v>
      </c>
      <c r="E33" s="89">
        <v>0</v>
      </c>
      <c r="F33" s="89">
        <v>0</v>
      </c>
      <c r="G33" s="89">
        <v>0</v>
      </c>
      <c r="H33" s="89">
        <v>0</v>
      </c>
      <c r="I33" s="89">
        <v>0</v>
      </c>
      <c r="J33" s="89">
        <v>0</v>
      </c>
      <c r="K33" s="89">
        <v>0</v>
      </c>
      <c r="L33" s="89">
        <v>0</v>
      </c>
      <c r="M33" s="89">
        <v>0</v>
      </c>
      <c r="N33" s="89">
        <v>0</v>
      </c>
      <c r="O33" s="89">
        <v>0</v>
      </c>
      <c r="P33" s="89">
        <v>0</v>
      </c>
      <c r="Q33" s="89">
        <v>0</v>
      </c>
      <c r="R33" s="89">
        <v>0</v>
      </c>
      <c r="S33" s="89">
        <v>0</v>
      </c>
      <c r="T33" s="89">
        <v>0</v>
      </c>
      <c r="U33" s="89">
        <v>0</v>
      </c>
      <c r="V33" s="89">
        <v>0</v>
      </c>
      <c r="W33" s="89">
        <v>0</v>
      </c>
      <c r="X33" s="89">
        <v>0</v>
      </c>
      <c r="Y33" s="89">
        <v>0</v>
      </c>
      <c r="Z33" s="89">
        <v>0</v>
      </c>
      <c r="AA33" s="89">
        <v>0</v>
      </c>
      <c r="AB33" s="89">
        <v>0</v>
      </c>
      <c r="AC33" s="89">
        <v>0</v>
      </c>
      <c r="AD33" s="89">
        <v>0</v>
      </c>
      <c r="AE33" s="89">
        <v>0</v>
      </c>
      <c r="AF33" s="89">
        <v>0</v>
      </c>
      <c r="AG33" s="89">
        <v>0</v>
      </c>
      <c r="AH33" s="89">
        <v>0</v>
      </c>
      <c r="AI33" s="89">
        <v>0</v>
      </c>
      <c r="AJ33" s="89">
        <v>0</v>
      </c>
      <c r="AK33" s="89">
        <v>0</v>
      </c>
      <c r="AL33" s="89">
        <v>0</v>
      </c>
      <c r="AM33" s="89">
        <v>0</v>
      </c>
      <c r="AN33" s="89">
        <v>0</v>
      </c>
      <c r="AO33" s="89">
        <v>0</v>
      </c>
      <c r="AP33" s="89">
        <v>0</v>
      </c>
      <c r="AQ33" s="89">
        <v>0</v>
      </c>
      <c r="AR33" s="89">
        <v>0</v>
      </c>
      <c r="AS33" s="89">
        <v>0</v>
      </c>
      <c r="AT33" s="89">
        <v>0</v>
      </c>
      <c r="AU33" s="89">
        <v>0</v>
      </c>
      <c r="AV33" s="89">
        <v>0</v>
      </c>
      <c r="AW33" s="89">
        <v>0</v>
      </c>
      <c r="AX33" s="89">
        <v>0</v>
      </c>
      <c r="AY33" s="89">
        <v>0</v>
      </c>
      <c r="AZ33" s="89">
        <v>0</v>
      </c>
      <c r="BA33" s="89">
        <v>0</v>
      </c>
      <c r="BB33" s="89">
        <v>0</v>
      </c>
      <c r="BC33" s="89">
        <v>0</v>
      </c>
      <c r="BD33" s="89">
        <v>0</v>
      </c>
      <c r="BE33" s="89">
        <v>0</v>
      </c>
      <c r="BF33" s="89">
        <v>0</v>
      </c>
      <c r="BG33" s="89">
        <v>0</v>
      </c>
      <c r="BH33" s="89">
        <v>0</v>
      </c>
      <c r="BI33" s="89">
        <v>0</v>
      </c>
      <c r="BJ33" s="89">
        <v>0</v>
      </c>
      <c r="BK33" s="89">
        <v>0</v>
      </c>
      <c r="BL33" s="89">
        <v>0</v>
      </c>
      <c r="BM33" s="89">
        <v>0</v>
      </c>
      <c r="BN33" s="89">
        <v>0</v>
      </c>
      <c r="BO33" s="89">
        <v>0</v>
      </c>
      <c r="BP33" s="89">
        <v>0</v>
      </c>
      <c r="BQ33" s="89">
        <v>0</v>
      </c>
      <c r="BR33" s="89">
        <v>0</v>
      </c>
      <c r="BS33" s="89">
        <v>0</v>
      </c>
      <c r="BT33" s="89">
        <v>0</v>
      </c>
      <c r="BU33" s="89">
        <v>0</v>
      </c>
      <c r="BV33" s="89">
        <v>0</v>
      </c>
      <c r="BW33" s="89">
        <v>0</v>
      </c>
      <c r="BX33" s="112">
        <v>0</v>
      </c>
      <c r="BY33" s="112">
        <v>0</v>
      </c>
      <c r="BZ33" s="112">
        <v>0</v>
      </c>
      <c r="CA33" s="112">
        <v>0</v>
      </c>
      <c r="CB33" s="112">
        <v>0</v>
      </c>
      <c r="CC33" s="112">
        <v>0</v>
      </c>
      <c r="CD33" s="236">
        <v>0</v>
      </c>
      <c r="CE33" s="236">
        <v>0</v>
      </c>
      <c r="CF33" s="236">
        <v>0</v>
      </c>
      <c r="CG33" s="236">
        <v>0</v>
      </c>
      <c r="CH33" s="236">
        <v>0</v>
      </c>
      <c r="CI33" s="236">
        <v>0</v>
      </c>
    </row>
    <row r="34" spans="1:87" ht="12.75" customHeight="1" x14ac:dyDescent="0.3">
      <c r="A34" s="190">
        <v>31011</v>
      </c>
      <c r="B34" s="189" t="s">
        <v>345</v>
      </c>
      <c r="C34" s="89">
        <v>0</v>
      </c>
      <c r="D34" s="89">
        <v>0</v>
      </c>
      <c r="E34" s="89">
        <v>0</v>
      </c>
      <c r="F34" s="89">
        <v>0</v>
      </c>
      <c r="G34" s="89">
        <v>0</v>
      </c>
      <c r="H34" s="89">
        <v>0</v>
      </c>
      <c r="I34" s="89">
        <v>0</v>
      </c>
      <c r="J34" s="89">
        <v>0</v>
      </c>
      <c r="K34" s="89">
        <v>0</v>
      </c>
      <c r="L34" s="89">
        <v>0</v>
      </c>
      <c r="M34" s="89">
        <v>0</v>
      </c>
      <c r="N34" s="89">
        <v>0</v>
      </c>
      <c r="O34" s="89">
        <v>0</v>
      </c>
      <c r="P34" s="89">
        <v>0</v>
      </c>
      <c r="Q34" s="89">
        <v>0</v>
      </c>
      <c r="R34" s="89">
        <v>0</v>
      </c>
      <c r="S34" s="89">
        <v>0</v>
      </c>
      <c r="T34" s="89">
        <v>0</v>
      </c>
      <c r="U34" s="89">
        <v>0</v>
      </c>
      <c r="V34" s="89">
        <v>0</v>
      </c>
      <c r="W34" s="89">
        <v>0</v>
      </c>
      <c r="X34" s="89">
        <v>0</v>
      </c>
      <c r="Y34" s="89">
        <v>0</v>
      </c>
      <c r="Z34" s="89">
        <v>0</v>
      </c>
      <c r="AA34" s="89">
        <v>0</v>
      </c>
      <c r="AB34" s="89">
        <v>0</v>
      </c>
      <c r="AC34" s="89">
        <v>0</v>
      </c>
      <c r="AD34" s="89">
        <v>0</v>
      </c>
      <c r="AE34" s="89">
        <v>0</v>
      </c>
      <c r="AF34" s="89">
        <v>0</v>
      </c>
      <c r="AG34" s="89">
        <v>0</v>
      </c>
      <c r="AH34" s="89">
        <v>0</v>
      </c>
      <c r="AI34" s="89">
        <v>0</v>
      </c>
      <c r="AJ34" s="89">
        <v>0</v>
      </c>
      <c r="AK34" s="89">
        <v>0</v>
      </c>
      <c r="AL34" s="89">
        <v>0</v>
      </c>
      <c r="AM34" s="89">
        <v>0</v>
      </c>
      <c r="AN34" s="89">
        <v>0</v>
      </c>
      <c r="AO34" s="89">
        <v>0</v>
      </c>
      <c r="AP34" s="89">
        <v>0</v>
      </c>
      <c r="AQ34" s="89">
        <v>0</v>
      </c>
      <c r="AR34" s="89">
        <v>0</v>
      </c>
      <c r="AS34" s="89">
        <v>0</v>
      </c>
      <c r="AT34" s="89">
        <v>0</v>
      </c>
      <c r="AU34" s="89">
        <v>0</v>
      </c>
      <c r="AV34" s="89">
        <v>0</v>
      </c>
      <c r="AW34" s="89">
        <v>0</v>
      </c>
      <c r="AX34" s="89">
        <v>0</v>
      </c>
      <c r="AY34" s="89">
        <v>0</v>
      </c>
      <c r="AZ34" s="89">
        <v>0</v>
      </c>
      <c r="BA34" s="89">
        <v>0</v>
      </c>
      <c r="BB34" s="89">
        <v>0</v>
      </c>
      <c r="BC34" s="89">
        <v>0</v>
      </c>
      <c r="BD34" s="89">
        <v>0</v>
      </c>
      <c r="BE34" s="89">
        <v>0</v>
      </c>
      <c r="BF34" s="89">
        <v>0</v>
      </c>
      <c r="BG34" s="89">
        <v>0</v>
      </c>
      <c r="BH34" s="89">
        <v>0</v>
      </c>
      <c r="BI34" s="89">
        <v>0</v>
      </c>
      <c r="BJ34" s="89">
        <v>0</v>
      </c>
      <c r="BK34" s="89">
        <v>0</v>
      </c>
      <c r="BL34" s="89">
        <v>0</v>
      </c>
      <c r="BM34" s="89">
        <v>0</v>
      </c>
      <c r="BN34" s="89">
        <v>0</v>
      </c>
      <c r="BO34" s="89">
        <v>0</v>
      </c>
      <c r="BP34" s="89">
        <v>0</v>
      </c>
      <c r="BQ34" s="89">
        <v>0</v>
      </c>
      <c r="BR34" s="89">
        <v>0</v>
      </c>
      <c r="BS34" s="89">
        <v>0</v>
      </c>
      <c r="BT34" s="89">
        <v>0</v>
      </c>
      <c r="BU34" s="89">
        <v>0</v>
      </c>
      <c r="BV34" s="89">
        <v>0</v>
      </c>
      <c r="BW34" s="89">
        <v>0</v>
      </c>
      <c r="BX34" s="112">
        <v>0</v>
      </c>
      <c r="BY34" s="112">
        <v>0</v>
      </c>
      <c r="BZ34" s="112">
        <v>0</v>
      </c>
      <c r="CA34" s="112">
        <v>0</v>
      </c>
      <c r="CB34" s="112">
        <v>0</v>
      </c>
      <c r="CC34" s="112">
        <v>0</v>
      </c>
      <c r="CD34" s="236">
        <v>0</v>
      </c>
      <c r="CE34" s="236">
        <v>0</v>
      </c>
      <c r="CF34" s="236">
        <v>0</v>
      </c>
      <c r="CG34" s="236">
        <v>0</v>
      </c>
      <c r="CH34" s="236">
        <v>0</v>
      </c>
      <c r="CI34" s="236">
        <v>0</v>
      </c>
    </row>
    <row r="35" spans="1:87" ht="12.75" customHeight="1" x14ac:dyDescent="0.3">
      <c r="A35" s="190">
        <v>31040</v>
      </c>
      <c r="B35" s="189" t="s">
        <v>346</v>
      </c>
      <c r="C35" s="89">
        <v>6923628.5099999998</v>
      </c>
      <c r="D35" s="89">
        <v>6923628.5099999998</v>
      </c>
      <c r="E35" s="89">
        <v>6923628.5099999998</v>
      </c>
      <c r="F35" s="89">
        <v>6923628.5099999998</v>
      </c>
      <c r="G35" s="89">
        <v>6923628.5099999998</v>
      </c>
      <c r="H35" s="89">
        <v>6923628.5099999998</v>
      </c>
      <c r="I35" s="89">
        <v>6923628.5099999998</v>
      </c>
      <c r="J35" s="89">
        <v>6923628.5099999998</v>
      </c>
      <c r="K35" s="89">
        <v>6923628.5099999998</v>
      </c>
      <c r="L35" s="89">
        <v>6923628.5099999998</v>
      </c>
      <c r="M35" s="89">
        <v>6923628.5099999998</v>
      </c>
      <c r="N35" s="89">
        <v>6923628.5099999998</v>
      </c>
      <c r="O35" s="89">
        <v>6923628.5099999998</v>
      </c>
      <c r="P35" s="89">
        <v>6923628.5099999998</v>
      </c>
      <c r="Q35" s="89">
        <v>6923628.5099999998</v>
      </c>
      <c r="R35" s="89">
        <v>6923628.5099999998</v>
      </c>
      <c r="S35" s="89">
        <v>6923628.5099999998</v>
      </c>
      <c r="T35" s="89">
        <v>6923628.5099999998</v>
      </c>
      <c r="U35" s="89">
        <v>6923628.5099999998</v>
      </c>
      <c r="V35" s="89">
        <v>6923628.5099999998</v>
      </c>
      <c r="W35" s="89">
        <v>6923628.5099999998</v>
      </c>
      <c r="X35" s="89">
        <v>6923628.5099999998</v>
      </c>
      <c r="Y35" s="89">
        <v>6923628.5099999998</v>
      </c>
      <c r="Z35" s="89">
        <v>6923628.5099999998</v>
      </c>
      <c r="AA35" s="89">
        <v>6923628.5099999998</v>
      </c>
      <c r="AB35" s="89">
        <v>6923628.5099999998</v>
      </c>
      <c r="AC35" s="89">
        <v>6923628.5099999998</v>
      </c>
      <c r="AD35" s="89">
        <v>6923628.5099999998</v>
      </c>
      <c r="AE35" s="89">
        <v>6923628.5099999998</v>
      </c>
      <c r="AF35" s="89">
        <v>6923628.5099999998</v>
      </c>
      <c r="AG35" s="89">
        <v>6923628.5099999998</v>
      </c>
      <c r="AH35" s="89">
        <v>6923628.5099999998</v>
      </c>
      <c r="AI35" s="89">
        <v>6923628.5099999998</v>
      </c>
      <c r="AJ35" s="89">
        <v>6923628.5099999998</v>
      </c>
      <c r="AK35" s="89">
        <v>6923628.5099999998</v>
      </c>
      <c r="AL35" s="89">
        <v>6923628.5099999998</v>
      </c>
      <c r="AM35" s="89">
        <v>6923628.5099999998</v>
      </c>
      <c r="AN35" s="89">
        <v>6923628.5099999998</v>
      </c>
      <c r="AO35" s="89">
        <v>6923628.5099999998</v>
      </c>
      <c r="AP35" s="89">
        <v>6923628.5099999998</v>
      </c>
      <c r="AQ35" s="89">
        <v>6923628.5099999998</v>
      </c>
      <c r="AR35" s="89">
        <v>6923628.5099999998</v>
      </c>
      <c r="AS35" s="89">
        <v>6923628.5099999998</v>
      </c>
      <c r="AT35" s="89">
        <v>6923628.5099999998</v>
      </c>
      <c r="AU35" s="89">
        <v>6923628.5099999998</v>
      </c>
      <c r="AV35" s="89">
        <v>6923628.5099999998</v>
      </c>
      <c r="AW35" s="89">
        <v>6923628.5099999998</v>
      </c>
      <c r="AX35" s="89">
        <v>6923628.5099999998</v>
      </c>
      <c r="AY35" s="89">
        <v>6923628.5099999998</v>
      </c>
      <c r="AZ35" s="89">
        <v>6923628.5099999998</v>
      </c>
      <c r="BA35" s="89">
        <v>6923628.5099999998</v>
      </c>
      <c r="BB35" s="89">
        <v>6923628.5099999998</v>
      </c>
      <c r="BC35" s="89">
        <v>6923628.5099999998</v>
      </c>
      <c r="BD35" s="89">
        <v>6923628.5099999998</v>
      </c>
      <c r="BE35" s="89">
        <v>6923628.5099999998</v>
      </c>
      <c r="BF35" s="89">
        <v>6923628.5099999998</v>
      </c>
      <c r="BG35" s="89">
        <v>6923628.5099999998</v>
      </c>
      <c r="BH35" s="89">
        <v>6923628.5099999998</v>
      </c>
      <c r="BI35" s="89">
        <v>6923628.5099999998</v>
      </c>
      <c r="BJ35" s="89">
        <v>6923628.5099999998</v>
      </c>
      <c r="BK35" s="89">
        <v>6923628.5099999998</v>
      </c>
      <c r="BL35" s="89">
        <v>6923628.5099999998</v>
      </c>
      <c r="BM35" s="89">
        <v>6923628.5099999998</v>
      </c>
      <c r="BN35" s="89">
        <v>6923628.5099999998</v>
      </c>
      <c r="BO35" s="89">
        <v>6923628.5099999998</v>
      </c>
      <c r="BP35" s="89">
        <v>6923628.5099999998</v>
      </c>
      <c r="BQ35" s="89">
        <v>6923628.5099999998</v>
      </c>
      <c r="BR35" s="89">
        <v>6923628.5099999998</v>
      </c>
      <c r="BS35" s="89">
        <v>6923628.5099999998</v>
      </c>
      <c r="BT35" s="89">
        <v>6923628.5099999998</v>
      </c>
      <c r="BU35" s="89">
        <v>6923628.5099999998</v>
      </c>
      <c r="BV35" s="89">
        <v>6923628.5099999998</v>
      </c>
      <c r="BW35" s="89">
        <v>6923628.5099999998</v>
      </c>
      <c r="BX35" s="112">
        <v>6923628.5099999998</v>
      </c>
      <c r="BY35" s="112">
        <v>6923628.5099999998</v>
      </c>
      <c r="BZ35" s="112">
        <v>6923628.5099999998</v>
      </c>
      <c r="CA35" s="112">
        <v>6923628.5099999998</v>
      </c>
      <c r="CB35" s="112">
        <v>6923628.5099999998</v>
      </c>
      <c r="CC35" s="112">
        <v>6923628.5099999998</v>
      </c>
      <c r="CD35" s="236">
        <v>6923628.5099999998</v>
      </c>
      <c r="CE35" s="236">
        <v>6923628.5099999998</v>
      </c>
      <c r="CF35" s="236">
        <v>6923628.5099999998</v>
      </c>
      <c r="CG35" s="236">
        <v>6923628.5099999998</v>
      </c>
      <c r="CH35" s="236">
        <v>6923628.5099999998</v>
      </c>
      <c r="CI35" s="236">
        <v>6923628.5099999998</v>
      </c>
    </row>
    <row r="36" spans="1:87" ht="12.75" customHeight="1" x14ac:dyDescent="0.3">
      <c r="A36" s="190">
        <v>31101</v>
      </c>
      <c r="B36" s="189" t="s">
        <v>347</v>
      </c>
      <c r="C36" s="89">
        <v>0</v>
      </c>
      <c r="D36" s="89">
        <v>0</v>
      </c>
      <c r="E36" s="89">
        <v>0</v>
      </c>
      <c r="F36" s="89">
        <v>0</v>
      </c>
      <c r="G36" s="89">
        <v>0</v>
      </c>
      <c r="H36" s="89">
        <v>0</v>
      </c>
      <c r="I36" s="89">
        <v>0</v>
      </c>
      <c r="J36" s="89">
        <v>0</v>
      </c>
      <c r="K36" s="89">
        <v>0</v>
      </c>
      <c r="L36" s="89">
        <v>0</v>
      </c>
      <c r="M36" s="89">
        <v>0</v>
      </c>
      <c r="N36" s="89">
        <v>0</v>
      </c>
      <c r="O36" s="89">
        <v>0</v>
      </c>
      <c r="P36" s="89">
        <v>0</v>
      </c>
      <c r="Q36" s="89">
        <v>0</v>
      </c>
      <c r="R36" s="89">
        <v>0</v>
      </c>
      <c r="S36" s="89">
        <v>0</v>
      </c>
      <c r="T36" s="89">
        <v>0</v>
      </c>
      <c r="U36" s="89">
        <v>0</v>
      </c>
      <c r="V36" s="89">
        <v>0</v>
      </c>
      <c r="W36" s="89">
        <v>0</v>
      </c>
      <c r="X36" s="89">
        <v>0</v>
      </c>
      <c r="Y36" s="89">
        <v>0</v>
      </c>
      <c r="Z36" s="89">
        <v>0</v>
      </c>
      <c r="AA36" s="89">
        <v>0</v>
      </c>
      <c r="AB36" s="89">
        <v>0</v>
      </c>
      <c r="AC36" s="89">
        <v>0</v>
      </c>
      <c r="AD36" s="89">
        <v>0</v>
      </c>
      <c r="AE36" s="89">
        <v>0</v>
      </c>
      <c r="AF36" s="89">
        <v>0</v>
      </c>
      <c r="AG36" s="89">
        <v>0</v>
      </c>
      <c r="AH36" s="89">
        <v>0</v>
      </c>
      <c r="AI36" s="89">
        <v>0</v>
      </c>
      <c r="AJ36" s="89">
        <v>0</v>
      </c>
      <c r="AK36" s="89">
        <v>0</v>
      </c>
      <c r="AL36" s="89">
        <v>0</v>
      </c>
      <c r="AM36" s="89">
        <v>0</v>
      </c>
      <c r="AN36" s="89">
        <v>0</v>
      </c>
      <c r="AO36" s="89">
        <v>0</v>
      </c>
      <c r="AP36" s="89">
        <v>0</v>
      </c>
      <c r="AQ36" s="89">
        <v>0</v>
      </c>
      <c r="AR36" s="89">
        <v>0</v>
      </c>
      <c r="AS36" s="89">
        <v>0</v>
      </c>
      <c r="AT36" s="89">
        <v>0</v>
      </c>
      <c r="AU36" s="89">
        <v>0</v>
      </c>
      <c r="AV36" s="89">
        <v>0</v>
      </c>
      <c r="AW36" s="89">
        <v>0</v>
      </c>
      <c r="AX36" s="89">
        <v>0</v>
      </c>
      <c r="AY36" s="89">
        <v>0</v>
      </c>
      <c r="AZ36" s="89">
        <v>0</v>
      </c>
      <c r="BA36" s="89">
        <v>0</v>
      </c>
      <c r="BB36" s="89">
        <v>0</v>
      </c>
      <c r="BC36" s="89">
        <v>0</v>
      </c>
      <c r="BD36" s="89">
        <v>0</v>
      </c>
      <c r="BE36" s="89">
        <v>0</v>
      </c>
      <c r="BF36" s="89">
        <v>0</v>
      </c>
      <c r="BG36" s="89">
        <v>0</v>
      </c>
      <c r="BH36" s="89">
        <v>0</v>
      </c>
      <c r="BI36" s="89">
        <v>0</v>
      </c>
      <c r="BJ36" s="89">
        <v>0</v>
      </c>
      <c r="BK36" s="89">
        <v>0</v>
      </c>
      <c r="BL36" s="89">
        <v>0</v>
      </c>
      <c r="BM36" s="89">
        <v>0</v>
      </c>
      <c r="BN36" s="89">
        <v>0</v>
      </c>
      <c r="BO36" s="89">
        <v>0</v>
      </c>
      <c r="BP36" s="89">
        <v>0</v>
      </c>
      <c r="BQ36" s="89">
        <v>0</v>
      </c>
      <c r="BR36" s="89">
        <v>0</v>
      </c>
      <c r="BS36" s="89">
        <v>0</v>
      </c>
      <c r="BT36" s="89">
        <v>0</v>
      </c>
      <c r="BU36" s="89">
        <v>0</v>
      </c>
      <c r="BV36" s="89">
        <v>0</v>
      </c>
      <c r="BW36" s="89">
        <v>0</v>
      </c>
      <c r="BX36" s="112">
        <v>0</v>
      </c>
      <c r="BY36" s="112">
        <v>0</v>
      </c>
      <c r="BZ36" s="112">
        <v>0</v>
      </c>
      <c r="CA36" s="112">
        <v>0</v>
      </c>
      <c r="CB36" s="112">
        <v>0</v>
      </c>
      <c r="CC36" s="112">
        <v>0</v>
      </c>
      <c r="CD36" s="236">
        <v>0</v>
      </c>
      <c r="CE36" s="236">
        <v>0</v>
      </c>
      <c r="CF36" s="236">
        <v>0</v>
      </c>
      <c r="CG36" s="236">
        <v>0</v>
      </c>
      <c r="CH36" s="236">
        <v>0</v>
      </c>
      <c r="CI36" s="236">
        <v>0</v>
      </c>
    </row>
    <row r="37" spans="1:87" ht="12.75" customHeight="1" x14ac:dyDescent="0.3">
      <c r="A37" s="190">
        <v>31130</v>
      </c>
      <c r="B37" s="189" t="s">
        <v>348</v>
      </c>
      <c r="C37" s="89">
        <v>0</v>
      </c>
      <c r="D37" s="89">
        <v>0</v>
      </c>
      <c r="E37" s="89">
        <v>0</v>
      </c>
      <c r="F37" s="89">
        <v>0</v>
      </c>
      <c r="G37" s="89">
        <v>0</v>
      </c>
      <c r="H37" s="89">
        <v>0</v>
      </c>
      <c r="I37" s="89">
        <v>0</v>
      </c>
      <c r="J37" s="89">
        <v>0</v>
      </c>
      <c r="K37" s="89">
        <v>0</v>
      </c>
      <c r="L37" s="89">
        <v>0</v>
      </c>
      <c r="M37" s="89">
        <v>0</v>
      </c>
      <c r="N37" s="89">
        <v>0</v>
      </c>
      <c r="O37" s="89">
        <v>0</v>
      </c>
      <c r="P37" s="89">
        <v>0</v>
      </c>
      <c r="Q37" s="89">
        <v>0</v>
      </c>
      <c r="R37" s="89">
        <v>0</v>
      </c>
      <c r="S37" s="89">
        <v>0</v>
      </c>
      <c r="T37" s="89">
        <v>0</v>
      </c>
      <c r="U37" s="89">
        <v>0</v>
      </c>
      <c r="V37" s="89">
        <v>0</v>
      </c>
      <c r="W37" s="89">
        <v>0</v>
      </c>
      <c r="X37" s="89">
        <v>0</v>
      </c>
      <c r="Y37" s="89">
        <v>0</v>
      </c>
      <c r="Z37" s="89">
        <v>0</v>
      </c>
      <c r="AA37" s="89">
        <v>0</v>
      </c>
      <c r="AB37" s="89">
        <v>0</v>
      </c>
      <c r="AC37" s="89">
        <v>0</v>
      </c>
      <c r="AD37" s="89">
        <v>0</v>
      </c>
      <c r="AE37" s="89">
        <v>0</v>
      </c>
      <c r="AF37" s="89">
        <v>0</v>
      </c>
      <c r="AG37" s="89">
        <v>0</v>
      </c>
      <c r="AH37" s="89">
        <v>0</v>
      </c>
      <c r="AI37" s="89">
        <v>0</v>
      </c>
      <c r="AJ37" s="89">
        <v>0</v>
      </c>
      <c r="AK37" s="89">
        <v>0</v>
      </c>
      <c r="AL37" s="89">
        <v>0</v>
      </c>
      <c r="AM37" s="89">
        <v>0</v>
      </c>
      <c r="AN37" s="89">
        <v>0</v>
      </c>
      <c r="AO37" s="89">
        <v>0</v>
      </c>
      <c r="AP37" s="89">
        <v>0</v>
      </c>
      <c r="AQ37" s="89">
        <v>0</v>
      </c>
      <c r="AR37" s="89">
        <v>0</v>
      </c>
      <c r="AS37" s="89">
        <v>0</v>
      </c>
      <c r="AT37" s="89">
        <v>0</v>
      </c>
      <c r="AU37" s="89">
        <v>0</v>
      </c>
      <c r="AV37" s="89">
        <v>0</v>
      </c>
      <c r="AW37" s="89">
        <v>0</v>
      </c>
      <c r="AX37" s="89">
        <v>0</v>
      </c>
      <c r="AY37" s="89">
        <v>0</v>
      </c>
      <c r="AZ37" s="89">
        <v>0</v>
      </c>
      <c r="BA37" s="89">
        <v>0</v>
      </c>
      <c r="BB37" s="89">
        <v>0</v>
      </c>
      <c r="BC37" s="89">
        <v>0</v>
      </c>
      <c r="BD37" s="89">
        <v>0</v>
      </c>
      <c r="BE37" s="89">
        <v>0</v>
      </c>
      <c r="BF37" s="89">
        <v>0</v>
      </c>
      <c r="BG37" s="89">
        <v>0</v>
      </c>
      <c r="BH37" s="89">
        <v>0</v>
      </c>
      <c r="BI37" s="89">
        <v>0</v>
      </c>
      <c r="BJ37" s="89">
        <v>0</v>
      </c>
      <c r="BK37" s="89">
        <v>0</v>
      </c>
      <c r="BL37" s="89">
        <v>0</v>
      </c>
      <c r="BM37" s="89">
        <v>0</v>
      </c>
      <c r="BN37" s="89">
        <v>0</v>
      </c>
      <c r="BO37" s="89">
        <v>0</v>
      </c>
      <c r="BP37" s="89">
        <v>0</v>
      </c>
      <c r="BQ37" s="89">
        <v>0</v>
      </c>
      <c r="BR37" s="89">
        <v>0</v>
      </c>
      <c r="BS37" s="89">
        <v>0</v>
      </c>
      <c r="BT37" s="89">
        <v>0</v>
      </c>
      <c r="BU37" s="89">
        <v>0</v>
      </c>
      <c r="BV37" s="89">
        <v>0</v>
      </c>
      <c r="BW37" s="89">
        <v>0</v>
      </c>
      <c r="BX37" s="112">
        <v>0</v>
      </c>
      <c r="BY37" s="112">
        <v>0</v>
      </c>
      <c r="BZ37" s="112">
        <v>0</v>
      </c>
      <c r="CA37" s="112">
        <v>0</v>
      </c>
      <c r="CB37" s="112">
        <v>0</v>
      </c>
      <c r="CC37" s="112">
        <v>0</v>
      </c>
      <c r="CD37" s="236">
        <v>0</v>
      </c>
      <c r="CE37" s="236">
        <v>0</v>
      </c>
      <c r="CF37" s="236">
        <v>0</v>
      </c>
      <c r="CG37" s="236">
        <v>0</v>
      </c>
      <c r="CH37" s="236">
        <v>0</v>
      </c>
      <c r="CI37" s="236">
        <v>0</v>
      </c>
    </row>
    <row r="38" spans="1:87" ht="12.75" customHeight="1" x14ac:dyDescent="0.3">
      <c r="A38" s="190">
        <v>31131</v>
      </c>
      <c r="B38" s="189" t="s">
        <v>349</v>
      </c>
      <c r="C38" s="89">
        <v>0</v>
      </c>
      <c r="D38" s="89">
        <v>0</v>
      </c>
      <c r="E38" s="89">
        <v>0</v>
      </c>
      <c r="F38" s="89">
        <v>0</v>
      </c>
      <c r="G38" s="89">
        <v>0</v>
      </c>
      <c r="H38" s="89">
        <v>0</v>
      </c>
      <c r="I38" s="89">
        <v>0</v>
      </c>
      <c r="J38" s="89">
        <v>0</v>
      </c>
      <c r="K38" s="89">
        <v>0</v>
      </c>
      <c r="L38" s="89">
        <v>0</v>
      </c>
      <c r="M38" s="89">
        <v>0</v>
      </c>
      <c r="N38" s="89">
        <v>0</v>
      </c>
      <c r="O38" s="89">
        <v>0</v>
      </c>
      <c r="P38" s="89">
        <v>0</v>
      </c>
      <c r="Q38" s="89">
        <v>0</v>
      </c>
      <c r="R38" s="89">
        <v>0</v>
      </c>
      <c r="S38" s="89">
        <v>0</v>
      </c>
      <c r="T38" s="89">
        <v>0</v>
      </c>
      <c r="U38" s="89">
        <v>0</v>
      </c>
      <c r="V38" s="89">
        <v>0</v>
      </c>
      <c r="W38" s="89">
        <v>0</v>
      </c>
      <c r="X38" s="89">
        <v>0</v>
      </c>
      <c r="Y38" s="89">
        <v>0</v>
      </c>
      <c r="Z38" s="89">
        <v>0</v>
      </c>
      <c r="AA38" s="89">
        <v>0</v>
      </c>
      <c r="AB38" s="89">
        <v>0</v>
      </c>
      <c r="AC38" s="89">
        <v>0</v>
      </c>
      <c r="AD38" s="89">
        <v>0</v>
      </c>
      <c r="AE38" s="89">
        <v>0</v>
      </c>
      <c r="AF38" s="89">
        <v>0</v>
      </c>
      <c r="AG38" s="89">
        <v>0</v>
      </c>
      <c r="AH38" s="89">
        <v>0</v>
      </c>
      <c r="AI38" s="89">
        <v>0</v>
      </c>
      <c r="AJ38" s="89">
        <v>0</v>
      </c>
      <c r="AK38" s="89">
        <v>0</v>
      </c>
      <c r="AL38" s="89">
        <v>0</v>
      </c>
      <c r="AM38" s="89">
        <v>0</v>
      </c>
      <c r="AN38" s="89">
        <v>0</v>
      </c>
      <c r="AO38" s="89">
        <v>0</v>
      </c>
      <c r="AP38" s="89">
        <v>0</v>
      </c>
      <c r="AQ38" s="89">
        <v>0</v>
      </c>
      <c r="AR38" s="89">
        <v>0</v>
      </c>
      <c r="AS38" s="89">
        <v>0</v>
      </c>
      <c r="AT38" s="89">
        <v>0</v>
      </c>
      <c r="AU38" s="89">
        <v>0</v>
      </c>
      <c r="AV38" s="89">
        <v>0</v>
      </c>
      <c r="AW38" s="89">
        <v>0</v>
      </c>
      <c r="AX38" s="89">
        <v>0</v>
      </c>
      <c r="AY38" s="89">
        <v>0</v>
      </c>
      <c r="AZ38" s="89">
        <v>0</v>
      </c>
      <c r="BA38" s="89">
        <v>0</v>
      </c>
      <c r="BB38" s="89">
        <v>0</v>
      </c>
      <c r="BC38" s="89">
        <v>0</v>
      </c>
      <c r="BD38" s="89">
        <v>0</v>
      </c>
      <c r="BE38" s="89">
        <v>0</v>
      </c>
      <c r="BF38" s="89">
        <v>0</v>
      </c>
      <c r="BG38" s="89">
        <v>0</v>
      </c>
      <c r="BH38" s="89">
        <v>0</v>
      </c>
      <c r="BI38" s="89">
        <v>0</v>
      </c>
      <c r="BJ38" s="89">
        <v>0</v>
      </c>
      <c r="BK38" s="89">
        <v>0</v>
      </c>
      <c r="BL38" s="89">
        <v>0</v>
      </c>
      <c r="BM38" s="89">
        <v>0</v>
      </c>
      <c r="BN38" s="89">
        <v>0</v>
      </c>
      <c r="BO38" s="89">
        <v>0</v>
      </c>
      <c r="BP38" s="89">
        <v>0</v>
      </c>
      <c r="BQ38" s="89">
        <v>0</v>
      </c>
      <c r="BR38" s="89">
        <v>0</v>
      </c>
      <c r="BS38" s="89">
        <v>0</v>
      </c>
      <c r="BT38" s="89">
        <v>0</v>
      </c>
      <c r="BU38" s="89">
        <v>0</v>
      </c>
      <c r="BV38" s="89">
        <v>0</v>
      </c>
      <c r="BW38" s="89">
        <v>0</v>
      </c>
      <c r="BX38" s="112">
        <v>0</v>
      </c>
      <c r="BY38" s="112">
        <v>0</v>
      </c>
      <c r="BZ38" s="112">
        <v>0</v>
      </c>
      <c r="CA38" s="112">
        <v>0</v>
      </c>
      <c r="CB38" s="112">
        <v>0</v>
      </c>
      <c r="CC38" s="112">
        <v>0</v>
      </c>
      <c r="CD38" s="236">
        <v>0</v>
      </c>
      <c r="CE38" s="236">
        <v>0</v>
      </c>
      <c r="CF38" s="236">
        <v>0</v>
      </c>
      <c r="CG38" s="236">
        <v>0</v>
      </c>
      <c r="CH38" s="236">
        <v>0</v>
      </c>
      <c r="CI38" s="236">
        <v>0</v>
      </c>
    </row>
    <row r="39" spans="1:87" ht="12.75" customHeight="1" x14ac:dyDescent="0.3">
      <c r="A39" s="190">
        <v>31132</v>
      </c>
      <c r="B39" s="189" t="s">
        <v>350</v>
      </c>
      <c r="C39" s="89">
        <v>0</v>
      </c>
      <c r="D39" s="89">
        <v>0</v>
      </c>
      <c r="E39" s="89">
        <v>0</v>
      </c>
      <c r="F39" s="89">
        <v>0</v>
      </c>
      <c r="G39" s="89">
        <v>0</v>
      </c>
      <c r="H39" s="89">
        <v>0</v>
      </c>
      <c r="I39" s="89">
        <v>0</v>
      </c>
      <c r="J39" s="89">
        <v>0</v>
      </c>
      <c r="K39" s="89">
        <v>0</v>
      </c>
      <c r="L39" s="89">
        <v>0</v>
      </c>
      <c r="M39" s="89">
        <v>0</v>
      </c>
      <c r="N39" s="89">
        <v>0</v>
      </c>
      <c r="O39" s="89">
        <v>0</v>
      </c>
      <c r="P39" s="89">
        <v>0</v>
      </c>
      <c r="Q39" s="89">
        <v>0</v>
      </c>
      <c r="R39" s="89">
        <v>0</v>
      </c>
      <c r="S39" s="89">
        <v>0</v>
      </c>
      <c r="T39" s="89">
        <v>0</v>
      </c>
      <c r="U39" s="89">
        <v>0</v>
      </c>
      <c r="V39" s="89">
        <v>0</v>
      </c>
      <c r="W39" s="89">
        <v>0</v>
      </c>
      <c r="X39" s="89">
        <v>0</v>
      </c>
      <c r="Y39" s="89">
        <v>0</v>
      </c>
      <c r="Z39" s="89">
        <v>0</v>
      </c>
      <c r="AA39" s="89">
        <v>0</v>
      </c>
      <c r="AB39" s="89">
        <v>0</v>
      </c>
      <c r="AC39" s="89">
        <v>0</v>
      </c>
      <c r="AD39" s="89">
        <v>0</v>
      </c>
      <c r="AE39" s="89">
        <v>0</v>
      </c>
      <c r="AF39" s="89">
        <v>0</v>
      </c>
      <c r="AG39" s="89">
        <v>0</v>
      </c>
      <c r="AH39" s="89">
        <v>0</v>
      </c>
      <c r="AI39" s="89">
        <v>0</v>
      </c>
      <c r="AJ39" s="89">
        <v>0</v>
      </c>
      <c r="AK39" s="89">
        <v>0</v>
      </c>
      <c r="AL39" s="89">
        <v>0</v>
      </c>
      <c r="AM39" s="89">
        <v>0</v>
      </c>
      <c r="AN39" s="89">
        <v>0</v>
      </c>
      <c r="AO39" s="89">
        <v>0</v>
      </c>
      <c r="AP39" s="89">
        <v>0</v>
      </c>
      <c r="AQ39" s="89">
        <v>0</v>
      </c>
      <c r="AR39" s="89">
        <v>0</v>
      </c>
      <c r="AS39" s="89">
        <v>0</v>
      </c>
      <c r="AT39" s="89">
        <v>0</v>
      </c>
      <c r="AU39" s="89">
        <v>0</v>
      </c>
      <c r="AV39" s="89">
        <v>0</v>
      </c>
      <c r="AW39" s="89">
        <v>0</v>
      </c>
      <c r="AX39" s="89">
        <v>0</v>
      </c>
      <c r="AY39" s="89">
        <v>0</v>
      </c>
      <c r="AZ39" s="89">
        <v>0</v>
      </c>
      <c r="BA39" s="89">
        <v>0</v>
      </c>
      <c r="BB39" s="89">
        <v>0</v>
      </c>
      <c r="BC39" s="89">
        <v>0</v>
      </c>
      <c r="BD39" s="89">
        <v>0</v>
      </c>
      <c r="BE39" s="89">
        <v>0</v>
      </c>
      <c r="BF39" s="89">
        <v>0</v>
      </c>
      <c r="BG39" s="89">
        <v>0</v>
      </c>
      <c r="BH39" s="89">
        <v>0</v>
      </c>
      <c r="BI39" s="89">
        <v>0</v>
      </c>
      <c r="BJ39" s="89">
        <v>0</v>
      </c>
      <c r="BK39" s="89">
        <v>0</v>
      </c>
      <c r="BL39" s="89">
        <v>0</v>
      </c>
      <c r="BM39" s="89">
        <v>0</v>
      </c>
      <c r="BN39" s="89">
        <v>0</v>
      </c>
      <c r="BO39" s="89">
        <v>0</v>
      </c>
      <c r="BP39" s="89">
        <v>0</v>
      </c>
      <c r="BQ39" s="89">
        <v>0</v>
      </c>
      <c r="BR39" s="89">
        <v>0</v>
      </c>
      <c r="BS39" s="89">
        <v>0</v>
      </c>
      <c r="BT39" s="89">
        <v>0</v>
      </c>
      <c r="BU39" s="89">
        <v>0</v>
      </c>
      <c r="BV39" s="89">
        <v>0</v>
      </c>
      <c r="BW39" s="89">
        <v>0</v>
      </c>
      <c r="BX39" s="112">
        <v>0</v>
      </c>
      <c r="BY39" s="112">
        <v>0</v>
      </c>
      <c r="BZ39" s="112">
        <v>0</v>
      </c>
      <c r="CA39" s="112">
        <v>0</v>
      </c>
      <c r="CB39" s="112">
        <v>0</v>
      </c>
      <c r="CC39" s="112">
        <v>0</v>
      </c>
      <c r="CD39" s="236">
        <v>0</v>
      </c>
      <c r="CE39" s="236">
        <v>0</v>
      </c>
      <c r="CF39" s="236">
        <v>0</v>
      </c>
      <c r="CG39" s="236">
        <v>0</v>
      </c>
      <c r="CH39" s="236">
        <v>0</v>
      </c>
      <c r="CI39" s="236">
        <v>0</v>
      </c>
    </row>
    <row r="40" spans="1:87" ht="12.75" customHeight="1" x14ac:dyDescent="0.3">
      <c r="A40" s="190">
        <v>31133</v>
      </c>
      <c r="B40" s="189" t="s">
        <v>351</v>
      </c>
      <c r="C40" s="89">
        <v>0</v>
      </c>
      <c r="D40" s="89">
        <v>0</v>
      </c>
      <c r="E40" s="89">
        <v>0</v>
      </c>
      <c r="F40" s="89">
        <v>0</v>
      </c>
      <c r="G40" s="89">
        <v>0</v>
      </c>
      <c r="H40" s="89">
        <v>0</v>
      </c>
      <c r="I40" s="89">
        <v>0</v>
      </c>
      <c r="J40" s="89">
        <v>0</v>
      </c>
      <c r="K40" s="89">
        <v>0</v>
      </c>
      <c r="L40" s="89">
        <v>0</v>
      </c>
      <c r="M40" s="89">
        <v>0</v>
      </c>
      <c r="N40" s="89">
        <v>0</v>
      </c>
      <c r="O40" s="89">
        <v>0</v>
      </c>
      <c r="P40" s="89">
        <v>0</v>
      </c>
      <c r="Q40" s="89">
        <v>0</v>
      </c>
      <c r="R40" s="89">
        <v>0</v>
      </c>
      <c r="S40" s="89">
        <v>0</v>
      </c>
      <c r="T40" s="89">
        <v>0</v>
      </c>
      <c r="U40" s="89">
        <v>0</v>
      </c>
      <c r="V40" s="89">
        <v>0</v>
      </c>
      <c r="W40" s="89">
        <v>0</v>
      </c>
      <c r="X40" s="89">
        <v>0</v>
      </c>
      <c r="Y40" s="89">
        <v>0</v>
      </c>
      <c r="Z40" s="89">
        <v>0</v>
      </c>
      <c r="AA40" s="89">
        <v>0</v>
      </c>
      <c r="AB40" s="89">
        <v>0</v>
      </c>
      <c r="AC40" s="89">
        <v>0</v>
      </c>
      <c r="AD40" s="89">
        <v>0</v>
      </c>
      <c r="AE40" s="89">
        <v>0</v>
      </c>
      <c r="AF40" s="89">
        <v>0</v>
      </c>
      <c r="AG40" s="89">
        <v>0</v>
      </c>
      <c r="AH40" s="89">
        <v>0</v>
      </c>
      <c r="AI40" s="89">
        <v>0</v>
      </c>
      <c r="AJ40" s="89">
        <v>0</v>
      </c>
      <c r="AK40" s="89">
        <v>0</v>
      </c>
      <c r="AL40" s="89">
        <v>0</v>
      </c>
      <c r="AM40" s="89">
        <v>0</v>
      </c>
      <c r="AN40" s="89">
        <v>0</v>
      </c>
      <c r="AO40" s="89">
        <v>0</v>
      </c>
      <c r="AP40" s="89">
        <v>0</v>
      </c>
      <c r="AQ40" s="89">
        <v>0</v>
      </c>
      <c r="AR40" s="89">
        <v>0</v>
      </c>
      <c r="AS40" s="89">
        <v>0</v>
      </c>
      <c r="AT40" s="89">
        <v>0</v>
      </c>
      <c r="AU40" s="89">
        <v>0</v>
      </c>
      <c r="AV40" s="89">
        <v>0</v>
      </c>
      <c r="AW40" s="89">
        <v>0</v>
      </c>
      <c r="AX40" s="89">
        <v>0</v>
      </c>
      <c r="AY40" s="89">
        <v>0</v>
      </c>
      <c r="AZ40" s="89">
        <v>0</v>
      </c>
      <c r="BA40" s="89">
        <v>0</v>
      </c>
      <c r="BB40" s="89">
        <v>0</v>
      </c>
      <c r="BC40" s="89">
        <v>0</v>
      </c>
      <c r="BD40" s="89">
        <v>0</v>
      </c>
      <c r="BE40" s="89">
        <v>0</v>
      </c>
      <c r="BF40" s="89">
        <v>0</v>
      </c>
      <c r="BG40" s="89">
        <v>0</v>
      </c>
      <c r="BH40" s="89">
        <v>0</v>
      </c>
      <c r="BI40" s="89">
        <v>0</v>
      </c>
      <c r="BJ40" s="89">
        <v>0</v>
      </c>
      <c r="BK40" s="89">
        <v>0</v>
      </c>
      <c r="BL40" s="89">
        <v>0</v>
      </c>
      <c r="BM40" s="89">
        <v>0</v>
      </c>
      <c r="BN40" s="89">
        <v>0</v>
      </c>
      <c r="BO40" s="89">
        <v>0</v>
      </c>
      <c r="BP40" s="89">
        <v>0</v>
      </c>
      <c r="BQ40" s="89">
        <v>0</v>
      </c>
      <c r="BR40" s="89">
        <v>0</v>
      </c>
      <c r="BS40" s="89">
        <v>0</v>
      </c>
      <c r="BT40" s="89">
        <v>0</v>
      </c>
      <c r="BU40" s="89">
        <v>0</v>
      </c>
      <c r="BV40" s="89">
        <v>0</v>
      </c>
      <c r="BW40" s="89">
        <v>0</v>
      </c>
      <c r="BX40" s="112">
        <v>0</v>
      </c>
      <c r="BY40" s="112">
        <v>0</v>
      </c>
      <c r="BZ40" s="112">
        <v>0</v>
      </c>
      <c r="CA40" s="112">
        <v>0</v>
      </c>
      <c r="CB40" s="112">
        <v>0</v>
      </c>
      <c r="CC40" s="112">
        <v>0</v>
      </c>
      <c r="CD40" s="236">
        <v>0</v>
      </c>
      <c r="CE40" s="236">
        <v>0</v>
      </c>
      <c r="CF40" s="236">
        <v>0</v>
      </c>
      <c r="CG40" s="236">
        <v>0</v>
      </c>
      <c r="CH40" s="236">
        <v>0</v>
      </c>
      <c r="CI40" s="236">
        <v>0</v>
      </c>
    </row>
    <row r="41" spans="1:87" ht="12.75" customHeight="1" x14ac:dyDescent="0.3">
      <c r="A41" s="190">
        <v>31134</v>
      </c>
      <c r="B41" s="189" t="s">
        <v>352</v>
      </c>
      <c r="C41" s="89">
        <v>0</v>
      </c>
      <c r="D41" s="89">
        <v>0</v>
      </c>
      <c r="E41" s="89">
        <v>0</v>
      </c>
      <c r="F41" s="89">
        <v>0</v>
      </c>
      <c r="G41" s="89">
        <v>0</v>
      </c>
      <c r="H41" s="89">
        <v>0</v>
      </c>
      <c r="I41" s="89">
        <v>0</v>
      </c>
      <c r="J41" s="89">
        <v>0</v>
      </c>
      <c r="K41" s="89">
        <v>0</v>
      </c>
      <c r="L41" s="89">
        <v>0</v>
      </c>
      <c r="M41" s="89">
        <v>0</v>
      </c>
      <c r="N41" s="89">
        <v>0</v>
      </c>
      <c r="O41" s="89">
        <v>0</v>
      </c>
      <c r="P41" s="89">
        <v>0</v>
      </c>
      <c r="Q41" s="89">
        <v>0</v>
      </c>
      <c r="R41" s="89">
        <v>0</v>
      </c>
      <c r="S41" s="89">
        <v>0</v>
      </c>
      <c r="T41" s="89">
        <v>0</v>
      </c>
      <c r="U41" s="89">
        <v>0</v>
      </c>
      <c r="V41" s="89">
        <v>0</v>
      </c>
      <c r="W41" s="89">
        <v>0</v>
      </c>
      <c r="X41" s="89">
        <v>0</v>
      </c>
      <c r="Y41" s="89">
        <v>0</v>
      </c>
      <c r="Z41" s="89">
        <v>0</v>
      </c>
      <c r="AA41" s="89">
        <v>0</v>
      </c>
      <c r="AB41" s="89">
        <v>0</v>
      </c>
      <c r="AC41" s="89">
        <v>0</v>
      </c>
      <c r="AD41" s="89">
        <v>0</v>
      </c>
      <c r="AE41" s="89">
        <v>0</v>
      </c>
      <c r="AF41" s="89">
        <v>0</v>
      </c>
      <c r="AG41" s="89">
        <v>0</v>
      </c>
      <c r="AH41" s="89">
        <v>0</v>
      </c>
      <c r="AI41" s="89">
        <v>0</v>
      </c>
      <c r="AJ41" s="89">
        <v>0</v>
      </c>
      <c r="AK41" s="89">
        <v>0</v>
      </c>
      <c r="AL41" s="89">
        <v>0</v>
      </c>
      <c r="AM41" s="89">
        <v>0</v>
      </c>
      <c r="AN41" s="89">
        <v>0</v>
      </c>
      <c r="AO41" s="89">
        <v>0</v>
      </c>
      <c r="AP41" s="89">
        <v>0</v>
      </c>
      <c r="AQ41" s="89">
        <v>0</v>
      </c>
      <c r="AR41" s="89">
        <v>0</v>
      </c>
      <c r="AS41" s="89">
        <v>0</v>
      </c>
      <c r="AT41" s="89">
        <v>0</v>
      </c>
      <c r="AU41" s="89">
        <v>0</v>
      </c>
      <c r="AV41" s="89">
        <v>0</v>
      </c>
      <c r="AW41" s="89">
        <v>0</v>
      </c>
      <c r="AX41" s="89">
        <v>0</v>
      </c>
      <c r="AY41" s="89">
        <v>0</v>
      </c>
      <c r="AZ41" s="89">
        <v>0</v>
      </c>
      <c r="BA41" s="89">
        <v>0</v>
      </c>
      <c r="BB41" s="89">
        <v>0</v>
      </c>
      <c r="BC41" s="89">
        <v>0</v>
      </c>
      <c r="BD41" s="89">
        <v>0</v>
      </c>
      <c r="BE41" s="89">
        <v>0</v>
      </c>
      <c r="BF41" s="89">
        <v>0</v>
      </c>
      <c r="BG41" s="89">
        <v>0</v>
      </c>
      <c r="BH41" s="89">
        <v>0</v>
      </c>
      <c r="BI41" s="89">
        <v>0</v>
      </c>
      <c r="BJ41" s="89">
        <v>0</v>
      </c>
      <c r="BK41" s="89">
        <v>0</v>
      </c>
      <c r="BL41" s="89">
        <v>0</v>
      </c>
      <c r="BM41" s="89">
        <v>0</v>
      </c>
      <c r="BN41" s="89">
        <v>0</v>
      </c>
      <c r="BO41" s="89">
        <v>0</v>
      </c>
      <c r="BP41" s="89">
        <v>0</v>
      </c>
      <c r="BQ41" s="89">
        <v>0</v>
      </c>
      <c r="BR41" s="89">
        <v>0</v>
      </c>
      <c r="BS41" s="89">
        <v>0</v>
      </c>
      <c r="BT41" s="89">
        <v>0</v>
      </c>
      <c r="BU41" s="89">
        <v>0</v>
      </c>
      <c r="BV41" s="89">
        <v>0</v>
      </c>
      <c r="BW41" s="89">
        <v>0</v>
      </c>
      <c r="BX41" s="112">
        <v>0</v>
      </c>
      <c r="BY41" s="112">
        <v>0</v>
      </c>
      <c r="BZ41" s="112">
        <v>0</v>
      </c>
      <c r="CA41" s="112">
        <v>0</v>
      </c>
      <c r="CB41" s="112">
        <v>0</v>
      </c>
      <c r="CC41" s="112">
        <v>0</v>
      </c>
      <c r="CD41" s="236">
        <v>0</v>
      </c>
      <c r="CE41" s="236">
        <v>0</v>
      </c>
      <c r="CF41" s="236">
        <v>0</v>
      </c>
      <c r="CG41" s="236">
        <v>0</v>
      </c>
      <c r="CH41" s="236">
        <v>0</v>
      </c>
      <c r="CI41" s="236">
        <v>0</v>
      </c>
    </row>
    <row r="42" spans="1:87" ht="12.75" customHeight="1" x14ac:dyDescent="0.3">
      <c r="A42" s="190">
        <v>31140</v>
      </c>
      <c r="B42" s="189" t="s">
        <v>353</v>
      </c>
      <c r="C42" s="89">
        <v>253327687.73000011</v>
      </c>
      <c r="D42" s="89">
        <v>254512891.98000011</v>
      </c>
      <c r="E42" s="89">
        <v>254524815.44000012</v>
      </c>
      <c r="F42" s="89">
        <v>254526120.46000013</v>
      </c>
      <c r="G42" s="89">
        <v>254516093.30000013</v>
      </c>
      <c r="H42" s="89">
        <v>254562047.8900001</v>
      </c>
      <c r="I42" s="89">
        <v>252776605.2400001</v>
      </c>
      <c r="J42" s="89">
        <v>252725323.12000009</v>
      </c>
      <c r="K42" s="89">
        <v>252697884.60000008</v>
      </c>
      <c r="L42" s="89">
        <v>252697884.60000008</v>
      </c>
      <c r="M42" s="89">
        <v>252711516.26000008</v>
      </c>
      <c r="N42" s="89">
        <v>252754094.87000006</v>
      </c>
      <c r="O42" s="89">
        <v>280889857.93000007</v>
      </c>
      <c r="P42" s="89">
        <v>280912469.08000004</v>
      </c>
      <c r="Q42" s="89">
        <v>280963525.30000001</v>
      </c>
      <c r="R42" s="89">
        <v>280963525.30000001</v>
      </c>
      <c r="S42" s="89">
        <v>280963525.30000001</v>
      </c>
      <c r="T42" s="89">
        <v>280963525.30000001</v>
      </c>
      <c r="U42" s="89">
        <v>280963525.30000001</v>
      </c>
      <c r="V42" s="89">
        <v>280963525.30000001</v>
      </c>
      <c r="W42" s="89">
        <v>280963525.30000001</v>
      </c>
      <c r="X42" s="89">
        <v>280963525.30000001</v>
      </c>
      <c r="Y42" s="89">
        <v>280963525.30000001</v>
      </c>
      <c r="Z42" s="89">
        <v>280963525.30000001</v>
      </c>
      <c r="AA42" s="89">
        <v>280963525.30000001</v>
      </c>
      <c r="AB42" s="89">
        <v>280963525.30000001</v>
      </c>
      <c r="AC42" s="89">
        <v>280963525.30000001</v>
      </c>
      <c r="AD42" s="89">
        <v>280963525.30000001</v>
      </c>
      <c r="AE42" s="89">
        <v>280963525.30000001</v>
      </c>
      <c r="AF42" s="89">
        <v>280963525.30000001</v>
      </c>
      <c r="AG42" s="89">
        <v>280963525.30000001</v>
      </c>
      <c r="AH42" s="89">
        <v>280963525.30000001</v>
      </c>
      <c r="AI42" s="89">
        <v>280963525.30000001</v>
      </c>
      <c r="AJ42" s="89">
        <v>280963525.30000001</v>
      </c>
      <c r="AK42" s="89">
        <v>280963525.30000001</v>
      </c>
      <c r="AL42" s="89">
        <v>280963525.30000001</v>
      </c>
      <c r="AM42" s="89">
        <v>280963525.30000001</v>
      </c>
      <c r="AN42" s="89">
        <v>280963525.30000001</v>
      </c>
      <c r="AO42" s="89">
        <v>280963525.30000001</v>
      </c>
      <c r="AP42" s="89">
        <v>280963525.30000001</v>
      </c>
      <c r="AQ42" s="89">
        <v>280963525.30000001</v>
      </c>
      <c r="AR42" s="89">
        <v>280963525.30000001</v>
      </c>
      <c r="AS42" s="89">
        <v>280963525.30000001</v>
      </c>
      <c r="AT42" s="89">
        <v>280963525.30000001</v>
      </c>
      <c r="AU42" s="89">
        <v>280963525.30000001</v>
      </c>
      <c r="AV42" s="89">
        <v>280963525.30000001</v>
      </c>
      <c r="AW42" s="89">
        <v>280963525.30000001</v>
      </c>
      <c r="AX42" s="89">
        <v>280963525.30000001</v>
      </c>
      <c r="AY42" s="89">
        <v>280963525.30000001</v>
      </c>
      <c r="AZ42" s="89">
        <v>280963525.30000001</v>
      </c>
      <c r="BA42" s="89">
        <v>280963525.30000001</v>
      </c>
      <c r="BB42" s="89">
        <v>280963525.30000001</v>
      </c>
      <c r="BC42" s="89">
        <v>280963525.30000001</v>
      </c>
      <c r="BD42" s="89">
        <v>280963525.30000001</v>
      </c>
      <c r="BE42" s="89">
        <v>280963525.30000001</v>
      </c>
      <c r="BF42" s="89">
        <v>280963525.30000001</v>
      </c>
      <c r="BG42" s="89">
        <v>280963525.30000001</v>
      </c>
      <c r="BH42" s="89">
        <v>280963525.30000001</v>
      </c>
      <c r="BI42" s="89">
        <v>280963525.30000001</v>
      </c>
      <c r="BJ42" s="89">
        <v>280963525.30000001</v>
      </c>
      <c r="BK42" s="89">
        <v>280963525.30000001</v>
      </c>
      <c r="BL42" s="89">
        <v>280963525.30000001</v>
      </c>
      <c r="BM42" s="89">
        <v>280963525.30000001</v>
      </c>
      <c r="BN42" s="89">
        <v>280963525.30000001</v>
      </c>
      <c r="BO42" s="89">
        <v>280963525.30000001</v>
      </c>
      <c r="BP42" s="89">
        <v>280963525.30000001</v>
      </c>
      <c r="BQ42" s="89">
        <v>280963525.30000001</v>
      </c>
      <c r="BR42" s="89">
        <v>280963525.30000001</v>
      </c>
      <c r="BS42" s="89">
        <v>280963525.30000001</v>
      </c>
      <c r="BT42" s="89">
        <v>280963525.30000001</v>
      </c>
      <c r="BU42" s="89">
        <v>280963525.30000001</v>
      </c>
      <c r="BV42" s="89">
        <v>280963525.30000001</v>
      </c>
      <c r="BW42" s="89">
        <v>280963525.30000001</v>
      </c>
      <c r="BX42" s="112">
        <v>280889857.93000007</v>
      </c>
      <c r="BY42" s="112">
        <v>280963525.30000001</v>
      </c>
      <c r="BZ42" s="112">
        <v>280963525.30000001</v>
      </c>
      <c r="CA42" s="112">
        <v>280963525.30000001</v>
      </c>
      <c r="CB42" s="112">
        <v>280963525.30000001</v>
      </c>
      <c r="CC42" s="112">
        <v>280963525.30000001</v>
      </c>
      <c r="CD42" s="236">
        <v>255632524.88</v>
      </c>
      <c r="CE42" s="236">
        <v>280953931.18000001</v>
      </c>
      <c r="CF42" s="236">
        <v>280963525.30000001</v>
      </c>
      <c r="CG42" s="236">
        <v>280963525.30000001</v>
      </c>
      <c r="CH42" s="236">
        <v>280963525.30000001</v>
      </c>
      <c r="CI42" s="236">
        <v>280963525.30000001</v>
      </c>
    </row>
    <row r="43" spans="1:87" ht="12.75" customHeight="1" x14ac:dyDescent="0.3">
      <c r="A43" s="190">
        <v>31141</v>
      </c>
      <c r="B43" s="189" t="s">
        <v>354</v>
      </c>
      <c r="C43" s="89">
        <v>0</v>
      </c>
      <c r="D43" s="113">
        <v>0</v>
      </c>
      <c r="E43" s="113">
        <v>0</v>
      </c>
      <c r="F43" s="113">
        <v>0</v>
      </c>
      <c r="G43" s="113">
        <v>0</v>
      </c>
      <c r="H43" s="113">
        <v>0</v>
      </c>
      <c r="I43" s="113">
        <v>0</v>
      </c>
      <c r="J43" s="113">
        <v>0</v>
      </c>
      <c r="K43" s="113">
        <v>0</v>
      </c>
      <c r="L43" s="113">
        <v>0</v>
      </c>
      <c r="M43" s="113">
        <v>0</v>
      </c>
      <c r="N43" s="113">
        <v>0</v>
      </c>
      <c r="O43" s="113">
        <v>0</v>
      </c>
      <c r="P43" s="113">
        <v>0</v>
      </c>
      <c r="Q43" s="113">
        <v>0</v>
      </c>
      <c r="R43" s="113">
        <v>0</v>
      </c>
      <c r="S43" s="113">
        <v>0</v>
      </c>
      <c r="T43" s="113">
        <v>0</v>
      </c>
      <c r="U43" s="113">
        <v>0</v>
      </c>
      <c r="V43" s="113">
        <v>0</v>
      </c>
      <c r="W43" s="113">
        <v>0</v>
      </c>
      <c r="X43" s="113">
        <v>0</v>
      </c>
      <c r="Y43" s="113">
        <v>0</v>
      </c>
      <c r="Z43" s="113">
        <v>0</v>
      </c>
      <c r="AA43" s="113">
        <v>0</v>
      </c>
      <c r="AB43" s="113">
        <v>0</v>
      </c>
      <c r="AC43" s="113">
        <v>0</v>
      </c>
      <c r="AD43" s="113">
        <v>0</v>
      </c>
      <c r="AE43" s="113">
        <v>0</v>
      </c>
      <c r="AF43" s="113">
        <v>0</v>
      </c>
      <c r="AG43" s="113">
        <v>0</v>
      </c>
      <c r="AH43" s="113">
        <v>0</v>
      </c>
      <c r="AI43" s="113">
        <v>0</v>
      </c>
      <c r="AJ43" s="113">
        <v>0</v>
      </c>
      <c r="AK43" s="113">
        <v>0</v>
      </c>
      <c r="AL43" s="113">
        <v>0</v>
      </c>
      <c r="AM43" s="113">
        <v>0</v>
      </c>
      <c r="AN43" s="113">
        <v>0</v>
      </c>
      <c r="AO43" s="113">
        <v>0</v>
      </c>
      <c r="AP43" s="113">
        <v>0</v>
      </c>
      <c r="AQ43" s="113">
        <v>0</v>
      </c>
      <c r="AR43" s="113">
        <v>0</v>
      </c>
      <c r="AS43" s="113">
        <v>0</v>
      </c>
      <c r="AT43" s="113">
        <v>0</v>
      </c>
      <c r="AU43" s="113">
        <v>0</v>
      </c>
      <c r="AV43" s="113">
        <v>0</v>
      </c>
      <c r="AW43" s="113">
        <v>0</v>
      </c>
      <c r="AX43" s="113">
        <v>0</v>
      </c>
      <c r="AY43" s="113">
        <v>0</v>
      </c>
      <c r="AZ43" s="113">
        <v>0</v>
      </c>
      <c r="BA43" s="113">
        <v>0</v>
      </c>
      <c r="BB43" s="113">
        <v>0</v>
      </c>
      <c r="BC43" s="113">
        <v>0</v>
      </c>
      <c r="BD43" s="113">
        <v>0</v>
      </c>
      <c r="BE43" s="113">
        <v>0</v>
      </c>
      <c r="BF43" s="113">
        <v>0</v>
      </c>
      <c r="BG43" s="113">
        <v>0</v>
      </c>
      <c r="BH43" s="113">
        <v>0</v>
      </c>
      <c r="BI43" s="113">
        <v>0</v>
      </c>
      <c r="BJ43" s="113">
        <v>0</v>
      </c>
      <c r="BK43" s="113">
        <v>0</v>
      </c>
      <c r="BL43" s="113">
        <v>0</v>
      </c>
      <c r="BM43" s="113">
        <v>0</v>
      </c>
      <c r="BN43" s="113">
        <v>0</v>
      </c>
      <c r="BO43" s="113">
        <v>0</v>
      </c>
      <c r="BP43" s="113">
        <v>0</v>
      </c>
      <c r="BQ43" s="113">
        <v>0</v>
      </c>
      <c r="BR43" s="113">
        <v>0</v>
      </c>
      <c r="BS43" s="113">
        <v>0</v>
      </c>
      <c r="BT43" s="113">
        <v>0</v>
      </c>
      <c r="BU43" s="113">
        <v>0</v>
      </c>
      <c r="BV43" s="113">
        <v>0</v>
      </c>
      <c r="BW43" s="113">
        <v>0</v>
      </c>
      <c r="BX43" s="112">
        <v>0</v>
      </c>
      <c r="BY43" s="112">
        <v>0</v>
      </c>
      <c r="BZ43" s="112">
        <v>0</v>
      </c>
      <c r="CA43" s="112">
        <v>0</v>
      </c>
      <c r="CB43" s="112">
        <v>0</v>
      </c>
      <c r="CC43" s="112">
        <v>0</v>
      </c>
      <c r="CD43" s="236">
        <v>0</v>
      </c>
      <c r="CE43" s="236">
        <v>0</v>
      </c>
      <c r="CF43" s="236">
        <v>0</v>
      </c>
      <c r="CG43" s="236">
        <v>0</v>
      </c>
      <c r="CH43" s="236">
        <v>0</v>
      </c>
      <c r="CI43" s="236">
        <v>0</v>
      </c>
    </row>
    <row r="44" spans="1:87" ht="12.75" customHeight="1" x14ac:dyDescent="0.3">
      <c r="A44" s="190">
        <v>31142</v>
      </c>
      <c r="B44" s="189" t="s">
        <v>355</v>
      </c>
      <c r="C44" s="89">
        <v>0</v>
      </c>
      <c r="D44" s="113">
        <v>0</v>
      </c>
      <c r="E44" s="113">
        <v>0</v>
      </c>
      <c r="F44" s="113">
        <v>0</v>
      </c>
      <c r="G44" s="113">
        <v>0</v>
      </c>
      <c r="H44" s="113">
        <v>0</v>
      </c>
      <c r="I44" s="113">
        <v>0</v>
      </c>
      <c r="J44" s="113">
        <v>0</v>
      </c>
      <c r="K44" s="113">
        <v>0</v>
      </c>
      <c r="L44" s="113">
        <v>0</v>
      </c>
      <c r="M44" s="113">
        <v>0</v>
      </c>
      <c r="N44" s="113">
        <v>0</v>
      </c>
      <c r="O44" s="113">
        <v>0</v>
      </c>
      <c r="P44" s="113">
        <v>0</v>
      </c>
      <c r="Q44" s="113">
        <v>0</v>
      </c>
      <c r="R44" s="113">
        <v>0</v>
      </c>
      <c r="S44" s="113">
        <v>0</v>
      </c>
      <c r="T44" s="113">
        <v>0</v>
      </c>
      <c r="U44" s="113">
        <v>0</v>
      </c>
      <c r="V44" s="113">
        <v>0</v>
      </c>
      <c r="W44" s="113">
        <v>0</v>
      </c>
      <c r="X44" s="113">
        <v>0</v>
      </c>
      <c r="Y44" s="113">
        <v>0</v>
      </c>
      <c r="Z44" s="113">
        <v>0</v>
      </c>
      <c r="AA44" s="113">
        <v>0</v>
      </c>
      <c r="AB44" s="113">
        <v>0</v>
      </c>
      <c r="AC44" s="113">
        <v>0</v>
      </c>
      <c r="AD44" s="113">
        <v>0</v>
      </c>
      <c r="AE44" s="113">
        <v>0</v>
      </c>
      <c r="AF44" s="113">
        <v>0</v>
      </c>
      <c r="AG44" s="113">
        <v>0</v>
      </c>
      <c r="AH44" s="113">
        <v>0</v>
      </c>
      <c r="AI44" s="113">
        <v>0</v>
      </c>
      <c r="AJ44" s="113">
        <v>0</v>
      </c>
      <c r="AK44" s="113">
        <v>0</v>
      </c>
      <c r="AL44" s="113">
        <v>0</v>
      </c>
      <c r="AM44" s="113">
        <v>0</v>
      </c>
      <c r="AN44" s="113">
        <v>0</v>
      </c>
      <c r="AO44" s="113">
        <v>0</v>
      </c>
      <c r="AP44" s="113">
        <v>0</v>
      </c>
      <c r="AQ44" s="113">
        <v>0</v>
      </c>
      <c r="AR44" s="113">
        <v>0</v>
      </c>
      <c r="AS44" s="113">
        <v>0</v>
      </c>
      <c r="AT44" s="113">
        <v>0</v>
      </c>
      <c r="AU44" s="113">
        <v>0</v>
      </c>
      <c r="AV44" s="113">
        <v>0</v>
      </c>
      <c r="AW44" s="113">
        <v>0</v>
      </c>
      <c r="AX44" s="113">
        <v>0</v>
      </c>
      <c r="AY44" s="113">
        <v>0</v>
      </c>
      <c r="AZ44" s="113">
        <v>0</v>
      </c>
      <c r="BA44" s="113">
        <v>0</v>
      </c>
      <c r="BB44" s="113">
        <v>0</v>
      </c>
      <c r="BC44" s="113">
        <v>0</v>
      </c>
      <c r="BD44" s="113">
        <v>0</v>
      </c>
      <c r="BE44" s="113">
        <v>0</v>
      </c>
      <c r="BF44" s="113">
        <v>0</v>
      </c>
      <c r="BG44" s="113">
        <v>0</v>
      </c>
      <c r="BH44" s="113">
        <v>0</v>
      </c>
      <c r="BI44" s="113">
        <v>0</v>
      </c>
      <c r="BJ44" s="113">
        <v>0</v>
      </c>
      <c r="BK44" s="113">
        <v>0</v>
      </c>
      <c r="BL44" s="113">
        <v>0</v>
      </c>
      <c r="BM44" s="113">
        <v>0</v>
      </c>
      <c r="BN44" s="113">
        <v>0</v>
      </c>
      <c r="BO44" s="113">
        <v>0</v>
      </c>
      <c r="BP44" s="113">
        <v>0</v>
      </c>
      <c r="BQ44" s="113">
        <v>0</v>
      </c>
      <c r="BR44" s="113">
        <v>0</v>
      </c>
      <c r="BS44" s="113">
        <v>0</v>
      </c>
      <c r="BT44" s="113">
        <v>0</v>
      </c>
      <c r="BU44" s="113">
        <v>0</v>
      </c>
      <c r="BV44" s="113">
        <v>0</v>
      </c>
      <c r="BW44" s="113">
        <v>0</v>
      </c>
      <c r="BX44" s="112">
        <v>0</v>
      </c>
      <c r="BY44" s="112">
        <v>0</v>
      </c>
      <c r="BZ44" s="112">
        <v>0</v>
      </c>
      <c r="CA44" s="112">
        <v>0</v>
      </c>
      <c r="CB44" s="112">
        <v>0</v>
      </c>
      <c r="CC44" s="112">
        <v>0</v>
      </c>
      <c r="CD44" s="236">
        <v>0</v>
      </c>
      <c r="CE44" s="236">
        <v>0</v>
      </c>
      <c r="CF44" s="236">
        <v>0</v>
      </c>
      <c r="CG44" s="236">
        <v>0</v>
      </c>
      <c r="CH44" s="236">
        <v>0</v>
      </c>
      <c r="CI44" s="236">
        <v>0</v>
      </c>
    </row>
    <row r="45" spans="1:87" ht="12.75" customHeight="1" x14ac:dyDescent="0.3">
      <c r="A45" s="190">
        <v>31143</v>
      </c>
      <c r="B45" s="189" t="s">
        <v>356</v>
      </c>
      <c r="C45" s="91">
        <v>0</v>
      </c>
      <c r="D45" s="113">
        <v>0</v>
      </c>
      <c r="E45" s="113">
        <v>0</v>
      </c>
      <c r="F45" s="113">
        <v>0</v>
      </c>
      <c r="G45" s="113">
        <v>0</v>
      </c>
      <c r="H45" s="113">
        <v>0</v>
      </c>
      <c r="I45" s="113">
        <v>0</v>
      </c>
      <c r="J45" s="113">
        <v>0</v>
      </c>
      <c r="K45" s="113">
        <v>0</v>
      </c>
      <c r="L45" s="113">
        <v>0</v>
      </c>
      <c r="M45" s="113">
        <v>0</v>
      </c>
      <c r="N45" s="113">
        <v>0</v>
      </c>
      <c r="O45" s="113">
        <v>0</v>
      </c>
      <c r="P45" s="113">
        <v>0</v>
      </c>
      <c r="Q45" s="113">
        <v>0</v>
      </c>
      <c r="R45" s="113">
        <v>0</v>
      </c>
      <c r="S45" s="113">
        <v>0</v>
      </c>
      <c r="T45" s="113">
        <v>0</v>
      </c>
      <c r="U45" s="113">
        <v>0</v>
      </c>
      <c r="V45" s="113">
        <v>0</v>
      </c>
      <c r="W45" s="113">
        <v>0</v>
      </c>
      <c r="X45" s="113">
        <v>0</v>
      </c>
      <c r="Y45" s="113">
        <v>0</v>
      </c>
      <c r="Z45" s="113">
        <v>0</v>
      </c>
      <c r="AA45" s="113">
        <v>0</v>
      </c>
      <c r="AB45" s="113">
        <v>0</v>
      </c>
      <c r="AC45" s="113">
        <v>0</v>
      </c>
      <c r="AD45" s="113">
        <v>0</v>
      </c>
      <c r="AE45" s="113">
        <v>0</v>
      </c>
      <c r="AF45" s="113">
        <v>0</v>
      </c>
      <c r="AG45" s="113">
        <v>0</v>
      </c>
      <c r="AH45" s="113">
        <v>0</v>
      </c>
      <c r="AI45" s="113">
        <v>0</v>
      </c>
      <c r="AJ45" s="113">
        <v>0</v>
      </c>
      <c r="AK45" s="113">
        <v>0</v>
      </c>
      <c r="AL45" s="113">
        <v>0</v>
      </c>
      <c r="AM45" s="113">
        <v>0</v>
      </c>
      <c r="AN45" s="113">
        <v>0</v>
      </c>
      <c r="AO45" s="113">
        <v>0</v>
      </c>
      <c r="AP45" s="113">
        <v>0</v>
      </c>
      <c r="AQ45" s="113">
        <v>0</v>
      </c>
      <c r="AR45" s="113">
        <v>0</v>
      </c>
      <c r="AS45" s="113">
        <v>0</v>
      </c>
      <c r="AT45" s="113">
        <v>0</v>
      </c>
      <c r="AU45" s="113">
        <v>0</v>
      </c>
      <c r="AV45" s="113">
        <v>0</v>
      </c>
      <c r="AW45" s="113">
        <v>0</v>
      </c>
      <c r="AX45" s="113">
        <v>0</v>
      </c>
      <c r="AY45" s="113">
        <v>0</v>
      </c>
      <c r="AZ45" s="113">
        <v>0</v>
      </c>
      <c r="BA45" s="113">
        <v>0</v>
      </c>
      <c r="BB45" s="113">
        <v>0</v>
      </c>
      <c r="BC45" s="113">
        <v>0</v>
      </c>
      <c r="BD45" s="113">
        <v>0</v>
      </c>
      <c r="BE45" s="113">
        <v>0</v>
      </c>
      <c r="BF45" s="113">
        <v>0</v>
      </c>
      <c r="BG45" s="113">
        <v>0</v>
      </c>
      <c r="BH45" s="113">
        <v>0</v>
      </c>
      <c r="BI45" s="113">
        <v>0</v>
      </c>
      <c r="BJ45" s="113">
        <v>0</v>
      </c>
      <c r="BK45" s="113">
        <v>0</v>
      </c>
      <c r="BL45" s="113">
        <v>0</v>
      </c>
      <c r="BM45" s="113">
        <v>0</v>
      </c>
      <c r="BN45" s="113">
        <v>0</v>
      </c>
      <c r="BO45" s="113">
        <v>0</v>
      </c>
      <c r="BP45" s="113">
        <v>0</v>
      </c>
      <c r="BQ45" s="113">
        <v>0</v>
      </c>
      <c r="BR45" s="113">
        <v>0</v>
      </c>
      <c r="BS45" s="113">
        <v>0</v>
      </c>
      <c r="BT45" s="113">
        <v>0</v>
      </c>
      <c r="BU45" s="113">
        <v>0</v>
      </c>
      <c r="BV45" s="113">
        <v>0</v>
      </c>
      <c r="BW45" s="113">
        <v>0</v>
      </c>
      <c r="BX45" s="112">
        <v>0</v>
      </c>
      <c r="BY45" s="112">
        <v>0</v>
      </c>
      <c r="BZ45" s="112">
        <v>0</v>
      </c>
      <c r="CA45" s="112">
        <v>0</v>
      </c>
      <c r="CB45" s="112">
        <v>0</v>
      </c>
      <c r="CC45" s="112">
        <v>0</v>
      </c>
      <c r="CD45" s="236">
        <v>0</v>
      </c>
      <c r="CE45" s="236">
        <v>0</v>
      </c>
      <c r="CF45" s="236">
        <v>0</v>
      </c>
      <c r="CG45" s="236">
        <v>0</v>
      </c>
      <c r="CH45" s="236">
        <v>0</v>
      </c>
      <c r="CI45" s="236">
        <v>0</v>
      </c>
    </row>
    <row r="46" spans="1:87" ht="12.75" customHeight="1" x14ac:dyDescent="0.3">
      <c r="A46" s="190">
        <v>31144</v>
      </c>
      <c r="B46" s="189" t="s">
        <v>357</v>
      </c>
      <c r="C46" s="89">
        <v>55423815.81000001</v>
      </c>
      <c r="D46" s="80">
        <v>55423815.81000001</v>
      </c>
      <c r="E46" s="80">
        <v>55423815.81000001</v>
      </c>
      <c r="F46" s="80">
        <v>55423815.81000001</v>
      </c>
      <c r="G46" s="80">
        <v>55423815.81000001</v>
      </c>
      <c r="H46" s="80">
        <v>55423815.81000001</v>
      </c>
      <c r="I46" s="80">
        <v>55611138.830000013</v>
      </c>
      <c r="J46" s="80">
        <v>55611138.830000013</v>
      </c>
      <c r="K46" s="80">
        <v>55629687.330000013</v>
      </c>
      <c r="L46" s="80">
        <v>55629687.330000013</v>
      </c>
      <c r="M46" s="80">
        <v>55902236.31000001</v>
      </c>
      <c r="N46" s="80">
        <v>55902236.31000001</v>
      </c>
      <c r="O46" s="80">
        <v>55902236.31000001</v>
      </c>
      <c r="P46" s="80">
        <v>55902236.31000001</v>
      </c>
      <c r="Q46" s="80">
        <v>55902236.31000001</v>
      </c>
      <c r="R46" s="80">
        <v>55902236.31000001</v>
      </c>
      <c r="S46" s="80">
        <v>55902236.31000001</v>
      </c>
      <c r="T46" s="80">
        <v>55902236.31000001</v>
      </c>
      <c r="U46" s="80">
        <v>55902236.31000001</v>
      </c>
      <c r="V46" s="80">
        <v>55902236.31000001</v>
      </c>
      <c r="W46" s="80">
        <v>55902236.31000001</v>
      </c>
      <c r="X46" s="80">
        <v>55902236.31000001</v>
      </c>
      <c r="Y46" s="80">
        <v>55902236.31000001</v>
      </c>
      <c r="Z46" s="80">
        <v>55902236.31000001</v>
      </c>
      <c r="AA46" s="80">
        <v>55902236.31000001</v>
      </c>
      <c r="AB46" s="80">
        <v>55902236.31000001</v>
      </c>
      <c r="AC46" s="80">
        <v>55902236.31000001</v>
      </c>
      <c r="AD46" s="80">
        <v>55902236.31000001</v>
      </c>
      <c r="AE46" s="80">
        <v>55902236.31000001</v>
      </c>
      <c r="AF46" s="80">
        <v>55902236.31000001</v>
      </c>
      <c r="AG46" s="80">
        <v>55902236.31000001</v>
      </c>
      <c r="AH46" s="80">
        <v>55902236.31000001</v>
      </c>
      <c r="AI46" s="80">
        <v>55902236.31000001</v>
      </c>
      <c r="AJ46" s="80">
        <v>55902236.31000001</v>
      </c>
      <c r="AK46" s="80">
        <v>55902236.31000001</v>
      </c>
      <c r="AL46" s="80">
        <v>55902236.31000001</v>
      </c>
      <c r="AM46" s="80">
        <v>55902236.31000001</v>
      </c>
      <c r="AN46" s="80">
        <v>55902236.31000001</v>
      </c>
      <c r="AO46" s="80">
        <v>55902236.31000001</v>
      </c>
      <c r="AP46" s="80">
        <v>55902236.31000001</v>
      </c>
      <c r="AQ46" s="80">
        <v>55902236.31000001</v>
      </c>
      <c r="AR46" s="80">
        <v>55902236.31000001</v>
      </c>
      <c r="AS46" s="80">
        <v>55902236.31000001</v>
      </c>
      <c r="AT46" s="80">
        <v>55902236.31000001</v>
      </c>
      <c r="AU46" s="80">
        <v>55902236.31000001</v>
      </c>
      <c r="AV46" s="80">
        <v>55902236.31000001</v>
      </c>
      <c r="AW46" s="80">
        <v>55902236.31000001</v>
      </c>
      <c r="AX46" s="80">
        <v>55902236.31000001</v>
      </c>
      <c r="AY46" s="80">
        <v>55902236.31000001</v>
      </c>
      <c r="AZ46" s="80">
        <v>55902236.31000001</v>
      </c>
      <c r="BA46" s="80">
        <v>55902236.31000001</v>
      </c>
      <c r="BB46" s="80">
        <v>55902236.31000001</v>
      </c>
      <c r="BC46" s="80">
        <v>55902236.31000001</v>
      </c>
      <c r="BD46" s="80">
        <v>55902236.31000001</v>
      </c>
      <c r="BE46" s="80">
        <v>55902236.31000001</v>
      </c>
      <c r="BF46" s="80">
        <v>55902236.31000001</v>
      </c>
      <c r="BG46" s="80">
        <v>55902236.31000001</v>
      </c>
      <c r="BH46" s="80">
        <v>55902236.31000001</v>
      </c>
      <c r="BI46" s="80">
        <v>55902236.31000001</v>
      </c>
      <c r="BJ46" s="80">
        <v>55902236.31000001</v>
      </c>
      <c r="BK46" s="80">
        <v>55902236.31000001</v>
      </c>
      <c r="BL46" s="80">
        <v>55902236.31000001</v>
      </c>
      <c r="BM46" s="80">
        <v>55902236.31000001</v>
      </c>
      <c r="BN46" s="80">
        <v>55902236.31000001</v>
      </c>
      <c r="BO46" s="80">
        <v>55902236.31000001</v>
      </c>
      <c r="BP46" s="80">
        <v>55902236.31000001</v>
      </c>
      <c r="BQ46" s="80">
        <v>55902236.31000001</v>
      </c>
      <c r="BR46" s="80">
        <v>55902236.31000001</v>
      </c>
      <c r="BS46" s="80">
        <v>55902236.31000001</v>
      </c>
      <c r="BT46" s="80">
        <v>55902236.31000001</v>
      </c>
      <c r="BU46" s="80">
        <v>55902236.31000001</v>
      </c>
      <c r="BV46" s="80">
        <v>55902236.31000001</v>
      </c>
      <c r="BW46" s="80">
        <v>55902236.31000001</v>
      </c>
      <c r="BX46" s="112">
        <v>55902236.31000001</v>
      </c>
      <c r="BY46" s="112">
        <v>55902236.31000001</v>
      </c>
      <c r="BZ46" s="112">
        <v>55902236.31000001</v>
      </c>
      <c r="CA46" s="112">
        <v>55902236.31000001</v>
      </c>
      <c r="CB46" s="112">
        <v>55902236.31000001</v>
      </c>
      <c r="CC46" s="112">
        <v>55902236.31000001</v>
      </c>
      <c r="CD46" s="236">
        <v>55594712.009999998</v>
      </c>
      <c r="CE46" s="236">
        <v>55902236.310000002</v>
      </c>
      <c r="CF46" s="236">
        <v>55902236.310000002</v>
      </c>
      <c r="CG46" s="236">
        <v>55902236.310000002</v>
      </c>
      <c r="CH46" s="236">
        <v>55902236.310000002</v>
      </c>
      <c r="CI46" s="236">
        <v>55902236.310000002</v>
      </c>
    </row>
    <row r="47" spans="1:87" ht="12.75" customHeight="1" x14ac:dyDescent="0.3">
      <c r="A47" s="190">
        <v>31145</v>
      </c>
      <c r="B47" s="189" t="s">
        <v>358</v>
      </c>
      <c r="C47" s="89">
        <v>31989234.050000004</v>
      </c>
      <c r="D47" s="80">
        <v>31989234.050000004</v>
      </c>
      <c r="E47" s="80">
        <v>31989234.050000004</v>
      </c>
      <c r="F47" s="80">
        <v>31989234.050000004</v>
      </c>
      <c r="G47" s="80">
        <v>31989234.050000004</v>
      </c>
      <c r="H47" s="80">
        <v>32005207.120000005</v>
      </c>
      <c r="I47" s="80">
        <v>32003860.150000006</v>
      </c>
      <c r="J47" s="80">
        <v>32003860.150000006</v>
      </c>
      <c r="K47" s="80">
        <v>32003860.150000006</v>
      </c>
      <c r="L47" s="80">
        <v>32003860.150000006</v>
      </c>
      <c r="M47" s="80">
        <v>31998663.150000006</v>
      </c>
      <c r="N47" s="80">
        <v>31998663.150000006</v>
      </c>
      <c r="O47" s="80">
        <v>31998663.150000006</v>
      </c>
      <c r="P47" s="80">
        <v>31998663.150000006</v>
      </c>
      <c r="Q47" s="80">
        <v>31998663.150000006</v>
      </c>
      <c r="R47" s="80">
        <v>31998663.150000006</v>
      </c>
      <c r="S47" s="80">
        <v>31998663.150000006</v>
      </c>
      <c r="T47" s="80">
        <v>31998663.150000006</v>
      </c>
      <c r="U47" s="80">
        <v>31998663.150000006</v>
      </c>
      <c r="V47" s="80">
        <v>31998663.150000006</v>
      </c>
      <c r="W47" s="80">
        <v>31998663.150000006</v>
      </c>
      <c r="X47" s="80">
        <v>31998663.150000006</v>
      </c>
      <c r="Y47" s="80">
        <v>31998663.150000006</v>
      </c>
      <c r="Z47" s="80">
        <v>31998663.150000006</v>
      </c>
      <c r="AA47" s="80">
        <v>31998663.150000006</v>
      </c>
      <c r="AB47" s="80">
        <v>31998663.150000006</v>
      </c>
      <c r="AC47" s="80">
        <v>31998663.150000006</v>
      </c>
      <c r="AD47" s="80">
        <v>31998663.150000006</v>
      </c>
      <c r="AE47" s="80">
        <v>31998663.150000006</v>
      </c>
      <c r="AF47" s="80">
        <v>31998663.150000006</v>
      </c>
      <c r="AG47" s="80">
        <v>31998663.150000006</v>
      </c>
      <c r="AH47" s="80">
        <v>31998663.150000006</v>
      </c>
      <c r="AI47" s="80">
        <v>31998663.150000006</v>
      </c>
      <c r="AJ47" s="80">
        <v>31998663.150000006</v>
      </c>
      <c r="AK47" s="80">
        <v>31998663.150000006</v>
      </c>
      <c r="AL47" s="80">
        <v>31998663.150000006</v>
      </c>
      <c r="AM47" s="80">
        <v>31998663.150000006</v>
      </c>
      <c r="AN47" s="80">
        <v>31998663.150000006</v>
      </c>
      <c r="AO47" s="80">
        <v>31998663.150000006</v>
      </c>
      <c r="AP47" s="80">
        <v>31998663.150000006</v>
      </c>
      <c r="AQ47" s="80">
        <v>31998663.150000006</v>
      </c>
      <c r="AR47" s="80">
        <v>31998663.150000006</v>
      </c>
      <c r="AS47" s="80">
        <v>31998663.150000006</v>
      </c>
      <c r="AT47" s="80">
        <v>31998663.150000006</v>
      </c>
      <c r="AU47" s="80">
        <v>31998663.150000006</v>
      </c>
      <c r="AV47" s="80">
        <v>31998663.150000006</v>
      </c>
      <c r="AW47" s="80">
        <v>31998663.150000006</v>
      </c>
      <c r="AX47" s="80">
        <v>31998663.150000006</v>
      </c>
      <c r="AY47" s="80">
        <v>31998663.150000006</v>
      </c>
      <c r="AZ47" s="80">
        <v>31998663.150000006</v>
      </c>
      <c r="BA47" s="80">
        <v>31998663.150000006</v>
      </c>
      <c r="BB47" s="80">
        <v>31998663.150000006</v>
      </c>
      <c r="BC47" s="80">
        <v>31998663.150000006</v>
      </c>
      <c r="BD47" s="80">
        <v>31998663.150000006</v>
      </c>
      <c r="BE47" s="80">
        <v>31998663.150000006</v>
      </c>
      <c r="BF47" s="80">
        <v>31998663.150000006</v>
      </c>
      <c r="BG47" s="80">
        <v>31998663.150000006</v>
      </c>
      <c r="BH47" s="80">
        <v>31998663.150000006</v>
      </c>
      <c r="BI47" s="80">
        <v>31998663.150000006</v>
      </c>
      <c r="BJ47" s="80">
        <v>31998663.150000006</v>
      </c>
      <c r="BK47" s="80">
        <v>31998663.150000006</v>
      </c>
      <c r="BL47" s="80">
        <v>31998663.150000006</v>
      </c>
      <c r="BM47" s="80">
        <v>31998663.150000006</v>
      </c>
      <c r="BN47" s="80">
        <v>31998663.150000006</v>
      </c>
      <c r="BO47" s="80">
        <v>31998663.150000006</v>
      </c>
      <c r="BP47" s="80">
        <v>31998663.150000006</v>
      </c>
      <c r="BQ47" s="80">
        <v>31998663.150000006</v>
      </c>
      <c r="BR47" s="80">
        <v>31998663.150000006</v>
      </c>
      <c r="BS47" s="80">
        <v>31998663.150000006</v>
      </c>
      <c r="BT47" s="80">
        <v>31998663.150000006</v>
      </c>
      <c r="BU47" s="80">
        <v>31998663.150000006</v>
      </c>
      <c r="BV47" s="80">
        <v>31998663.150000006</v>
      </c>
      <c r="BW47" s="80">
        <v>31998663.150000006</v>
      </c>
      <c r="BX47" s="112">
        <v>31998663.150000006</v>
      </c>
      <c r="BY47" s="112">
        <v>31998663.150000006</v>
      </c>
      <c r="BZ47" s="112">
        <v>31998663.150000006</v>
      </c>
      <c r="CA47" s="112">
        <v>31998663.150000006</v>
      </c>
      <c r="CB47" s="112">
        <v>31998663.150000006</v>
      </c>
      <c r="CC47" s="112">
        <v>31998663.150000006</v>
      </c>
      <c r="CD47" s="236">
        <v>31997139.030000001</v>
      </c>
      <c r="CE47" s="236">
        <v>31998663.149999999</v>
      </c>
      <c r="CF47" s="236">
        <v>31998663.149999999</v>
      </c>
      <c r="CG47" s="236">
        <v>31998663.149999999</v>
      </c>
      <c r="CH47" s="236">
        <v>31998663.149999999</v>
      </c>
      <c r="CI47" s="236">
        <v>31998663.149999999</v>
      </c>
    </row>
    <row r="48" spans="1:87" ht="12.75" customHeight="1" x14ac:dyDescent="0.3">
      <c r="A48" s="190">
        <v>31146</v>
      </c>
      <c r="B48" s="189" t="s">
        <v>359</v>
      </c>
      <c r="C48" s="89">
        <v>0</v>
      </c>
      <c r="D48" s="113">
        <v>0</v>
      </c>
      <c r="E48" s="113">
        <v>0</v>
      </c>
      <c r="F48" s="113">
        <v>0</v>
      </c>
      <c r="G48" s="113">
        <v>0</v>
      </c>
      <c r="H48" s="113">
        <v>0</v>
      </c>
      <c r="I48" s="113">
        <v>0</v>
      </c>
      <c r="J48" s="113">
        <v>0</v>
      </c>
      <c r="K48" s="113">
        <v>0</v>
      </c>
      <c r="L48" s="113">
        <v>0</v>
      </c>
      <c r="M48" s="113">
        <v>0</v>
      </c>
      <c r="N48" s="113">
        <v>0</v>
      </c>
      <c r="O48" s="113">
        <v>0</v>
      </c>
      <c r="P48" s="113">
        <v>0</v>
      </c>
      <c r="Q48" s="113">
        <v>0</v>
      </c>
      <c r="R48" s="113">
        <v>0</v>
      </c>
      <c r="S48" s="113">
        <v>0</v>
      </c>
      <c r="T48" s="113">
        <v>0</v>
      </c>
      <c r="U48" s="113">
        <v>0</v>
      </c>
      <c r="V48" s="113">
        <v>0</v>
      </c>
      <c r="W48" s="113">
        <v>0</v>
      </c>
      <c r="X48" s="113">
        <v>0</v>
      </c>
      <c r="Y48" s="113">
        <v>0</v>
      </c>
      <c r="Z48" s="113">
        <v>0</v>
      </c>
      <c r="AA48" s="113">
        <v>0</v>
      </c>
      <c r="AB48" s="113">
        <v>0</v>
      </c>
      <c r="AC48" s="113">
        <v>0</v>
      </c>
      <c r="AD48" s="113">
        <v>0</v>
      </c>
      <c r="AE48" s="113">
        <v>0</v>
      </c>
      <c r="AF48" s="113">
        <v>0</v>
      </c>
      <c r="AG48" s="113">
        <v>0</v>
      </c>
      <c r="AH48" s="113">
        <v>0</v>
      </c>
      <c r="AI48" s="113">
        <v>0</v>
      </c>
      <c r="AJ48" s="113">
        <v>0</v>
      </c>
      <c r="AK48" s="113">
        <v>0</v>
      </c>
      <c r="AL48" s="113">
        <v>0</v>
      </c>
      <c r="AM48" s="113">
        <v>0</v>
      </c>
      <c r="AN48" s="113">
        <v>0</v>
      </c>
      <c r="AO48" s="113">
        <v>0</v>
      </c>
      <c r="AP48" s="113">
        <v>0</v>
      </c>
      <c r="AQ48" s="113">
        <v>0</v>
      </c>
      <c r="AR48" s="113">
        <v>0</v>
      </c>
      <c r="AS48" s="113">
        <v>0</v>
      </c>
      <c r="AT48" s="113">
        <v>0</v>
      </c>
      <c r="AU48" s="113">
        <v>0</v>
      </c>
      <c r="AV48" s="113">
        <v>0</v>
      </c>
      <c r="AW48" s="113">
        <v>0</v>
      </c>
      <c r="AX48" s="113">
        <v>0</v>
      </c>
      <c r="AY48" s="113">
        <v>0</v>
      </c>
      <c r="AZ48" s="113">
        <v>0</v>
      </c>
      <c r="BA48" s="113">
        <v>0</v>
      </c>
      <c r="BB48" s="113">
        <v>0</v>
      </c>
      <c r="BC48" s="113">
        <v>0</v>
      </c>
      <c r="BD48" s="113">
        <v>0</v>
      </c>
      <c r="BE48" s="113">
        <v>0</v>
      </c>
      <c r="BF48" s="113">
        <v>0</v>
      </c>
      <c r="BG48" s="113">
        <v>0</v>
      </c>
      <c r="BH48" s="113">
        <v>0</v>
      </c>
      <c r="BI48" s="113">
        <v>0</v>
      </c>
      <c r="BJ48" s="113">
        <v>0</v>
      </c>
      <c r="BK48" s="113">
        <v>0</v>
      </c>
      <c r="BL48" s="113">
        <v>0</v>
      </c>
      <c r="BM48" s="113">
        <v>0</v>
      </c>
      <c r="BN48" s="113">
        <v>0</v>
      </c>
      <c r="BO48" s="113">
        <v>0</v>
      </c>
      <c r="BP48" s="113">
        <v>0</v>
      </c>
      <c r="BQ48" s="113">
        <v>0</v>
      </c>
      <c r="BR48" s="113">
        <v>0</v>
      </c>
      <c r="BS48" s="113">
        <v>0</v>
      </c>
      <c r="BT48" s="113">
        <v>0</v>
      </c>
      <c r="BU48" s="113">
        <v>0</v>
      </c>
      <c r="BV48" s="113">
        <v>0</v>
      </c>
      <c r="BW48" s="113">
        <v>0</v>
      </c>
      <c r="BX48" s="112">
        <v>0</v>
      </c>
      <c r="BY48" s="112">
        <v>0</v>
      </c>
      <c r="BZ48" s="112">
        <v>0</v>
      </c>
      <c r="CA48" s="112">
        <v>0</v>
      </c>
      <c r="CB48" s="112">
        <v>0</v>
      </c>
      <c r="CC48" s="112">
        <v>0</v>
      </c>
      <c r="CD48" s="236">
        <v>0</v>
      </c>
      <c r="CE48" s="236">
        <v>0</v>
      </c>
      <c r="CF48" s="236">
        <v>0</v>
      </c>
      <c r="CG48" s="236">
        <v>0</v>
      </c>
      <c r="CH48" s="236">
        <v>0</v>
      </c>
      <c r="CI48" s="236">
        <v>0</v>
      </c>
    </row>
    <row r="49" spans="1:87" ht="12.75" customHeight="1" x14ac:dyDescent="0.3">
      <c r="A49" s="190">
        <v>31151</v>
      </c>
      <c r="B49" s="189" t="s">
        <v>360</v>
      </c>
      <c r="C49" s="89">
        <v>0</v>
      </c>
      <c r="D49" s="113">
        <v>0</v>
      </c>
      <c r="E49" s="113">
        <v>0</v>
      </c>
      <c r="F49" s="113">
        <v>0</v>
      </c>
      <c r="G49" s="113">
        <v>0</v>
      </c>
      <c r="H49" s="113">
        <v>0</v>
      </c>
      <c r="I49" s="113">
        <v>0</v>
      </c>
      <c r="J49" s="113">
        <v>0</v>
      </c>
      <c r="K49" s="113">
        <v>0</v>
      </c>
      <c r="L49" s="113">
        <v>0</v>
      </c>
      <c r="M49" s="113">
        <v>0</v>
      </c>
      <c r="N49" s="113">
        <v>0</v>
      </c>
      <c r="O49" s="113">
        <v>0</v>
      </c>
      <c r="P49" s="113">
        <v>0</v>
      </c>
      <c r="Q49" s="113">
        <v>0</v>
      </c>
      <c r="R49" s="113">
        <v>0</v>
      </c>
      <c r="S49" s="113">
        <v>0</v>
      </c>
      <c r="T49" s="113">
        <v>0</v>
      </c>
      <c r="U49" s="113">
        <v>0</v>
      </c>
      <c r="V49" s="113">
        <v>0</v>
      </c>
      <c r="W49" s="113">
        <v>0</v>
      </c>
      <c r="X49" s="113">
        <v>0</v>
      </c>
      <c r="Y49" s="113">
        <v>0</v>
      </c>
      <c r="Z49" s="113">
        <v>0</v>
      </c>
      <c r="AA49" s="113">
        <v>0</v>
      </c>
      <c r="AB49" s="113">
        <v>0</v>
      </c>
      <c r="AC49" s="113">
        <v>0</v>
      </c>
      <c r="AD49" s="113">
        <v>0</v>
      </c>
      <c r="AE49" s="113">
        <v>0</v>
      </c>
      <c r="AF49" s="113">
        <v>0</v>
      </c>
      <c r="AG49" s="113">
        <v>0</v>
      </c>
      <c r="AH49" s="113">
        <v>0</v>
      </c>
      <c r="AI49" s="113">
        <v>0</v>
      </c>
      <c r="AJ49" s="113">
        <v>0</v>
      </c>
      <c r="AK49" s="113">
        <v>0</v>
      </c>
      <c r="AL49" s="113">
        <v>0</v>
      </c>
      <c r="AM49" s="113">
        <v>0</v>
      </c>
      <c r="AN49" s="113">
        <v>0</v>
      </c>
      <c r="AO49" s="113">
        <v>0</v>
      </c>
      <c r="AP49" s="113">
        <v>0</v>
      </c>
      <c r="AQ49" s="113">
        <v>0</v>
      </c>
      <c r="AR49" s="113">
        <v>0</v>
      </c>
      <c r="AS49" s="113">
        <v>0</v>
      </c>
      <c r="AT49" s="113">
        <v>0</v>
      </c>
      <c r="AU49" s="113">
        <v>0</v>
      </c>
      <c r="AV49" s="113">
        <v>0</v>
      </c>
      <c r="AW49" s="113">
        <v>0</v>
      </c>
      <c r="AX49" s="113">
        <v>0</v>
      </c>
      <c r="AY49" s="113">
        <v>0</v>
      </c>
      <c r="AZ49" s="113">
        <v>0</v>
      </c>
      <c r="BA49" s="113">
        <v>0</v>
      </c>
      <c r="BB49" s="113">
        <v>0</v>
      </c>
      <c r="BC49" s="113">
        <v>0</v>
      </c>
      <c r="BD49" s="113">
        <v>0</v>
      </c>
      <c r="BE49" s="113">
        <v>0</v>
      </c>
      <c r="BF49" s="113">
        <v>0</v>
      </c>
      <c r="BG49" s="113">
        <v>0</v>
      </c>
      <c r="BH49" s="113">
        <v>0</v>
      </c>
      <c r="BI49" s="113">
        <v>0</v>
      </c>
      <c r="BJ49" s="113">
        <v>0</v>
      </c>
      <c r="BK49" s="113">
        <v>0</v>
      </c>
      <c r="BL49" s="113">
        <v>0</v>
      </c>
      <c r="BM49" s="113">
        <v>0</v>
      </c>
      <c r="BN49" s="113">
        <v>0</v>
      </c>
      <c r="BO49" s="113">
        <v>0</v>
      </c>
      <c r="BP49" s="113">
        <v>0</v>
      </c>
      <c r="BQ49" s="113">
        <v>0</v>
      </c>
      <c r="BR49" s="113">
        <v>0</v>
      </c>
      <c r="BS49" s="113">
        <v>0</v>
      </c>
      <c r="BT49" s="113">
        <v>0</v>
      </c>
      <c r="BU49" s="113">
        <v>0</v>
      </c>
      <c r="BV49" s="113">
        <v>0</v>
      </c>
      <c r="BW49" s="113">
        <v>0</v>
      </c>
      <c r="BX49" s="112">
        <v>0</v>
      </c>
      <c r="BY49" s="112">
        <v>0</v>
      </c>
      <c r="BZ49" s="112">
        <v>0</v>
      </c>
      <c r="CA49" s="112">
        <v>0</v>
      </c>
      <c r="CB49" s="112">
        <v>0</v>
      </c>
      <c r="CC49" s="112">
        <v>0</v>
      </c>
      <c r="CD49" s="236">
        <v>0</v>
      </c>
      <c r="CE49" s="236">
        <v>0</v>
      </c>
      <c r="CF49" s="236">
        <v>0</v>
      </c>
      <c r="CG49" s="236">
        <v>0</v>
      </c>
      <c r="CH49" s="236">
        <v>0</v>
      </c>
      <c r="CI49" s="236">
        <v>0</v>
      </c>
    </row>
    <row r="50" spans="1:87" ht="12.75" customHeight="1" x14ac:dyDescent="0.3">
      <c r="A50" s="190">
        <v>31152</v>
      </c>
      <c r="B50" s="189" t="s">
        <v>361</v>
      </c>
      <c r="C50" s="89">
        <v>0</v>
      </c>
      <c r="D50" s="113">
        <v>0</v>
      </c>
      <c r="E50" s="113">
        <v>0</v>
      </c>
      <c r="F50" s="113">
        <v>0</v>
      </c>
      <c r="G50" s="113">
        <v>0</v>
      </c>
      <c r="H50" s="113">
        <v>0</v>
      </c>
      <c r="I50" s="113">
        <v>0</v>
      </c>
      <c r="J50" s="113">
        <v>0</v>
      </c>
      <c r="K50" s="113">
        <v>0</v>
      </c>
      <c r="L50" s="113">
        <v>0</v>
      </c>
      <c r="M50" s="113">
        <v>0</v>
      </c>
      <c r="N50" s="113">
        <v>0</v>
      </c>
      <c r="O50" s="113">
        <v>0</v>
      </c>
      <c r="P50" s="113">
        <v>0</v>
      </c>
      <c r="Q50" s="113">
        <v>0</v>
      </c>
      <c r="R50" s="113">
        <v>0</v>
      </c>
      <c r="S50" s="113">
        <v>0</v>
      </c>
      <c r="T50" s="113">
        <v>0</v>
      </c>
      <c r="U50" s="113">
        <v>0</v>
      </c>
      <c r="V50" s="113">
        <v>0</v>
      </c>
      <c r="W50" s="113">
        <v>0</v>
      </c>
      <c r="X50" s="113">
        <v>0</v>
      </c>
      <c r="Y50" s="113">
        <v>0</v>
      </c>
      <c r="Z50" s="113">
        <v>0</v>
      </c>
      <c r="AA50" s="113">
        <v>0</v>
      </c>
      <c r="AB50" s="113">
        <v>0</v>
      </c>
      <c r="AC50" s="113">
        <v>0</v>
      </c>
      <c r="AD50" s="113">
        <v>0</v>
      </c>
      <c r="AE50" s="113">
        <v>0</v>
      </c>
      <c r="AF50" s="113">
        <v>0</v>
      </c>
      <c r="AG50" s="113">
        <v>0</v>
      </c>
      <c r="AH50" s="113">
        <v>0</v>
      </c>
      <c r="AI50" s="113">
        <v>0</v>
      </c>
      <c r="AJ50" s="113">
        <v>0</v>
      </c>
      <c r="AK50" s="113">
        <v>0</v>
      </c>
      <c r="AL50" s="113">
        <v>0</v>
      </c>
      <c r="AM50" s="113">
        <v>0</v>
      </c>
      <c r="AN50" s="113">
        <v>0</v>
      </c>
      <c r="AO50" s="113">
        <v>0</v>
      </c>
      <c r="AP50" s="113">
        <v>0</v>
      </c>
      <c r="AQ50" s="113">
        <v>0</v>
      </c>
      <c r="AR50" s="113">
        <v>0</v>
      </c>
      <c r="AS50" s="113">
        <v>0</v>
      </c>
      <c r="AT50" s="113">
        <v>0</v>
      </c>
      <c r="AU50" s="113">
        <v>0</v>
      </c>
      <c r="AV50" s="113">
        <v>0</v>
      </c>
      <c r="AW50" s="113">
        <v>0</v>
      </c>
      <c r="AX50" s="113">
        <v>0</v>
      </c>
      <c r="AY50" s="113">
        <v>0</v>
      </c>
      <c r="AZ50" s="113">
        <v>0</v>
      </c>
      <c r="BA50" s="113">
        <v>0</v>
      </c>
      <c r="BB50" s="113">
        <v>0</v>
      </c>
      <c r="BC50" s="113">
        <v>0</v>
      </c>
      <c r="BD50" s="113">
        <v>0</v>
      </c>
      <c r="BE50" s="113">
        <v>0</v>
      </c>
      <c r="BF50" s="113">
        <v>0</v>
      </c>
      <c r="BG50" s="113">
        <v>0</v>
      </c>
      <c r="BH50" s="113">
        <v>0</v>
      </c>
      <c r="BI50" s="113">
        <v>0</v>
      </c>
      <c r="BJ50" s="113">
        <v>0</v>
      </c>
      <c r="BK50" s="113">
        <v>0</v>
      </c>
      <c r="BL50" s="113">
        <v>0</v>
      </c>
      <c r="BM50" s="113">
        <v>0</v>
      </c>
      <c r="BN50" s="113">
        <v>0</v>
      </c>
      <c r="BO50" s="113">
        <v>0</v>
      </c>
      <c r="BP50" s="113">
        <v>0</v>
      </c>
      <c r="BQ50" s="113">
        <v>0</v>
      </c>
      <c r="BR50" s="113">
        <v>0</v>
      </c>
      <c r="BS50" s="113">
        <v>0</v>
      </c>
      <c r="BT50" s="113">
        <v>0</v>
      </c>
      <c r="BU50" s="113">
        <v>0</v>
      </c>
      <c r="BV50" s="113">
        <v>0</v>
      </c>
      <c r="BW50" s="113">
        <v>0</v>
      </c>
      <c r="BX50" s="112">
        <v>0</v>
      </c>
      <c r="BY50" s="112">
        <v>0</v>
      </c>
      <c r="BZ50" s="112">
        <v>0</v>
      </c>
      <c r="CA50" s="112">
        <v>0</v>
      </c>
      <c r="CB50" s="112">
        <v>0</v>
      </c>
      <c r="CC50" s="112">
        <v>0</v>
      </c>
      <c r="CD50" s="236">
        <v>0</v>
      </c>
      <c r="CE50" s="236">
        <v>0</v>
      </c>
      <c r="CF50" s="236">
        <v>0</v>
      </c>
      <c r="CG50" s="236">
        <v>0</v>
      </c>
      <c r="CH50" s="236">
        <v>0</v>
      </c>
      <c r="CI50" s="236">
        <v>0</v>
      </c>
    </row>
    <row r="51" spans="1:87" ht="12.75" customHeight="1" x14ac:dyDescent="0.3">
      <c r="A51" s="190">
        <v>31153</v>
      </c>
      <c r="B51" s="189" t="s">
        <v>362</v>
      </c>
      <c r="C51" s="89">
        <v>0</v>
      </c>
      <c r="D51" s="113">
        <v>0</v>
      </c>
      <c r="E51" s="113">
        <v>0</v>
      </c>
      <c r="F51" s="113">
        <v>0</v>
      </c>
      <c r="G51" s="113">
        <v>0</v>
      </c>
      <c r="H51" s="113">
        <v>0</v>
      </c>
      <c r="I51" s="113">
        <v>0</v>
      </c>
      <c r="J51" s="113">
        <v>0</v>
      </c>
      <c r="K51" s="113">
        <v>0</v>
      </c>
      <c r="L51" s="113">
        <v>0</v>
      </c>
      <c r="M51" s="113">
        <v>0</v>
      </c>
      <c r="N51" s="113">
        <v>0</v>
      </c>
      <c r="O51" s="113">
        <v>0</v>
      </c>
      <c r="P51" s="113">
        <v>0</v>
      </c>
      <c r="Q51" s="113">
        <v>0</v>
      </c>
      <c r="R51" s="113">
        <v>0</v>
      </c>
      <c r="S51" s="113">
        <v>0</v>
      </c>
      <c r="T51" s="113">
        <v>0</v>
      </c>
      <c r="U51" s="113">
        <v>0</v>
      </c>
      <c r="V51" s="113">
        <v>0</v>
      </c>
      <c r="W51" s="113">
        <v>0</v>
      </c>
      <c r="X51" s="113">
        <v>0</v>
      </c>
      <c r="Y51" s="113">
        <v>0</v>
      </c>
      <c r="Z51" s="113">
        <v>0</v>
      </c>
      <c r="AA51" s="113">
        <v>0</v>
      </c>
      <c r="AB51" s="113">
        <v>0</v>
      </c>
      <c r="AC51" s="113">
        <v>0</v>
      </c>
      <c r="AD51" s="113">
        <v>0</v>
      </c>
      <c r="AE51" s="113">
        <v>0</v>
      </c>
      <c r="AF51" s="113">
        <v>0</v>
      </c>
      <c r="AG51" s="113">
        <v>0</v>
      </c>
      <c r="AH51" s="113">
        <v>0</v>
      </c>
      <c r="AI51" s="113">
        <v>0</v>
      </c>
      <c r="AJ51" s="113">
        <v>0</v>
      </c>
      <c r="AK51" s="113">
        <v>0</v>
      </c>
      <c r="AL51" s="113">
        <v>0</v>
      </c>
      <c r="AM51" s="113">
        <v>0</v>
      </c>
      <c r="AN51" s="113">
        <v>0</v>
      </c>
      <c r="AO51" s="113">
        <v>0</v>
      </c>
      <c r="AP51" s="113">
        <v>0</v>
      </c>
      <c r="AQ51" s="113">
        <v>0</v>
      </c>
      <c r="AR51" s="113">
        <v>0</v>
      </c>
      <c r="AS51" s="113">
        <v>0</v>
      </c>
      <c r="AT51" s="113">
        <v>0</v>
      </c>
      <c r="AU51" s="113">
        <v>0</v>
      </c>
      <c r="AV51" s="113">
        <v>0</v>
      </c>
      <c r="AW51" s="113">
        <v>0</v>
      </c>
      <c r="AX51" s="113">
        <v>0</v>
      </c>
      <c r="AY51" s="113">
        <v>0</v>
      </c>
      <c r="AZ51" s="113">
        <v>0</v>
      </c>
      <c r="BA51" s="113">
        <v>0</v>
      </c>
      <c r="BB51" s="113">
        <v>0</v>
      </c>
      <c r="BC51" s="113">
        <v>0</v>
      </c>
      <c r="BD51" s="113">
        <v>0</v>
      </c>
      <c r="BE51" s="113">
        <v>0</v>
      </c>
      <c r="BF51" s="113">
        <v>0</v>
      </c>
      <c r="BG51" s="113">
        <v>0</v>
      </c>
      <c r="BH51" s="113">
        <v>0</v>
      </c>
      <c r="BI51" s="113">
        <v>0</v>
      </c>
      <c r="BJ51" s="113">
        <v>0</v>
      </c>
      <c r="BK51" s="113">
        <v>0</v>
      </c>
      <c r="BL51" s="113">
        <v>0</v>
      </c>
      <c r="BM51" s="113">
        <v>0</v>
      </c>
      <c r="BN51" s="113">
        <v>0</v>
      </c>
      <c r="BO51" s="113">
        <v>0</v>
      </c>
      <c r="BP51" s="113">
        <v>0</v>
      </c>
      <c r="BQ51" s="113">
        <v>0</v>
      </c>
      <c r="BR51" s="113">
        <v>0</v>
      </c>
      <c r="BS51" s="113">
        <v>0</v>
      </c>
      <c r="BT51" s="113">
        <v>0</v>
      </c>
      <c r="BU51" s="113">
        <v>0</v>
      </c>
      <c r="BV51" s="113">
        <v>0</v>
      </c>
      <c r="BW51" s="113">
        <v>0</v>
      </c>
      <c r="BX51" s="112">
        <v>0</v>
      </c>
      <c r="BY51" s="112">
        <v>0</v>
      </c>
      <c r="BZ51" s="112">
        <v>0</v>
      </c>
      <c r="CA51" s="112">
        <v>0</v>
      </c>
      <c r="CB51" s="112">
        <v>0</v>
      </c>
      <c r="CC51" s="112">
        <v>0</v>
      </c>
      <c r="CD51" s="236">
        <v>0</v>
      </c>
      <c r="CE51" s="236">
        <v>0</v>
      </c>
      <c r="CF51" s="236">
        <v>0</v>
      </c>
      <c r="CG51" s="236">
        <v>0</v>
      </c>
      <c r="CH51" s="236">
        <v>0</v>
      </c>
      <c r="CI51" s="236">
        <v>0</v>
      </c>
    </row>
    <row r="52" spans="1:87" ht="12.75" customHeight="1" x14ac:dyDescent="0.3">
      <c r="A52" s="190">
        <v>31154</v>
      </c>
      <c r="B52" s="189" t="s">
        <v>363</v>
      </c>
      <c r="C52" s="89">
        <v>17029332.039999999</v>
      </c>
      <c r="D52" s="80">
        <v>16995428.25</v>
      </c>
      <c r="E52" s="80">
        <v>16995428.25</v>
      </c>
      <c r="F52" s="80">
        <v>16995428.25</v>
      </c>
      <c r="G52" s="80">
        <v>16995428.25</v>
      </c>
      <c r="H52" s="80">
        <v>16995428.25</v>
      </c>
      <c r="I52" s="80">
        <v>16995428.25</v>
      </c>
      <c r="J52" s="80">
        <v>16995428.25</v>
      </c>
      <c r="K52" s="80">
        <v>16995428.25</v>
      </c>
      <c r="L52" s="80">
        <v>16995428.25</v>
      </c>
      <c r="M52" s="80">
        <v>16995428.25</v>
      </c>
      <c r="N52" s="80">
        <v>16995428.25</v>
      </c>
      <c r="O52" s="80">
        <v>16995428.25</v>
      </c>
      <c r="P52" s="80">
        <v>16995428.25</v>
      </c>
      <c r="Q52" s="80">
        <v>16995428.25</v>
      </c>
      <c r="R52" s="80">
        <v>16995428.25</v>
      </c>
      <c r="S52" s="80">
        <v>16995428.25</v>
      </c>
      <c r="T52" s="80">
        <v>16995428.25</v>
      </c>
      <c r="U52" s="80">
        <v>16995428.25</v>
      </c>
      <c r="V52" s="80">
        <v>16995428.25</v>
      </c>
      <c r="W52" s="80">
        <v>16995428.25</v>
      </c>
      <c r="X52" s="80">
        <v>16995428.25</v>
      </c>
      <c r="Y52" s="80">
        <v>16995428.25</v>
      </c>
      <c r="Z52" s="80">
        <v>16995428.25</v>
      </c>
      <c r="AA52" s="80">
        <v>16995428.25</v>
      </c>
      <c r="AB52" s="80">
        <v>16995428.25</v>
      </c>
      <c r="AC52" s="80">
        <v>16995428.25</v>
      </c>
      <c r="AD52" s="80">
        <v>16995428.25</v>
      </c>
      <c r="AE52" s="80">
        <v>16995428.25</v>
      </c>
      <c r="AF52" s="80">
        <v>16995428.25</v>
      </c>
      <c r="AG52" s="80">
        <v>16995428.25</v>
      </c>
      <c r="AH52" s="80">
        <v>16995428.25</v>
      </c>
      <c r="AI52" s="80">
        <v>16995428.25</v>
      </c>
      <c r="AJ52" s="80">
        <v>16995428.25</v>
      </c>
      <c r="AK52" s="80">
        <v>16995428.25</v>
      </c>
      <c r="AL52" s="80">
        <v>16995428.25</v>
      </c>
      <c r="AM52" s="80">
        <v>16995428.25</v>
      </c>
      <c r="AN52" s="80">
        <v>16995428.25</v>
      </c>
      <c r="AO52" s="80">
        <v>16995428.25</v>
      </c>
      <c r="AP52" s="80">
        <v>16995428.25</v>
      </c>
      <c r="AQ52" s="80">
        <v>16995428.25</v>
      </c>
      <c r="AR52" s="80">
        <v>16995428.25</v>
      </c>
      <c r="AS52" s="80">
        <v>16995428.25</v>
      </c>
      <c r="AT52" s="80">
        <v>16995428.25</v>
      </c>
      <c r="AU52" s="80">
        <v>16995428.25</v>
      </c>
      <c r="AV52" s="80">
        <v>16995428.25</v>
      </c>
      <c r="AW52" s="80">
        <v>16995428.25</v>
      </c>
      <c r="AX52" s="80">
        <v>16995428.25</v>
      </c>
      <c r="AY52" s="80">
        <v>16995428.25</v>
      </c>
      <c r="AZ52" s="80">
        <v>16995428.25</v>
      </c>
      <c r="BA52" s="80">
        <v>16995428.25</v>
      </c>
      <c r="BB52" s="80">
        <v>16995428.25</v>
      </c>
      <c r="BC52" s="80">
        <v>16995428.25</v>
      </c>
      <c r="BD52" s="80">
        <v>16995428.25</v>
      </c>
      <c r="BE52" s="80">
        <v>16995428.25</v>
      </c>
      <c r="BF52" s="80">
        <v>16995428.25</v>
      </c>
      <c r="BG52" s="80">
        <v>16995428.25</v>
      </c>
      <c r="BH52" s="80">
        <v>16995428.25</v>
      </c>
      <c r="BI52" s="80">
        <v>16995428.25</v>
      </c>
      <c r="BJ52" s="80">
        <v>16995428.25</v>
      </c>
      <c r="BK52" s="80">
        <v>16995428.25</v>
      </c>
      <c r="BL52" s="80">
        <v>16995428.25</v>
      </c>
      <c r="BM52" s="80">
        <v>16995428.25</v>
      </c>
      <c r="BN52" s="80">
        <v>16995428.25</v>
      </c>
      <c r="BO52" s="80">
        <v>16995428.25</v>
      </c>
      <c r="BP52" s="80">
        <v>16995428.25</v>
      </c>
      <c r="BQ52" s="80">
        <v>16995428.25</v>
      </c>
      <c r="BR52" s="80">
        <v>16995428.25</v>
      </c>
      <c r="BS52" s="80">
        <v>16995428.25</v>
      </c>
      <c r="BT52" s="80">
        <v>16995428.25</v>
      </c>
      <c r="BU52" s="80">
        <v>16995428.25</v>
      </c>
      <c r="BV52" s="80">
        <v>16995428.25</v>
      </c>
      <c r="BW52" s="80">
        <v>16995428.25</v>
      </c>
      <c r="BX52" s="112">
        <v>16995428.25</v>
      </c>
      <c r="BY52" s="112">
        <v>16995428.25</v>
      </c>
      <c r="BZ52" s="112">
        <v>16995428.25</v>
      </c>
      <c r="CA52" s="112">
        <v>16995428.25</v>
      </c>
      <c r="CB52" s="112">
        <v>16995428.25</v>
      </c>
      <c r="CC52" s="112">
        <v>16995428.25</v>
      </c>
      <c r="CD52" s="236">
        <v>16998036.23</v>
      </c>
      <c r="CE52" s="236">
        <v>16995428.25</v>
      </c>
      <c r="CF52" s="236">
        <v>16995428.25</v>
      </c>
      <c r="CG52" s="236">
        <v>16995428.25</v>
      </c>
      <c r="CH52" s="236">
        <v>16995428.25</v>
      </c>
      <c r="CI52" s="236">
        <v>16995428.25</v>
      </c>
    </row>
    <row r="53" spans="1:87" ht="12.75" customHeight="1" x14ac:dyDescent="0.3">
      <c r="A53" s="190">
        <v>31175</v>
      </c>
      <c r="B53" s="189" t="s">
        <v>364</v>
      </c>
      <c r="C53" s="89">
        <v>0</v>
      </c>
      <c r="D53" s="80">
        <v>0</v>
      </c>
      <c r="E53" s="80">
        <v>0</v>
      </c>
      <c r="F53" s="80">
        <v>0</v>
      </c>
      <c r="G53" s="80">
        <v>0</v>
      </c>
      <c r="H53" s="80">
        <v>0</v>
      </c>
      <c r="I53" s="80">
        <v>0</v>
      </c>
      <c r="J53" s="80">
        <v>0</v>
      </c>
      <c r="K53" s="80">
        <v>0</v>
      </c>
      <c r="L53" s="80">
        <v>0</v>
      </c>
      <c r="M53" s="80">
        <v>0</v>
      </c>
      <c r="N53" s="80">
        <v>0</v>
      </c>
      <c r="O53" s="80">
        <v>0</v>
      </c>
      <c r="P53" s="80">
        <v>0</v>
      </c>
      <c r="Q53" s="80">
        <v>0</v>
      </c>
      <c r="R53" s="80">
        <v>0</v>
      </c>
      <c r="S53" s="80">
        <v>0</v>
      </c>
      <c r="T53" s="80">
        <v>0</v>
      </c>
      <c r="U53" s="80">
        <v>0</v>
      </c>
      <c r="V53" s="80">
        <v>0</v>
      </c>
      <c r="W53" s="80">
        <v>0</v>
      </c>
      <c r="X53" s="80">
        <v>0</v>
      </c>
      <c r="Y53" s="80">
        <v>0</v>
      </c>
      <c r="Z53" s="80">
        <v>0</v>
      </c>
      <c r="AA53" s="80">
        <v>0</v>
      </c>
      <c r="AB53" s="80">
        <v>0</v>
      </c>
      <c r="AC53" s="80">
        <v>0</v>
      </c>
      <c r="AD53" s="80">
        <v>0</v>
      </c>
      <c r="AE53" s="80">
        <v>0</v>
      </c>
      <c r="AF53" s="80">
        <v>0</v>
      </c>
      <c r="AG53" s="80">
        <v>0</v>
      </c>
      <c r="AH53" s="80">
        <v>0</v>
      </c>
      <c r="AI53" s="80">
        <v>0</v>
      </c>
      <c r="AJ53" s="80">
        <v>0</v>
      </c>
      <c r="AK53" s="80">
        <v>0</v>
      </c>
      <c r="AL53" s="80">
        <v>0</v>
      </c>
      <c r="AM53" s="80">
        <v>0</v>
      </c>
      <c r="AN53" s="80">
        <v>0</v>
      </c>
      <c r="AO53" s="80">
        <v>0</v>
      </c>
      <c r="AP53" s="80">
        <v>0</v>
      </c>
      <c r="AQ53" s="80">
        <v>0</v>
      </c>
      <c r="AR53" s="80">
        <v>0</v>
      </c>
      <c r="AS53" s="80">
        <v>0</v>
      </c>
      <c r="AT53" s="80">
        <v>0</v>
      </c>
      <c r="AU53" s="80">
        <v>0</v>
      </c>
      <c r="AV53" s="80">
        <v>0</v>
      </c>
      <c r="AW53" s="80">
        <v>0</v>
      </c>
      <c r="AX53" s="80">
        <v>0</v>
      </c>
      <c r="AY53" s="80">
        <v>0</v>
      </c>
      <c r="AZ53" s="80">
        <v>0</v>
      </c>
      <c r="BA53" s="80">
        <v>0</v>
      </c>
      <c r="BB53" s="80">
        <v>0</v>
      </c>
      <c r="BC53" s="80">
        <v>0</v>
      </c>
      <c r="BD53" s="80">
        <v>0</v>
      </c>
      <c r="BE53" s="80">
        <v>0</v>
      </c>
      <c r="BF53" s="80">
        <v>0</v>
      </c>
      <c r="BG53" s="80">
        <v>0</v>
      </c>
      <c r="BH53" s="80">
        <v>0</v>
      </c>
      <c r="BI53" s="80">
        <v>0</v>
      </c>
      <c r="BJ53" s="80">
        <v>0</v>
      </c>
      <c r="BK53" s="80">
        <v>0</v>
      </c>
      <c r="BL53" s="80">
        <v>0</v>
      </c>
      <c r="BM53" s="80">
        <v>0</v>
      </c>
      <c r="BN53" s="80">
        <v>0</v>
      </c>
      <c r="BO53" s="80">
        <v>0</v>
      </c>
      <c r="BP53" s="80">
        <v>0</v>
      </c>
      <c r="BQ53" s="80">
        <v>0</v>
      </c>
      <c r="BR53" s="80">
        <v>0</v>
      </c>
      <c r="BS53" s="80">
        <v>0</v>
      </c>
      <c r="BT53" s="80">
        <v>0</v>
      </c>
      <c r="BU53" s="80">
        <v>0</v>
      </c>
      <c r="BV53" s="80">
        <v>0</v>
      </c>
      <c r="BW53" s="80">
        <v>0</v>
      </c>
      <c r="BX53" s="112">
        <v>0</v>
      </c>
      <c r="BY53" s="112">
        <v>0</v>
      </c>
      <c r="BZ53" s="112">
        <v>0</v>
      </c>
      <c r="CA53" s="112">
        <v>0</v>
      </c>
      <c r="CB53" s="112">
        <v>0</v>
      </c>
      <c r="CC53" s="112">
        <v>0</v>
      </c>
      <c r="CD53" s="236">
        <v>0</v>
      </c>
      <c r="CE53" s="236">
        <v>0</v>
      </c>
      <c r="CF53" s="236">
        <v>0</v>
      </c>
      <c r="CG53" s="236">
        <v>0</v>
      </c>
      <c r="CH53" s="236">
        <v>0</v>
      </c>
      <c r="CI53" s="236">
        <v>0</v>
      </c>
    </row>
    <row r="54" spans="1:87" ht="12.75" customHeight="1" x14ac:dyDescent="0.3">
      <c r="A54" s="190">
        <v>31178</v>
      </c>
      <c r="B54" s="189" t="s">
        <v>365</v>
      </c>
      <c r="C54" s="89">
        <v>0</v>
      </c>
      <c r="D54" s="80">
        <v>0</v>
      </c>
      <c r="E54" s="80">
        <v>0</v>
      </c>
      <c r="F54" s="80">
        <v>0</v>
      </c>
      <c r="G54" s="80">
        <v>0</v>
      </c>
      <c r="H54" s="80">
        <v>0</v>
      </c>
      <c r="I54" s="80">
        <v>0</v>
      </c>
      <c r="J54" s="80">
        <v>0</v>
      </c>
      <c r="K54" s="80">
        <v>0</v>
      </c>
      <c r="L54" s="80">
        <v>0</v>
      </c>
      <c r="M54" s="80">
        <v>0</v>
      </c>
      <c r="N54" s="80">
        <v>0</v>
      </c>
      <c r="O54" s="80">
        <v>0</v>
      </c>
      <c r="P54" s="80">
        <v>0</v>
      </c>
      <c r="Q54" s="80">
        <v>0</v>
      </c>
      <c r="R54" s="80">
        <v>0</v>
      </c>
      <c r="S54" s="80">
        <v>0</v>
      </c>
      <c r="T54" s="80">
        <v>0</v>
      </c>
      <c r="U54" s="80">
        <v>0</v>
      </c>
      <c r="V54" s="80">
        <v>0</v>
      </c>
      <c r="W54" s="80">
        <v>0</v>
      </c>
      <c r="X54" s="80">
        <v>0</v>
      </c>
      <c r="Y54" s="80">
        <v>0</v>
      </c>
      <c r="Z54" s="80">
        <v>0</v>
      </c>
      <c r="AA54" s="80">
        <v>0</v>
      </c>
      <c r="AB54" s="80">
        <v>0</v>
      </c>
      <c r="AC54" s="80">
        <v>0</v>
      </c>
      <c r="AD54" s="80">
        <v>0</v>
      </c>
      <c r="AE54" s="80">
        <v>0</v>
      </c>
      <c r="AF54" s="80">
        <v>0</v>
      </c>
      <c r="AG54" s="80">
        <v>0</v>
      </c>
      <c r="AH54" s="80">
        <v>0</v>
      </c>
      <c r="AI54" s="80">
        <v>0</v>
      </c>
      <c r="AJ54" s="80">
        <v>0</v>
      </c>
      <c r="AK54" s="80">
        <v>0</v>
      </c>
      <c r="AL54" s="80">
        <v>0</v>
      </c>
      <c r="AM54" s="80">
        <v>0</v>
      </c>
      <c r="AN54" s="80">
        <v>0</v>
      </c>
      <c r="AO54" s="80">
        <v>0</v>
      </c>
      <c r="AP54" s="80">
        <v>0</v>
      </c>
      <c r="AQ54" s="80">
        <v>0</v>
      </c>
      <c r="AR54" s="80">
        <v>0</v>
      </c>
      <c r="AS54" s="80">
        <v>0</v>
      </c>
      <c r="AT54" s="80">
        <v>0</v>
      </c>
      <c r="AU54" s="80">
        <v>0</v>
      </c>
      <c r="AV54" s="80">
        <v>0</v>
      </c>
      <c r="AW54" s="80">
        <v>0</v>
      </c>
      <c r="AX54" s="80">
        <v>0</v>
      </c>
      <c r="AY54" s="80">
        <v>0</v>
      </c>
      <c r="AZ54" s="80">
        <v>0</v>
      </c>
      <c r="BA54" s="80">
        <v>0</v>
      </c>
      <c r="BB54" s="80">
        <v>0</v>
      </c>
      <c r="BC54" s="80">
        <v>0</v>
      </c>
      <c r="BD54" s="80">
        <v>0</v>
      </c>
      <c r="BE54" s="80">
        <v>0</v>
      </c>
      <c r="BF54" s="80">
        <v>0</v>
      </c>
      <c r="BG54" s="80">
        <v>0</v>
      </c>
      <c r="BH54" s="80">
        <v>0</v>
      </c>
      <c r="BI54" s="80">
        <v>0</v>
      </c>
      <c r="BJ54" s="80">
        <v>0</v>
      </c>
      <c r="BK54" s="80">
        <v>0</v>
      </c>
      <c r="BL54" s="80">
        <v>0</v>
      </c>
      <c r="BM54" s="80">
        <v>0</v>
      </c>
      <c r="BN54" s="80">
        <v>0</v>
      </c>
      <c r="BO54" s="80">
        <v>0</v>
      </c>
      <c r="BP54" s="80">
        <v>0</v>
      </c>
      <c r="BQ54" s="80">
        <v>0</v>
      </c>
      <c r="BR54" s="80">
        <v>0</v>
      </c>
      <c r="BS54" s="80">
        <v>0</v>
      </c>
      <c r="BT54" s="80">
        <v>0</v>
      </c>
      <c r="BU54" s="80">
        <v>0</v>
      </c>
      <c r="BV54" s="80">
        <v>0</v>
      </c>
      <c r="BW54" s="80">
        <v>0</v>
      </c>
      <c r="BX54" s="112">
        <v>0</v>
      </c>
      <c r="BY54" s="112">
        <v>0</v>
      </c>
      <c r="BZ54" s="112">
        <v>0</v>
      </c>
      <c r="CA54" s="112">
        <v>0</v>
      </c>
      <c r="CB54" s="112">
        <v>0</v>
      </c>
      <c r="CC54" s="112">
        <v>0</v>
      </c>
      <c r="CD54" s="236">
        <v>0</v>
      </c>
      <c r="CE54" s="236">
        <v>0</v>
      </c>
      <c r="CF54" s="236">
        <v>0</v>
      </c>
      <c r="CG54" s="236">
        <v>0</v>
      </c>
      <c r="CH54" s="236">
        <v>0</v>
      </c>
      <c r="CI54" s="236">
        <v>0</v>
      </c>
    </row>
    <row r="55" spans="1:87" ht="12.75" customHeight="1" x14ac:dyDescent="0.3">
      <c r="A55" s="190">
        <v>31179</v>
      </c>
      <c r="B55" s="189" t="s">
        <v>366</v>
      </c>
      <c r="C55" s="89">
        <v>0</v>
      </c>
      <c r="D55" s="80">
        <v>0</v>
      </c>
      <c r="E55" s="80">
        <v>0</v>
      </c>
      <c r="F55" s="80">
        <v>0</v>
      </c>
      <c r="G55" s="80">
        <v>0</v>
      </c>
      <c r="H55" s="80">
        <v>0</v>
      </c>
      <c r="I55" s="80">
        <v>0</v>
      </c>
      <c r="J55" s="80">
        <v>0</v>
      </c>
      <c r="K55" s="80">
        <v>0</v>
      </c>
      <c r="L55" s="80">
        <v>0</v>
      </c>
      <c r="M55" s="80">
        <v>0</v>
      </c>
      <c r="N55" s="80">
        <v>0</v>
      </c>
      <c r="O55" s="80">
        <v>0</v>
      </c>
      <c r="P55" s="80">
        <v>0</v>
      </c>
      <c r="Q55" s="80">
        <v>0</v>
      </c>
      <c r="R55" s="80">
        <v>0</v>
      </c>
      <c r="S55" s="80">
        <v>0</v>
      </c>
      <c r="T55" s="80">
        <v>0</v>
      </c>
      <c r="U55" s="80">
        <v>0</v>
      </c>
      <c r="V55" s="80">
        <v>0</v>
      </c>
      <c r="W55" s="80">
        <v>0</v>
      </c>
      <c r="X55" s="80">
        <v>0</v>
      </c>
      <c r="Y55" s="80">
        <v>0</v>
      </c>
      <c r="Z55" s="80">
        <v>0</v>
      </c>
      <c r="AA55" s="80">
        <v>0</v>
      </c>
      <c r="AB55" s="80">
        <v>0</v>
      </c>
      <c r="AC55" s="80">
        <v>0</v>
      </c>
      <c r="AD55" s="80">
        <v>0</v>
      </c>
      <c r="AE55" s="80">
        <v>0</v>
      </c>
      <c r="AF55" s="80">
        <v>0</v>
      </c>
      <c r="AG55" s="80">
        <v>0</v>
      </c>
      <c r="AH55" s="80">
        <v>0</v>
      </c>
      <c r="AI55" s="80">
        <v>0</v>
      </c>
      <c r="AJ55" s="80">
        <v>0</v>
      </c>
      <c r="AK55" s="80">
        <v>0</v>
      </c>
      <c r="AL55" s="80">
        <v>0</v>
      </c>
      <c r="AM55" s="80">
        <v>0</v>
      </c>
      <c r="AN55" s="80">
        <v>0</v>
      </c>
      <c r="AO55" s="80">
        <v>0</v>
      </c>
      <c r="AP55" s="80">
        <v>0</v>
      </c>
      <c r="AQ55" s="80">
        <v>0</v>
      </c>
      <c r="AR55" s="80">
        <v>0</v>
      </c>
      <c r="AS55" s="80">
        <v>0</v>
      </c>
      <c r="AT55" s="80">
        <v>0</v>
      </c>
      <c r="AU55" s="80">
        <v>0</v>
      </c>
      <c r="AV55" s="80">
        <v>0</v>
      </c>
      <c r="AW55" s="80">
        <v>0</v>
      </c>
      <c r="AX55" s="80">
        <v>0</v>
      </c>
      <c r="AY55" s="80">
        <v>0</v>
      </c>
      <c r="AZ55" s="80">
        <v>0</v>
      </c>
      <c r="BA55" s="80">
        <v>0</v>
      </c>
      <c r="BB55" s="80">
        <v>0</v>
      </c>
      <c r="BC55" s="80">
        <v>0</v>
      </c>
      <c r="BD55" s="80">
        <v>0</v>
      </c>
      <c r="BE55" s="80">
        <v>0</v>
      </c>
      <c r="BF55" s="80">
        <v>0</v>
      </c>
      <c r="BG55" s="80">
        <v>0</v>
      </c>
      <c r="BH55" s="80">
        <v>0</v>
      </c>
      <c r="BI55" s="80">
        <v>0</v>
      </c>
      <c r="BJ55" s="80">
        <v>0</v>
      </c>
      <c r="BK55" s="80">
        <v>0</v>
      </c>
      <c r="BL55" s="80">
        <v>0</v>
      </c>
      <c r="BM55" s="80">
        <v>0</v>
      </c>
      <c r="BN55" s="80">
        <v>0</v>
      </c>
      <c r="BO55" s="80">
        <v>0</v>
      </c>
      <c r="BP55" s="80">
        <v>0</v>
      </c>
      <c r="BQ55" s="80">
        <v>0</v>
      </c>
      <c r="BR55" s="80">
        <v>0</v>
      </c>
      <c r="BS55" s="80">
        <v>0</v>
      </c>
      <c r="BT55" s="80">
        <v>0</v>
      </c>
      <c r="BU55" s="80">
        <v>0</v>
      </c>
      <c r="BV55" s="80">
        <v>0</v>
      </c>
      <c r="BW55" s="80">
        <v>0</v>
      </c>
      <c r="BX55" s="112">
        <v>0</v>
      </c>
      <c r="BY55" s="112">
        <v>0</v>
      </c>
      <c r="BZ55" s="112">
        <v>0</v>
      </c>
      <c r="CA55" s="112">
        <v>0</v>
      </c>
      <c r="CB55" s="112">
        <v>0</v>
      </c>
      <c r="CC55" s="112">
        <v>0</v>
      </c>
      <c r="CD55" s="236">
        <v>0</v>
      </c>
      <c r="CE55" s="236">
        <v>0</v>
      </c>
      <c r="CF55" s="236">
        <v>0</v>
      </c>
      <c r="CG55" s="236">
        <v>0</v>
      </c>
      <c r="CH55" s="236">
        <v>0</v>
      </c>
      <c r="CI55" s="236">
        <v>0</v>
      </c>
    </row>
    <row r="56" spans="1:87" ht="12.75" customHeight="1" x14ac:dyDescent="0.3">
      <c r="A56" s="190">
        <v>31230</v>
      </c>
      <c r="B56" s="189" t="s">
        <v>367</v>
      </c>
      <c r="C56" s="89">
        <v>0</v>
      </c>
      <c r="D56" s="80">
        <v>0</v>
      </c>
      <c r="E56" s="80">
        <v>0</v>
      </c>
      <c r="F56" s="80">
        <v>0</v>
      </c>
      <c r="G56" s="80">
        <v>0</v>
      </c>
      <c r="H56" s="80">
        <v>0</v>
      </c>
      <c r="I56" s="80">
        <v>0</v>
      </c>
      <c r="J56" s="80">
        <v>0</v>
      </c>
      <c r="K56" s="80">
        <v>0</v>
      </c>
      <c r="L56" s="80">
        <v>0</v>
      </c>
      <c r="M56" s="80">
        <v>0</v>
      </c>
      <c r="N56" s="80">
        <v>0</v>
      </c>
      <c r="O56" s="80">
        <v>0</v>
      </c>
      <c r="P56" s="80">
        <v>0</v>
      </c>
      <c r="Q56" s="80">
        <v>0</v>
      </c>
      <c r="R56" s="80">
        <v>0</v>
      </c>
      <c r="S56" s="80">
        <v>0</v>
      </c>
      <c r="T56" s="80">
        <v>0</v>
      </c>
      <c r="U56" s="80">
        <v>0</v>
      </c>
      <c r="V56" s="80">
        <v>0</v>
      </c>
      <c r="W56" s="80">
        <v>0</v>
      </c>
      <c r="X56" s="80">
        <v>0</v>
      </c>
      <c r="Y56" s="80">
        <v>0</v>
      </c>
      <c r="Z56" s="80">
        <v>0</v>
      </c>
      <c r="AA56" s="80">
        <v>0</v>
      </c>
      <c r="AB56" s="80">
        <v>0</v>
      </c>
      <c r="AC56" s="80">
        <v>0</v>
      </c>
      <c r="AD56" s="80">
        <v>0</v>
      </c>
      <c r="AE56" s="80">
        <v>0</v>
      </c>
      <c r="AF56" s="80">
        <v>0</v>
      </c>
      <c r="AG56" s="80">
        <v>0</v>
      </c>
      <c r="AH56" s="80">
        <v>0</v>
      </c>
      <c r="AI56" s="80">
        <v>0</v>
      </c>
      <c r="AJ56" s="80">
        <v>0</v>
      </c>
      <c r="AK56" s="80">
        <v>0</v>
      </c>
      <c r="AL56" s="80">
        <v>0</v>
      </c>
      <c r="AM56" s="80">
        <v>0</v>
      </c>
      <c r="AN56" s="80">
        <v>0</v>
      </c>
      <c r="AO56" s="80">
        <v>0</v>
      </c>
      <c r="AP56" s="80">
        <v>0</v>
      </c>
      <c r="AQ56" s="80">
        <v>0</v>
      </c>
      <c r="AR56" s="80">
        <v>0</v>
      </c>
      <c r="AS56" s="80">
        <v>0</v>
      </c>
      <c r="AT56" s="80">
        <v>0</v>
      </c>
      <c r="AU56" s="80">
        <v>0</v>
      </c>
      <c r="AV56" s="80">
        <v>0</v>
      </c>
      <c r="AW56" s="80">
        <v>0</v>
      </c>
      <c r="AX56" s="80">
        <v>0</v>
      </c>
      <c r="AY56" s="80">
        <v>0</v>
      </c>
      <c r="AZ56" s="80">
        <v>0</v>
      </c>
      <c r="BA56" s="80">
        <v>0</v>
      </c>
      <c r="BB56" s="80">
        <v>0</v>
      </c>
      <c r="BC56" s="80">
        <v>0</v>
      </c>
      <c r="BD56" s="80">
        <v>0</v>
      </c>
      <c r="BE56" s="80">
        <v>0</v>
      </c>
      <c r="BF56" s="80">
        <v>0</v>
      </c>
      <c r="BG56" s="80">
        <v>0</v>
      </c>
      <c r="BH56" s="80">
        <v>0</v>
      </c>
      <c r="BI56" s="80">
        <v>0</v>
      </c>
      <c r="BJ56" s="80">
        <v>0</v>
      </c>
      <c r="BK56" s="80">
        <v>0</v>
      </c>
      <c r="BL56" s="80">
        <v>0</v>
      </c>
      <c r="BM56" s="80">
        <v>0</v>
      </c>
      <c r="BN56" s="80">
        <v>0</v>
      </c>
      <c r="BO56" s="80">
        <v>0</v>
      </c>
      <c r="BP56" s="80">
        <v>0</v>
      </c>
      <c r="BQ56" s="80">
        <v>0</v>
      </c>
      <c r="BR56" s="80">
        <v>0</v>
      </c>
      <c r="BS56" s="80">
        <v>0</v>
      </c>
      <c r="BT56" s="80">
        <v>0</v>
      </c>
      <c r="BU56" s="80">
        <v>0</v>
      </c>
      <c r="BV56" s="80">
        <v>0</v>
      </c>
      <c r="BW56" s="80">
        <v>0</v>
      </c>
      <c r="BX56" s="112">
        <v>0</v>
      </c>
      <c r="BY56" s="112">
        <v>0</v>
      </c>
      <c r="BZ56" s="112">
        <v>0</v>
      </c>
      <c r="CA56" s="112">
        <v>0</v>
      </c>
      <c r="CB56" s="112">
        <v>0</v>
      </c>
      <c r="CC56" s="112">
        <v>0</v>
      </c>
      <c r="CD56" s="236">
        <v>0</v>
      </c>
      <c r="CE56" s="236">
        <v>0</v>
      </c>
      <c r="CF56" s="236">
        <v>0</v>
      </c>
      <c r="CG56" s="236">
        <v>0</v>
      </c>
      <c r="CH56" s="236">
        <v>0</v>
      </c>
      <c r="CI56" s="236">
        <v>0</v>
      </c>
    </row>
    <row r="57" spans="1:87" ht="12.75" customHeight="1" x14ac:dyDescent="0.3">
      <c r="A57" s="190">
        <v>31231</v>
      </c>
      <c r="B57" s="189" t="s">
        <v>368</v>
      </c>
      <c r="C57" s="89">
        <v>0</v>
      </c>
      <c r="D57" s="80">
        <v>0</v>
      </c>
      <c r="E57" s="80">
        <v>0</v>
      </c>
      <c r="F57" s="80">
        <v>0</v>
      </c>
      <c r="G57" s="80">
        <v>0</v>
      </c>
      <c r="H57" s="80">
        <v>0</v>
      </c>
      <c r="I57" s="80">
        <v>0</v>
      </c>
      <c r="J57" s="80">
        <v>0</v>
      </c>
      <c r="K57" s="80">
        <v>0</v>
      </c>
      <c r="L57" s="80">
        <v>0</v>
      </c>
      <c r="M57" s="80">
        <v>0</v>
      </c>
      <c r="N57" s="80">
        <v>0</v>
      </c>
      <c r="O57" s="80">
        <v>0</v>
      </c>
      <c r="P57" s="80">
        <v>0</v>
      </c>
      <c r="Q57" s="80">
        <v>0</v>
      </c>
      <c r="R57" s="80">
        <v>0</v>
      </c>
      <c r="S57" s="80">
        <v>0</v>
      </c>
      <c r="T57" s="80">
        <v>0</v>
      </c>
      <c r="U57" s="80">
        <v>0</v>
      </c>
      <c r="V57" s="80">
        <v>0</v>
      </c>
      <c r="W57" s="80">
        <v>0</v>
      </c>
      <c r="X57" s="80">
        <v>0</v>
      </c>
      <c r="Y57" s="80">
        <v>0</v>
      </c>
      <c r="Z57" s="80">
        <v>0</v>
      </c>
      <c r="AA57" s="80">
        <v>0</v>
      </c>
      <c r="AB57" s="80">
        <v>0</v>
      </c>
      <c r="AC57" s="80">
        <v>0</v>
      </c>
      <c r="AD57" s="80">
        <v>0</v>
      </c>
      <c r="AE57" s="80">
        <v>0</v>
      </c>
      <c r="AF57" s="80">
        <v>0</v>
      </c>
      <c r="AG57" s="80">
        <v>0</v>
      </c>
      <c r="AH57" s="80">
        <v>0</v>
      </c>
      <c r="AI57" s="80">
        <v>0</v>
      </c>
      <c r="AJ57" s="80">
        <v>0</v>
      </c>
      <c r="AK57" s="80">
        <v>0</v>
      </c>
      <c r="AL57" s="80">
        <v>0</v>
      </c>
      <c r="AM57" s="80">
        <v>0</v>
      </c>
      <c r="AN57" s="80">
        <v>0</v>
      </c>
      <c r="AO57" s="80">
        <v>0</v>
      </c>
      <c r="AP57" s="80">
        <v>0</v>
      </c>
      <c r="AQ57" s="80">
        <v>0</v>
      </c>
      <c r="AR57" s="80">
        <v>0</v>
      </c>
      <c r="AS57" s="80">
        <v>0</v>
      </c>
      <c r="AT57" s="80">
        <v>0</v>
      </c>
      <c r="AU57" s="80">
        <v>0</v>
      </c>
      <c r="AV57" s="80">
        <v>0</v>
      </c>
      <c r="AW57" s="80">
        <v>0</v>
      </c>
      <c r="AX57" s="80">
        <v>0</v>
      </c>
      <c r="AY57" s="80">
        <v>0</v>
      </c>
      <c r="AZ57" s="80">
        <v>0</v>
      </c>
      <c r="BA57" s="80">
        <v>0</v>
      </c>
      <c r="BB57" s="80">
        <v>0</v>
      </c>
      <c r="BC57" s="80">
        <v>0</v>
      </c>
      <c r="BD57" s="80">
        <v>0</v>
      </c>
      <c r="BE57" s="80">
        <v>0</v>
      </c>
      <c r="BF57" s="80">
        <v>0</v>
      </c>
      <c r="BG57" s="80">
        <v>0</v>
      </c>
      <c r="BH57" s="80">
        <v>0</v>
      </c>
      <c r="BI57" s="80">
        <v>0</v>
      </c>
      <c r="BJ57" s="80">
        <v>0</v>
      </c>
      <c r="BK57" s="80">
        <v>0</v>
      </c>
      <c r="BL57" s="80">
        <v>0</v>
      </c>
      <c r="BM57" s="80">
        <v>0</v>
      </c>
      <c r="BN57" s="80">
        <v>0</v>
      </c>
      <c r="BO57" s="80">
        <v>0</v>
      </c>
      <c r="BP57" s="80">
        <v>0</v>
      </c>
      <c r="BQ57" s="80">
        <v>0</v>
      </c>
      <c r="BR57" s="80">
        <v>0</v>
      </c>
      <c r="BS57" s="80">
        <v>0</v>
      </c>
      <c r="BT57" s="80">
        <v>0</v>
      </c>
      <c r="BU57" s="80">
        <v>0</v>
      </c>
      <c r="BV57" s="80">
        <v>0</v>
      </c>
      <c r="BW57" s="80">
        <v>0</v>
      </c>
      <c r="BX57" s="112">
        <v>0</v>
      </c>
      <c r="BY57" s="112">
        <v>0</v>
      </c>
      <c r="BZ57" s="112">
        <v>0</v>
      </c>
      <c r="CA57" s="112">
        <v>0</v>
      </c>
      <c r="CB57" s="112">
        <v>0</v>
      </c>
      <c r="CC57" s="112">
        <v>0</v>
      </c>
      <c r="CD57" s="236">
        <v>0</v>
      </c>
      <c r="CE57" s="236">
        <v>0</v>
      </c>
      <c r="CF57" s="236">
        <v>0</v>
      </c>
      <c r="CG57" s="236">
        <v>0</v>
      </c>
      <c r="CH57" s="236">
        <v>0</v>
      </c>
      <c r="CI57" s="236">
        <v>0</v>
      </c>
    </row>
    <row r="58" spans="1:87" ht="12.75" customHeight="1" x14ac:dyDescent="0.3">
      <c r="A58" s="190">
        <v>31232</v>
      </c>
      <c r="B58" s="189" t="s">
        <v>369</v>
      </c>
      <c r="C58" s="89">
        <v>0</v>
      </c>
      <c r="D58" s="80">
        <v>0</v>
      </c>
      <c r="E58" s="80">
        <v>0</v>
      </c>
      <c r="F58" s="80">
        <v>0</v>
      </c>
      <c r="G58" s="80">
        <v>0</v>
      </c>
      <c r="H58" s="80">
        <v>0</v>
      </c>
      <c r="I58" s="80">
        <v>0</v>
      </c>
      <c r="J58" s="80">
        <v>0</v>
      </c>
      <c r="K58" s="80">
        <v>0</v>
      </c>
      <c r="L58" s="80">
        <v>0</v>
      </c>
      <c r="M58" s="80">
        <v>0</v>
      </c>
      <c r="N58" s="80">
        <v>0</v>
      </c>
      <c r="O58" s="80">
        <v>0</v>
      </c>
      <c r="P58" s="80">
        <v>0</v>
      </c>
      <c r="Q58" s="80">
        <v>0</v>
      </c>
      <c r="R58" s="80">
        <v>0</v>
      </c>
      <c r="S58" s="80">
        <v>0</v>
      </c>
      <c r="T58" s="80">
        <v>0</v>
      </c>
      <c r="U58" s="80">
        <v>0</v>
      </c>
      <c r="V58" s="80">
        <v>0</v>
      </c>
      <c r="W58" s="80">
        <v>0</v>
      </c>
      <c r="X58" s="80">
        <v>0</v>
      </c>
      <c r="Y58" s="80">
        <v>0</v>
      </c>
      <c r="Z58" s="80">
        <v>0</v>
      </c>
      <c r="AA58" s="80">
        <v>0</v>
      </c>
      <c r="AB58" s="80">
        <v>0</v>
      </c>
      <c r="AC58" s="80">
        <v>0</v>
      </c>
      <c r="AD58" s="80">
        <v>0</v>
      </c>
      <c r="AE58" s="80">
        <v>0</v>
      </c>
      <c r="AF58" s="80">
        <v>0</v>
      </c>
      <c r="AG58" s="80">
        <v>0</v>
      </c>
      <c r="AH58" s="80">
        <v>0</v>
      </c>
      <c r="AI58" s="80">
        <v>0</v>
      </c>
      <c r="AJ58" s="80">
        <v>0</v>
      </c>
      <c r="AK58" s="80">
        <v>0</v>
      </c>
      <c r="AL58" s="80">
        <v>0</v>
      </c>
      <c r="AM58" s="80">
        <v>0</v>
      </c>
      <c r="AN58" s="80">
        <v>0</v>
      </c>
      <c r="AO58" s="80">
        <v>0</v>
      </c>
      <c r="AP58" s="80">
        <v>0</v>
      </c>
      <c r="AQ58" s="80">
        <v>0</v>
      </c>
      <c r="AR58" s="80">
        <v>0</v>
      </c>
      <c r="AS58" s="80">
        <v>0</v>
      </c>
      <c r="AT58" s="80">
        <v>0</v>
      </c>
      <c r="AU58" s="80">
        <v>0</v>
      </c>
      <c r="AV58" s="80">
        <v>0</v>
      </c>
      <c r="AW58" s="80">
        <v>0</v>
      </c>
      <c r="AX58" s="80">
        <v>0</v>
      </c>
      <c r="AY58" s="80">
        <v>0</v>
      </c>
      <c r="AZ58" s="80">
        <v>0</v>
      </c>
      <c r="BA58" s="80">
        <v>0</v>
      </c>
      <c r="BB58" s="80">
        <v>0</v>
      </c>
      <c r="BC58" s="80">
        <v>0</v>
      </c>
      <c r="BD58" s="80">
        <v>0</v>
      </c>
      <c r="BE58" s="80">
        <v>0</v>
      </c>
      <c r="BF58" s="80">
        <v>0</v>
      </c>
      <c r="BG58" s="80">
        <v>0</v>
      </c>
      <c r="BH58" s="80">
        <v>0</v>
      </c>
      <c r="BI58" s="80">
        <v>0</v>
      </c>
      <c r="BJ58" s="80">
        <v>0</v>
      </c>
      <c r="BK58" s="80">
        <v>0</v>
      </c>
      <c r="BL58" s="80">
        <v>0</v>
      </c>
      <c r="BM58" s="80">
        <v>0</v>
      </c>
      <c r="BN58" s="80">
        <v>0</v>
      </c>
      <c r="BO58" s="80">
        <v>0</v>
      </c>
      <c r="BP58" s="80">
        <v>0</v>
      </c>
      <c r="BQ58" s="80">
        <v>0</v>
      </c>
      <c r="BR58" s="80">
        <v>0</v>
      </c>
      <c r="BS58" s="80">
        <v>0</v>
      </c>
      <c r="BT58" s="80">
        <v>0</v>
      </c>
      <c r="BU58" s="80">
        <v>0</v>
      </c>
      <c r="BV58" s="80">
        <v>0</v>
      </c>
      <c r="BW58" s="80">
        <v>0</v>
      </c>
      <c r="BX58" s="112">
        <v>0</v>
      </c>
      <c r="BY58" s="112">
        <v>0</v>
      </c>
      <c r="BZ58" s="112">
        <v>0</v>
      </c>
      <c r="CA58" s="112">
        <v>0</v>
      </c>
      <c r="CB58" s="112">
        <v>0</v>
      </c>
      <c r="CC58" s="112">
        <v>0</v>
      </c>
      <c r="CD58" s="236">
        <v>0</v>
      </c>
      <c r="CE58" s="236">
        <v>0</v>
      </c>
      <c r="CF58" s="236">
        <v>0</v>
      </c>
      <c r="CG58" s="236">
        <v>0</v>
      </c>
      <c r="CH58" s="236">
        <v>0</v>
      </c>
      <c r="CI58" s="236">
        <v>0</v>
      </c>
    </row>
    <row r="59" spans="1:87" ht="12.75" customHeight="1" x14ac:dyDescent="0.3">
      <c r="A59" s="190">
        <v>31240</v>
      </c>
      <c r="B59" s="189" t="s">
        <v>370</v>
      </c>
      <c r="C59" s="89">
        <v>188160520.46999988</v>
      </c>
      <c r="D59" s="80">
        <v>188371063.04999986</v>
      </c>
      <c r="E59" s="80">
        <v>188371063.04999986</v>
      </c>
      <c r="F59" s="80">
        <v>200101709.19999987</v>
      </c>
      <c r="G59" s="80">
        <v>200112374.86999986</v>
      </c>
      <c r="H59" s="80">
        <v>200095466.84999985</v>
      </c>
      <c r="I59" s="80">
        <v>200111610.03999984</v>
      </c>
      <c r="J59" s="80">
        <v>200181930.33999985</v>
      </c>
      <c r="K59" s="80">
        <v>200252526.62999988</v>
      </c>
      <c r="L59" s="80">
        <v>200354582.9799999</v>
      </c>
      <c r="M59" s="80">
        <v>200712632.27999991</v>
      </c>
      <c r="N59" s="80">
        <v>189129177.9199999</v>
      </c>
      <c r="O59" s="80">
        <v>189629305.4799999</v>
      </c>
      <c r="P59" s="80">
        <v>191130930.28499991</v>
      </c>
      <c r="Q59" s="80">
        <v>191720285.50499991</v>
      </c>
      <c r="R59" s="80">
        <v>192362875.09499991</v>
      </c>
      <c r="S59" s="80">
        <v>193083780.08999991</v>
      </c>
      <c r="T59" s="80">
        <v>193771837.10999992</v>
      </c>
      <c r="U59" s="80">
        <v>194983135.88499993</v>
      </c>
      <c r="V59" s="80">
        <v>195090760.54999995</v>
      </c>
      <c r="W59" s="80">
        <v>196058446.15499994</v>
      </c>
      <c r="X59" s="80">
        <v>196203592.81999996</v>
      </c>
      <c r="Y59" s="80">
        <v>196833986.75999996</v>
      </c>
      <c r="Z59" s="80">
        <v>197080168.31999996</v>
      </c>
      <c r="AA59" s="80">
        <v>197728668.46999997</v>
      </c>
      <c r="AB59" s="80">
        <v>197964811.76999998</v>
      </c>
      <c r="AC59" s="80">
        <v>198218328.26999998</v>
      </c>
      <c r="AD59" s="80">
        <v>198436471.565</v>
      </c>
      <c r="AE59" s="80">
        <v>198654614.86000001</v>
      </c>
      <c r="AF59" s="80">
        <v>198872758.15500003</v>
      </c>
      <c r="AG59" s="80">
        <v>199090901.45000005</v>
      </c>
      <c r="AH59" s="80">
        <v>199333044.74500006</v>
      </c>
      <c r="AI59" s="80">
        <v>199896507.96000004</v>
      </c>
      <c r="AJ59" s="80">
        <v>201039125.37500003</v>
      </c>
      <c r="AK59" s="80">
        <v>201346190.59</v>
      </c>
      <c r="AL59" s="80">
        <v>201653255.80499998</v>
      </c>
      <c r="AM59" s="80">
        <v>202014320.99999997</v>
      </c>
      <c r="AN59" s="80">
        <v>202660035.14499998</v>
      </c>
      <c r="AO59" s="80">
        <v>203205749.28</v>
      </c>
      <c r="AP59" s="80">
        <v>203751463.41500002</v>
      </c>
      <c r="AQ59" s="80">
        <v>204297177.55000004</v>
      </c>
      <c r="AR59" s="80">
        <v>204842891.68500006</v>
      </c>
      <c r="AS59" s="80">
        <v>205646066.66000006</v>
      </c>
      <c r="AT59" s="80">
        <v>206191780.79500008</v>
      </c>
      <c r="AU59" s="80">
        <v>206737494.9300001</v>
      </c>
      <c r="AV59" s="80">
        <v>209029209.06500012</v>
      </c>
      <c r="AW59" s="80">
        <v>209727923.20000014</v>
      </c>
      <c r="AX59" s="80">
        <v>210426637.33500016</v>
      </c>
      <c r="AY59" s="80">
        <v>211245351.46000016</v>
      </c>
      <c r="AZ59" s="80">
        <v>211909723.71000016</v>
      </c>
      <c r="BA59" s="80">
        <v>212574095.95500016</v>
      </c>
      <c r="BB59" s="80">
        <v>213238468.20000017</v>
      </c>
      <c r="BC59" s="80">
        <v>213902840.44500017</v>
      </c>
      <c r="BD59" s="80">
        <v>214567212.69000018</v>
      </c>
      <c r="BE59" s="80">
        <v>215231584.93500018</v>
      </c>
      <c r="BF59" s="80">
        <v>215895957.18000019</v>
      </c>
      <c r="BG59" s="80">
        <v>216560329.42500019</v>
      </c>
      <c r="BH59" s="80">
        <v>217224701.6700002</v>
      </c>
      <c r="BI59" s="80">
        <v>217889073.9150002</v>
      </c>
      <c r="BJ59" s="80">
        <v>218553446.16000021</v>
      </c>
      <c r="BK59" s="80">
        <v>222819706.21500018</v>
      </c>
      <c r="BL59" s="80">
        <v>223023872.91000021</v>
      </c>
      <c r="BM59" s="80">
        <v>223228039.58500022</v>
      </c>
      <c r="BN59" s="80">
        <v>223432206.26000023</v>
      </c>
      <c r="BO59" s="80">
        <v>223636372.93500024</v>
      </c>
      <c r="BP59" s="80">
        <v>223840539.61000025</v>
      </c>
      <c r="BQ59" s="80">
        <v>224044706.28500026</v>
      </c>
      <c r="BR59" s="80">
        <v>224261463.26500025</v>
      </c>
      <c r="BS59" s="80">
        <v>224465629.94000027</v>
      </c>
      <c r="BT59" s="80">
        <v>225308796.61500028</v>
      </c>
      <c r="BU59" s="80">
        <v>225557963.29000029</v>
      </c>
      <c r="BV59" s="80">
        <v>225807129.9650003</v>
      </c>
      <c r="BW59" s="80">
        <v>229299131.41000029</v>
      </c>
      <c r="BX59" s="112">
        <v>189629305.4799999</v>
      </c>
      <c r="BY59" s="112">
        <v>197728668.46999997</v>
      </c>
      <c r="BZ59" s="112">
        <v>202014320.99999997</v>
      </c>
      <c r="CA59" s="112">
        <v>211245351.46000016</v>
      </c>
      <c r="CB59" s="112">
        <v>222819706.21500018</v>
      </c>
      <c r="CC59" s="112">
        <v>229299131.41000029</v>
      </c>
      <c r="CD59" s="236">
        <v>195814151.00999999</v>
      </c>
      <c r="CE59" s="236">
        <v>194282905.58000001</v>
      </c>
      <c r="CF59" s="236">
        <v>199557615.38999999</v>
      </c>
      <c r="CG59" s="236">
        <v>206136623.19</v>
      </c>
      <c r="CH59" s="236">
        <v>215508653.22999999</v>
      </c>
      <c r="CI59" s="236">
        <v>224517350.63999999</v>
      </c>
    </row>
    <row r="60" spans="1:87" ht="12.75" customHeight="1" x14ac:dyDescent="0.3">
      <c r="A60" s="190">
        <v>31241</v>
      </c>
      <c r="B60" s="189" t="s">
        <v>371</v>
      </c>
      <c r="C60" s="89">
        <v>0</v>
      </c>
      <c r="D60" s="113">
        <v>0</v>
      </c>
      <c r="E60" s="113">
        <v>0</v>
      </c>
      <c r="F60" s="113">
        <v>0</v>
      </c>
      <c r="G60" s="113">
        <v>0</v>
      </c>
      <c r="H60" s="113">
        <v>0</v>
      </c>
      <c r="I60" s="113">
        <v>0</v>
      </c>
      <c r="J60" s="113">
        <v>0</v>
      </c>
      <c r="K60" s="113">
        <v>0</v>
      </c>
      <c r="L60" s="113">
        <v>0</v>
      </c>
      <c r="M60" s="113">
        <v>0</v>
      </c>
      <c r="N60" s="113">
        <v>0</v>
      </c>
      <c r="O60" s="113">
        <v>0</v>
      </c>
      <c r="P60" s="113">
        <v>0</v>
      </c>
      <c r="Q60" s="113">
        <v>0</v>
      </c>
      <c r="R60" s="113">
        <v>0</v>
      </c>
      <c r="S60" s="113">
        <v>0</v>
      </c>
      <c r="T60" s="113">
        <v>0</v>
      </c>
      <c r="U60" s="113">
        <v>0</v>
      </c>
      <c r="V60" s="113">
        <v>0</v>
      </c>
      <c r="W60" s="113">
        <v>0</v>
      </c>
      <c r="X60" s="113">
        <v>0</v>
      </c>
      <c r="Y60" s="113">
        <v>0</v>
      </c>
      <c r="Z60" s="113">
        <v>0</v>
      </c>
      <c r="AA60" s="113">
        <v>0</v>
      </c>
      <c r="AB60" s="113">
        <v>0</v>
      </c>
      <c r="AC60" s="113">
        <v>0</v>
      </c>
      <c r="AD60" s="113">
        <v>0</v>
      </c>
      <c r="AE60" s="113">
        <v>0</v>
      </c>
      <c r="AF60" s="113">
        <v>0</v>
      </c>
      <c r="AG60" s="113">
        <v>0</v>
      </c>
      <c r="AH60" s="113">
        <v>0</v>
      </c>
      <c r="AI60" s="113">
        <v>0</v>
      </c>
      <c r="AJ60" s="113">
        <v>0</v>
      </c>
      <c r="AK60" s="113">
        <v>0</v>
      </c>
      <c r="AL60" s="113">
        <v>0</v>
      </c>
      <c r="AM60" s="113">
        <v>0</v>
      </c>
      <c r="AN60" s="113">
        <v>0</v>
      </c>
      <c r="AO60" s="113">
        <v>0</v>
      </c>
      <c r="AP60" s="113">
        <v>0</v>
      </c>
      <c r="AQ60" s="113">
        <v>0</v>
      </c>
      <c r="AR60" s="113">
        <v>0</v>
      </c>
      <c r="AS60" s="113">
        <v>0</v>
      </c>
      <c r="AT60" s="113">
        <v>0</v>
      </c>
      <c r="AU60" s="113">
        <v>0</v>
      </c>
      <c r="AV60" s="113">
        <v>0</v>
      </c>
      <c r="AW60" s="113">
        <v>0</v>
      </c>
      <c r="AX60" s="113">
        <v>0</v>
      </c>
      <c r="AY60" s="113">
        <v>0</v>
      </c>
      <c r="AZ60" s="113">
        <v>0</v>
      </c>
      <c r="BA60" s="113">
        <v>0</v>
      </c>
      <c r="BB60" s="113">
        <v>0</v>
      </c>
      <c r="BC60" s="113">
        <v>0</v>
      </c>
      <c r="BD60" s="113">
        <v>0</v>
      </c>
      <c r="BE60" s="113">
        <v>0</v>
      </c>
      <c r="BF60" s="113">
        <v>0</v>
      </c>
      <c r="BG60" s="113">
        <v>0</v>
      </c>
      <c r="BH60" s="113">
        <v>0</v>
      </c>
      <c r="BI60" s="113">
        <v>0</v>
      </c>
      <c r="BJ60" s="113">
        <v>0</v>
      </c>
      <c r="BK60" s="113">
        <v>0</v>
      </c>
      <c r="BL60" s="113">
        <v>0</v>
      </c>
      <c r="BM60" s="113">
        <v>0</v>
      </c>
      <c r="BN60" s="113">
        <v>0</v>
      </c>
      <c r="BO60" s="113">
        <v>0</v>
      </c>
      <c r="BP60" s="113">
        <v>0</v>
      </c>
      <c r="BQ60" s="113">
        <v>0</v>
      </c>
      <c r="BR60" s="113">
        <v>0</v>
      </c>
      <c r="BS60" s="113">
        <v>0</v>
      </c>
      <c r="BT60" s="113">
        <v>0</v>
      </c>
      <c r="BU60" s="113">
        <v>0</v>
      </c>
      <c r="BV60" s="113">
        <v>0</v>
      </c>
      <c r="BW60" s="113">
        <v>0</v>
      </c>
      <c r="BX60" s="112">
        <v>0</v>
      </c>
      <c r="BY60" s="112">
        <v>0</v>
      </c>
      <c r="BZ60" s="112">
        <v>0</v>
      </c>
      <c r="CA60" s="112">
        <v>0</v>
      </c>
      <c r="CB60" s="112">
        <v>0</v>
      </c>
      <c r="CC60" s="112">
        <v>0</v>
      </c>
      <c r="CD60" s="236">
        <v>0</v>
      </c>
      <c r="CE60" s="236">
        <v>0</v>
      </c>
      <c r="CF60" s="236">
        <v>0</v>
      </c>
      <c r="CG60" s="236">
        <v>0</v>
      </c>
      <c r="CH60" s="236">
        <v>0</v>
      </c>
      <c r="CI60" s="236">
        <v>0</v>
      </c>
    </row>
    <row r="61" spans="1:87" ht="12.75" customHeight="1" x14ac:dyDescent="0.3">
      <c r="A61" s="190">
        <v>31242</v>
      </c>
      <c r="B61" s="189" t="s">
        <v>372</v>
      </c>
      <c r="C61" s="89">
        <v>0</v>
      </c>
      <c r="D61" s="113">
        <v>0</v>
      </c>
      <c r="E61" s="113">
        <v>0</v>
      </c>
      <c r="F61" s="113">
        <v>0</v>
      </c>
      <c r="G61" s="113">
        <v>0</v>
      </c>
      <c r="H61" s="113">
        <v>0</v>
      </c>
      <c r="I61" s="113">
        <v>0</v>
      </c>
      <c r="J61" s="113">
        <v>0</v>
      </c>
      <c r="K61" s="113">
        <v>0</v>
      </c>
      <c r="L61" s="113">
        <v>0</v>
      </c>
      <c r="M61" s="113">
        <v>0</v>
      </c>
      <c r="N61" s="113">
        <v>0</v>
      </c>
      <c r="O61" s="113">
        <v>0</v>
      </c>
      <c r="P61" s="113">
        <v>0</v>
      </c>
      <c r="Q61" s="113">
        <v>0</v>
      </c>
      <c r="R61" s="113">
        <v>0</v>
      </c>
      <c r="S61" s="113">
        <v>0</v>
      </c>
      <c r="T61" s="113">
        <v>0</v>
      </c>
      <c r="U61" s="113">
        <v>0</v>
      </c>
      <c r="V61" s="113">
        <v>0</v>
      </c>
      <c r="W61" s="113">
        <v>0</v>
      </c>
      <c r="X61" s="113">
        <v>0</v>
      </c>
      <c r="Y61" s="113">
        <v>0</v>
      </c>
      <c r="Z61" s="113">
        <v>0</v>
      </c>
      <c r="AA61" s="113">
        <v>0</v>
      </c>
      <c r="AB61" s="113">
        <v>0</v>
      </c>
      <c r="AC61" s="113">
        <v>0</v>
      </c>
      <c r="AD61" s="113">
        <v>0</v>
      </c>
      <c r="AE61" s="113">
        <v>0</v>
      </c>
      <c r="AF61" s="113">
        <v>0</v>
      </c>
      <c r="AG61" s="113">
        <v>0</v>
      </c>
      <c r="AH61" s="113">
        <v>0</v>
      </c>
      <c r="AI61" s="113">
        <v>0</v>
      </c>
      <c r="AJ61" s="113">
        <v>0</v>
      </c>
      <c r="AK61" s="113">
        <v>0</v>
      </c>
      <c r="AL61" s="113">
        <v>0</v>
      </c>
      <c r="AM61" s="113">
        <v>0</v>
      </c>
      <c r="AN61" s="113">
        <v>0</v>
      </c>
      <c r="AO61" s="113">
        <v>0</v>
      </c>
      <c r="AP61" s="113">
        <v>0</v>
      </c>
      <c r="AQ61" s="113">
        <v>0</v>
      </c>
      <c r="AR61" s="113">
        <v>0</v>
      </c>
      <c r="AS61" s="113">
        <v>0</v>
      </c>
      <c r="AT61" s="113">
        <v>0</v>
      </c>
      <c r="AU61" s="113">
        <v>0</v>
      </c>
      <c r="AV61" s="113">
        <v>0</v>
      </c>
      <c r="AW61" s="113">
        <v>0</v>
      </c>
      <c r="AX61" s="113">
        <v>0</v>
      </c>
      <c r="AY61" s="113">
        <v>0</v>
      </c>
      <c r="AZ61" s="113">
        <v>0</v>
      </c>
      <c r="BA61" s="113">
        <v>0</v>
      </c>
      <c r="BB61" s="113">
        <v>0</v>
      </c>
      <c r="BC61" s="113">
        <v>0</v>
      </c>
      <c r="BD61" s="113">
        <v>0</v>
      </c>
      <c r="BE61" s="113">
        <v>0</v>
      </c>
      <c r="BF61" s="113">
        <v>0</v>
      </c>
      <c r="BG61" s="113">
        <v>0</v>
      </c>
      <c r="BH61" s="113">
        <v>0</v>
      </c>
      <c r="BI61" s="113">
        <v>0</v>
      </c>
      <c r="BJ61" s="113">
        <v>0</v>
      </c>
      <c r="BK61" s="113">
        <v>0</v>
      </c>
      <c r="BL61" s="113">
        <v>0</v>
      </c>
      <c r="BM61" s="113">
        <v>0</v>
      </c>
      <c r="BN61" s="113">
        <v>0</v>
      </c>
      <c r="BO61" s="113">
        <v>0</v>
      </c>
      <c r="BP61" s="113">
        <v>0</v>
      </c>
      <c r="BQ61" s="113">
        <v>0</v>
      </c>
      <c r="BR61" s="113">
        <v>0</v>
      </c>
      <c r="BS61" s="113">
        <v>0</v>
      </c>
      <c r="BT61" s="113">
        <v>0</v>
      </c>
      <c r="BU61" s="113">
        <v>0</v>
      </c>
      <c r="BV61" s="113">
        <v>0</v>
      </c>
      <c r="BW61" s="113">
        <v>0</v>
      </c>
      <c r="BX61" s="112">
        <v>0</v>
      </c>
      <c r="BY61" s="112">
        <v>0</v>
      </c>
      <c r="BZ61" s="112">
        <v>0</v>
      </c>
      <c r="CA61" s="112">
        <v>0</v>
      </c>
      <c r="CB61" s="112">
        <v>0</v>
      </c>
      <c r="CC61" s="112">
        <v>0</v>
      </c>
      <c r="CD61" s="236">
        <v>0</v>
      </c>
      <c r="CE61" s="236">
        <v>0</v>
      </c>
      <c r="CF61" s="236">
        <v>0</v>
      </c>
      <c r="CG61" s="236">
        <v>0</v>
      </c>
      <c r="CH61" s="236">
        <v>0</v>
      </c>
      <c r="CI61" s="236">
        <v>0</v>
      </c>
    </row>
    <row r="62" spans="1:87" ht="12.75" customHeight="1" x14ac:dyDescent="0.3">
      <c r="A62" s="190">
        <v>31243</v>
      </c>
      <c r="B62" s="189" t="s">
        <v>373</v>
      </c>
      <c r="C62" s="89">
        <v>0</v>
      </c>
      <c r="D62" s="113">
        <v>0</v>
      </c>
      <c r="E62" s="113">
        <v>0</v>
      </c>
      <c r="F62" s="113">
        <v>0</v>
      </c>
      <c r="G62" s="113">
        <v>0</v>
      </c>
      <c r="H62" s="113">
        <v>0</v>
      </c>
      <c r="I62" s="113">
        <v>0</v>
      </c>
      <c r="J62" s="113">
        <v>0</v>
      </c>
      <c r="K62" s="113">
        <v>0</v>
      </c>
      <c r="L62" s="113">
        <v>0</v>
      </c>
      <c r="M62" s="113">
        <v>0</v>
      </c>
      <c r="N62" s="113">
        <v>0</v>
      </c>
      <c r="O62" s="113">
        <v>0</v>
      </c>
      <c r="P62" s="113">
        <v>0</v>
      </c>
      <c r="Q62" s="113">
        <v>0</v>
      </c>
      <c r="R62" s="113">
        <v>0</v>
      </c>
      <c r="S62" s="113">
        <v>0</v>
      </c>
      <c r="T62" s="113">
        <v>0</v>
      </c>
      <c r="U62" s="113">
        <v>0</v>
      </c>
      <c r="V62" s="113">
        <v>0</v>
      </c>
      <c r="W62" s="113">
        <v>0</v>
      </c>
      <c r="X62" s="113">
        <v>0</v>
      </c>
      <c r="Y62" s="113">
        <v>0</v>
      </c>
      <c r="Z62" s="113">
        <v>0</v>
      </c>
      <c r="AA62" s="113">
        <v>0</v>
      </c>
      <c r="AB62" s="113">
        <v>0</v>
      </c>
      <c r="AC62" s="113">
        <v>0</v>
      </c>
      <c r="AD62" s="113">
        <v>0</v>
      </c>
      <c r="AE62" s="113">
        <v>0</v>
      </c>
      <c r="AF62" s="113">
        <v>0</v>
      </c>
      <c r="AG62" s="113">
        <v>0</v>
      </c>
      <c r="AH62" s="113">
        <v>0</v>
      </c>
      <c r="AI62" s="113">
        <v>0</v>
      </c>
      <c r="AJ62" s="113">
        <v>0</v>
      </c>
      <c r="AK62" s="113">
        <v>0</v>
      </c>
      <c r="AL62" s="113">
        <v>0</v>
      </c>
      <c r="AM62" s="113">
        <v>0</v>
      </c>
      <c r="AN62" s="113">
        <v>0</v>
      </c>
      <c r="AO62" s="113">
        <v>0</v>
      </c>
      <c r="AP62" s="113">
        <v>0</v>
      </c>
      <c r="AQ62" s="113">
        <v>0</v>
      </c>
      <c r="AR62" s="113">
        <v>0</v>
      </c>
      <c r="AS62" s="113">
        <v>0</v>
      </c>
      <c r="AT62" s="113">
        <v>0</v>
      </c>
      <c r="AU62" s="113">
        <v>0</v>
      </c>
      <c r="AV62" s="113">
        <v>0</v>
      </c>
      <c r="AW62" s="113">
        <v>0</v>
      </c>
      <c r="AX62" s="113">
        <v>0</v>
      </c>
      <c r="AY62" s="113">
        <v>0</v>
      </c>
      <c r="AZ62" s="113">
        <v>0</v>
      </c>
      <c r="BA62" s="113">
        <v>0</v>
      </c>
      <c r="BB62" s="113">
        <v>0</v>
      </c>
      <c r="BC62" s="113">
        <v>0</v>
      </c>
      <c r="BD62" s="113">
        <v>0</v>
      </c>
      <c r="BE62" s="113">
        <v>0</v>
      </c>
      <c r="BF62" s="113">
        <v>0</v>
      </c>
      <c r="BG62" s="113">
        <v>0</v>
      </c>
      <c r="BH62" s="113">
        <v>0</v>
      </c>
      <c r="BI62" s="113">
        <v>0</v>
      </c>
      <c r="BJ62" s="113">
        <v>0</v>
      </c>
      <c r="BK62" s="113">
        <v>0</v>
      </c>
      <c r="BL62" s="113">
        <v>0</v>
      </c>
      <c r="BM62" s="113">
        <v>0</v>
      </c>
      <c r="BN62" s="113">
        <v>0</v>
      </c>
      <c r="BO62" s="113">
        <v>0</v>
      </c>
      <c r="BP62" s="113">
        <v>0</v>
      </c>
      <c r="BQ62" s="113">
        <v>0</v>
      </c>
      <c r="BR62" s="113">
        <v>0</v>
      </c>
      <c r="BS62" s="113">
        <v>0</v>
      </c>
      <c r="BT62" s="113">
        <v>0</v>
      </c>
      <c r="BU62" s="113">
        <v>0</v>
      </c>
      <c r="BV62" s="113">
        <v>0</v>
      </c>
      <c r="BW62" s="113">
        <v>0</v>
      </c>
      <c r="BX62" s="112">
        <v>0</v>
      </c>
      <c r="BY62" s="112">
        <v>0</v>
      </c>
      <c r="BZ62" s="112">
        <v>0</v>
      </c>
      <c r="CA62" s="112">
        <v>0</v>
      </c>
      <c r="CB62" s="112">
        <v>0</v>
      </c>
      <c r="CC62" s="112">
        <v>0</v>
      </c>
      <c r="CD62" s="236">
        <v>0</v>
      </c>
      <c r="CE62" s="236">
        <v>0</v>
      </c>
      <c r="CF62" s="236">
        <v>0</v>
      </c>
      <c r="CG62" s="236">
        <v>0</v>
      </c>
      <c r="CH62" s="236">
        <v>0</v>
      </c>
      <c r="CI62" s="236">
        <v>0</v>
      </c>
    </row>
    <row r="63" spans="1:87" ht="12.75" customHeight="1" x14ac:dyDescent="0.3">
      <c r="A63" s="190">
        <v>31244</v>
      </c>
      <c r="B63" s="189" t="s">
        <v>374</v>
      </c>
      <c r="C63" s="89">
        <v>294179507.93999976</v>
      </c>
      <c r="D63" s="80">
        <v>294445502.57999974</v>
      </c>
      <c r="E63" s="80">
        <v>294448634.95999974</v>
      </c>
      <c r="F63" s="80">
        <v>304457189.20999974</v>
      </c>
      <c r="G63" s="80">
        <v>304217678.57999974</v>
      </c>
      <c r="H63" s="80">
        <v>304272280.73999971</v>
      </c>
      <c r="I63" s="80">
        <v>304555894.98999971</v>
      </c>
      <c r="J63" s="80">
        <v>304620003.39999968</v>
      </c>
      <c r="K63" s="80">
        <v>303536717.97999972</v>
      </c>
      <c r="L63" s="80">
        <v>303557279.83999968</v>
      </c>
      <c r="M63" s="80">
        <v>305139623.85999972</v>
      </c>
      <c r="N63" s="80">
        <v>308395162.3799997</v>
      </c>
      <c r="O63" s="80">
        <v>309059932.95999974</v>
      </c>
      <c r="P63" s="80">
        <v>313743536.07499975</v>
      </c>
      <c r="Q63" s="80">
        <v>314204826.97499973</v>
      </c>
      <c r="R63" s="80">
        <v>314438753.13999969</v>
      </c>
      <c r="S63" s="80">
        <v>314629577.84499967</v>
      </c>
      <c r="T63" s="80">
        <v>315111353.19499969</v>
      </c>
      <c r="U63" s="80">
        <v>315190200.57499975</v>
      </c>
      <c r="V63" s="80">
        <v>315245493.91499978</v>
      </c>
      <c r="W63" s="80">
        <v>315300787.25499982</v>
      </c>
      <c r="X63" s="80">
        <v>315389500.75499982</v>
      </c>
      <c r="Y63" s="80">
        <v>315450914.09499985</v>
      </c>
      <c r="Z63" s="80">
        <v>315549047.43499988</v>
      </c>
      <c r="AA63" s="80">
        <v>315953309.90499985</v>
      </c>
      <c r="AB63" s="80">
        <v>315953309.90499985</v>
      </c>
      <c r="AC63" s="80">
        <v>315953309.90499985</v>
      </c>
      <c r="AD63" s="80">
        <v>315953309.90499985</v>
      </c>
      <c r="AE63" s="80">
        <v>316133309.90499985</v>
      </c>
      <c r="AF63" s="80">
        <v>316133309.90499985</v>
      </c>
      <c r="AG63" s="80">
        <v>316705830.70999986</v>
      </c>
      <c r="AH63" s="80">
        <v>316783170.27999985</v>
      </c>
      <c r="AI63" s="80">
        <v>317627890.8949998</v>
      </c>
      <c r="AJ63" s="80">
        <v>318043555.2699998</v>
      </c>
      <c r="AK63" s="80">
        <v>318076888.60499984</v>
      </c>
      <c r="AL63" s="80">
        <v>318110221.93999988</v>
      </c>
      <c r="AM63" s="80">
        <v>318581357.38499987</v>
      </c>
      <c r="AN63" s="80">
        <v>318581357.38499987</v>
      </c>
      <c r="AO63" s="80">
        <v>318581357.38499987</v>
      </c>
      <c r="AP63" s="80">
        <v>318581357.38499987</v>
      </c>
      <c r="AQ63" s="80">
        <v>318581357.38499987</v>
      </c>
      <c r="AR63" s="80">
        <v>318581357.38499987</v>
      </c>
      <c r="AS63" s="80">
        <v>318978380.80499983</v>
      </c>
      <c r="AT63" s="80">
        <v>318978380.80499983</v>
      </c>
      <c r="AU63" s="80">
        <v>318978380.80499983</v>
      </c>
      <c r="AV63" s="80">
        <v>319478380.80999982</v>
      </c>
      <c r="AW63" s="80">
        <v>319501714.14499986</v>
      </c>
      <c r="AX63" s="80">
        <v>319525047.4799999</v>
      </c>
      <c r="AY63" s="80">
        <v>320124380.81499994</v>
      </c>
      <c r="AZ63" s="80">
        <v>320581246.50499994</v>
      </c>
      <c r="BA63" s="80">
        <v>320668246.50499994</v>
      </c>
      <c r="BB63" s="80">
        <v>321065362.87999994</v>
      </c>
      <c r="BC63" s="80">
        <v>321619153.25499994</v>
      </c>
      <c r="BD63" s="80">
        <v>321727943.62999994</v>
      </c>
      <c r="BE63" s="80">
        <v>322546727.25999993</v>
      </c>
      <c r="BF63" s="80">
        <v>322670517.63499993</v>
      </c>
      <c r="BG63" s="80">
        <v>323096634.32999992</v>
      </c>
      <c r="BH63" s="80">
        <v>323253183.37499994</v>
      </c>
      <c r="BI63" s="80">
        <v>323385973.74999994</v>
      </c>
      <c r="BJ63" s="80">
        <v>323518764.12499994</v>
      </c>
      <c r="BK63" s="80">
        <v>329766545.86499995</v>
      </c>
      <c r="BL63" s="80">
        <v>329766545.86499995</v>
      </c>
      <c r="BM63" s="80">
        <v>329766545.86499995</v>
      </c>
      <c r="BN63" s="80">
        <v>329766545.86499995</v>
      </c>
      <c r="BO63" s="80">
        <v>329766545.86499995</v>
      </c>
      <c r="BP63" s="80">
        <v>329766545.86499995</v>
      </c>
      <c r="BQ63" s="80">
        <v>329766545.86499995</v>
      </c>
      <c r="BR63" s="80">
        <v>329766545.86499995</v>
      </c>
      <c r="BS63" s="80">
        <v>329766545.86499995</v>
      </c>
      <c r="BT63" s="80">
        <v>330679539.26499993</v>
      </c>
      <c r="BU63" s="80">
        <v>330736381.37499994</v>
      </c>
      <c r="BV63" s="80">
        <v>330793223.48499995</v>
      </c>
      <c r="BW63" s="80">
        <v>338239809.02499998</v>
      </c>
      <c r="BX63" s="112">
        <v>309059932.95999974</v>
      </c>
      <c r="BY63" s="112">
        <v>315953309.90499985</v>
      </c>
      <c r="BZ63" s="112">
        <v>318581357.38499987</v>
      </c>
      <c r="CA63" s="112">
        <v>320124380.81499994</v>
      </c>
      <c r="CB63" s="112">
        <v>329766545.86499995</v>
      </c>
      <c r="CC63" s="112">
        <v>338239809.02499998</v>
      </c>
      <c r="CD63" s="236">
        <v>302683493.02999997</v>
      </c>
      <c r="CE63" s="236">
        <v>314559018.00999999</v>
      </c>
      <c r="CF63" s="236">
        <v>316923751.88999999</v>
      </c>
      <c r="CG63" s="236">
        <v>319004062.31</v>
      </c>
      <c r="CH63" s="236">
        <v>322617283.06999999</v>
      </c>
      <c r="CI63" s="236">
        <v>330642143.52999997</v>
      </c>
    </row>
    <row r="64" spans="1:87" ht="12.75" customHeight="1" x14ac:dyDescent="0.3">
      <c r="A64" s="190">
        <v>31245</v>
      </c>
      <c r="B64" s="189" t="s">
        <v>375</v>
      </c>
      <c r="C64" s="89">
        <v>193681409.1699999</v>
      </c>
      <c r="D64" s="80">
        <v>193891574.4499999</v>
      </c>
      <c r="E64" s="80">
        <v>193967216.24999988</v>
      </c>
      <c r="F64" s="80">
        <v>193921522.49999988</v>
      </c>
      <c r="G64" s="80">
        <v>194315687.64999989</v>
      </c>
      <c r="H64" s="80">
        <v>194201934.8599999</v>
      </c>
      <c r="I64" s="80">
        <v>195273681.0699999</v>
      </c>
      <c r="J64" s="80">
        <v>195279563.14999992</v>
      </c>
      <c r="K64" s="80">
        <v>195993095.6999999</v>
      </c>
      <c r="L64" s="80">
        <v>195111683.79999989</v>
      </c>
      <c r="M64" s="80">
        <v>195125349.99999988</v>
      </c>
      <c r="N64" s="80">
        <v>195449461.64999989</v>
      </c>
      <c r="O64" s="80">
        <v>196281664.2599999</v>
      </c>
      <c r="P64" s="80">
        <v>196296469.33999988</v>
      </c>
      <c r="Q64" s="80">
        <v>196528720.9199999</v>
      </c>
      <c r="R64" s="80">
        <v>196550320.9199999</v>
      </c>
      <c r="S64" s="80">
        <v>196571920.9199999</v>
      </c>
      <c r="T64" s="80">
        <v>196597120.9199999</v>
      </c>
      <c r="U64" s="80">
        <v>196899913.0399999</v>
      </c>
      <c r="V64" s="80">
        <v>196928713.0399999</v>
      </c>
      <c r="W64" s="80">
        <v>196957513.0399999</v>
      </c>
      <c r="X64" s="80">
        <v>196986313.0399999</v>
      </c>
      <c r="Y64" s="80">
        <v>197018713.0399999</v>
      </c>
      <c r="Z64" s="80">
        <v>197072713.0399999</v>
      </c>
      <c r="AA64" s="80">
        <v>197144713.0399999</v>
      </c>
      <c r="AB64" s="80">
        <v>197155621.61499989</v>
      </c>
      <c r="AC64" s="80">
        <v>197155621.61499989</v>
      </c>
      <c r="AD64" s="80">
        <v>197155621.61499989</v>
      </c>
      <c r="AE64" s="80">
        <v>197155621.61499989</v>
      </c>
      <c r="AF64" s="80">
        <v>197155621.61499989</v>
      </c>
      <c r="AG64" s="80">
        <v>197155621.61499989</v>
      </c>
      <c r="AH64" s="80">
        <v>197155621.61499989</v>
      </c>
      <c r="AI64" s="80">
        <v>197155621.61499989</v>
      </c>
      <c r="AJ64" s="80">
        <v>197604715.33499989</v>
      </c>
      <c r="AK64" s="80">
        <v>197604715.33499989</v>
      </c>
      <c r="AL64" s="80">
        <v>197604715.33499989</v>
      </c>
      <c r="AM64" s="80">
        <v>197604715.33499989</v>
      </c>
      <c r="AN64" s="80">
        <v>197604715.33499989</v>
      </c>
      <c r="AO64" s="80">
        <v>197604715.33499989</v>
      </c>
      <c r="AP64" s="80">
        <v>197604715.33499989</v>
      </c>
      <c r="AQ64" s="80">
        <v>197604715.33499989</v>
      </c>
      <c r="AR64" s="80">
        <v>197604715.33499989</v>
      </c>
      <c r="AS64" s="80">
        <v>197604715.33499989</v>
      </c>
      <c r="AT64" s="80">
        <v>197604715.33499989</v>
      </c>
      <c r="AU64" s="80">
        <v>197604715.33499989</v>
      </c>
      <c r="AV64" s="80">
        <v>197739115.33999988</v>
      </c>
      <c r="AW64" s="80">
        <v>197754048.67499986</v>
      </c>
      <c r="AX64" s="80">
        <v>197768982.00999984</v>
      </c>
      <c r="AY64" s="80">
        <v>198086514.44499981</v>
      </c>
      <c r="AZ64" s="80">
        <v>198086514.44499981</v>
      </c>
      <c r="BA64" s="80">
        <v>198086514.44499981</v>
      </c>
      <c r="BB64" s="80">
        <v>198086514.44499981</v>
      </c>
      <c r="BC64" s="80">
        <v>198086514.44499981</v>
      </c>
      <c r="BD64" s="80">
        <v>198086514.44499981</v>
      </c>
      <c r="BE64" s="80">
        <v>198086514.44499981</v>
      </c>
      <c r="BF64" s="80">
        <v>198086514.44499981</v>
      </c>
      <c r="BG64" s="80">
        <v>198086514.44499981</v>
      </c>
      <c r="BH64" s="80">
        <v>198406514.44499981</v>
      </c>
      <c r="BI64" s="80">
        <v>198406514.44499981</v>
      </c>
      <c r="BJ64" s="80">
        <v>198406514.44499981</v>
      </c>
      <c r="BK64" s="80">
        <v>199756514.44499981</v>
      </c>
      <c r="BL64" s="80">
        <v>199756514.44499981</v>
      </c>
      <c r="BM64" s="80">
        <v>199767992.16499981</v>
      </c>
      <c r="BN64" s="80">
        <v>199767992.16499981</v>
      </c>
      <c r="BO64" s="80">
        <v>199767992.16499981</v>
      </c>
      <c r="BP64" s="80">
        <v>199767992.16499981</v>
      </c>
      <c r="BQ64" s="80">
        <v>199767992.16499981</v>
      </c>
      <c r="BR64" s="80">
        <v>199767992.16499981</v>
      </c>
      <c r="BS64" s="80">
        <v>199767992.16499981</v>
      </c>
      <c r="BT64" s="80">
        <v>200307992.16499981</v>
      </c>
      <c r="BU64" s="80">
        <v>200337992.16499981</v>
      </c>
      <c r="BV64" s="80">
        <v>200367992.16499981</v>
      </c>
      <c r="BW64" s="80">
        <v>201603992.16499981</v>
      </c>
      <c r="BX64" s="112">
        <v>196281664.2599999</v>
      </c>
      <c r="BY64" s="112">
        <v>197144713.0399999</v>
      </c>
      <c r="BZ64" s="112">
        <v>197604715.33499989</v>
      </c>
      <c r="CA64" s="112">
        <v>198086514.44499981</v>
      </c>
      <c r="CB64" s="112">
        <v>199756514.44499981</v>
      </c>
      <c r="CC64" s="112">
        <v>201603992.16499981</v>
      </c>
      <c r="CD64" s="236">
        <v>194807218.81</v>
      </c>
      <c r="CE64" s="236">
        <v>196756523.74000001</v>
      </c>
      <c r="CF64" s="236">
        <v>197292965.18000001</v>
      </c>
      <c r="CG64" s="236">
        <v>197676238.34999999</v>
      </c>
      <c r="CH64" s="236">
        <v>198288822.13999999</v>
      </c>
      <c r="CI64" s="236">
        <v>200038995.59</v>
      </c>
    </row>
    <row r="65" spans="1:87" ht="12.75" customHeight="1" x14ac:dyDescent="0.3">
      <c r="A65" s="190">
        <v>31246</v>
      </c>
      <c r="B65" s="189" t="s">
        <v>376</v>
      </c>
      <c r="C65" s="89">
        <v>0</v>
      </c>
      <c r="D65" s="113">
        <v>0</v>
      </c>
      <c r="E65" s="113">
        <v>0</v>
      </c>
      <c r="F65" s="113">
        <v>0</v>
      </c>
      <c r="G65" s="113">
        <v>0</v>
      </c>
      <c r="H65" s="113">
        <v>0</v>
      </c>
      <c r="I65" s="113">
        <v>0</v>
      </c>
      <c r="J65" s="113">
        <v>0</v>
      </c>
      <c r="K65" s="113">
        <v>0</v>
      </c>
      <c r="L65" s="113">
        <v>0</v>
      </c>
      <c r="M65" s="113">
        <v>0</v>
      </c>
      <c r="N65" s="113">
        <v>0</v>
      </c>
      <c r="O65" s="113">
        <v>0</v>
      </c>
      <c r="P65" s="113">
        <v>0</v>
      </c>
      <c r="Q65" s="113">
        <v>0</v>
      </c>
      <c r="R65" s="113">
        <v>0</v>
      </c>
      <c r="S65" s="113">
        <v>0</v>
      </c>
      <c r="T65" s="113">
        <v>0</v>
      </c>
      <c r="U65" s="113">
        <v>0</v>
      </c>
      <c r="V65" s="113">
        <v>0</v>
      </c>
      <c r="W65" s="113">
        <v>0</v>
      </c>
      <c r="X65" s="113">
        <v>0</v>
      </c>
      <c r="Y65" s="113">
        <v>0</v>
      </c>
      <c r="Z65" s="113">
        <v>0</v>
      </c>
      <c r="AA65" s="113">
        <v>0</v>
      </c>
      <c r="AB65" s="113">
        <v>0</v>
      </c>
      <c r="AC65" s="113">
        <v>0</v>
      </c>
      <c r="AD65" s="113">
        <v>0</v>
      </c>
      <c r="AE65" s="113">
        <v>0</v>
      </c>
      <c r="AF65" s="113">
        <v>0</v>
      </c>
      <c r="AG65" s="113">
        <v>0</v>
      </c>
      <c r="AH65" s="113">
        <v>0</v>
      </c>
      <c r="AI65" s="113">
        <v>0</v>
      </c>
      <c r="AJ65" s="113">
        <v>0</v>
      </c>
      <c r="AK65" s="113">
        <v>0</v>
      </c>
      <c r="AL65" s="113">
        <v>0</v>
      </c>
      <c r="AM65" s="113">
        <v>0</v>
      </c>
      <c r="AN65" s="113">
        <v>0</v>
      </c>
      <c r="AO65" s="113">
        <v>0</v>
      </c>
      <c r="AP65" s="113">
        <v>0</v>
      </c>
      <c r="AQ65" s="113">
        <v>0</v>
      </c>
      <c r="AR65" s="113">
        <v>0</v>
      </c>
      <c r="AS65" s="113">
        <v>0</v>
      </c>
      <c r="AT65" s="113">
        <v>0</v>
      </c>
      <c r="AU65" s="113">
        <v>0</v>
      </c>
      <c r="AV65" s="113">
        <v>0</v>
      </c>
      <c r="AW65" s="113">
        <v>0</v>
      </c>
      <c r="AX65" s="113">
        <v>0</v>
      </c>
      <c r="AY65" s="113">
        <v>0</v>
      </c>
      <c r="AZ65" s="113">
        <v>0</v>
      </c>
      <c r="BA65" s="113">
        <v>0</v>
      </c>
      <c r="BB65" s="113">
        <v>0</v>
      </c>
      <c r="BC65" s="113">
        <v>0</v>
      </c>
      <c r="BD65" s="113">
        <v>0</v>
      </c>
      <c r="BE65" s="113">
        <v>0</v>
      </c>
      <c r="BF65" s="113">
        <v>0</v>
      </c>
      <c r="BG65" s="113">
        <v>0</v>
      </c>
      <c r="BH65" s="113">
        <v>0</v>
      </c>
      <c r="BI65" s="113">
        <v>0</v>
      </c>
      <c r="BJ65" s="113">
        <v>0</v>
      </c>
      <c r="BK65" s="113">
        <v>0</v>
      </c>
      <c r="BL65" s="113">
        <v>0</v>
      </c>
      <c r="BM65" s="113">
        <v>0</v>
      </c>
      <c r="BN65" s="113">
        <v>0</v>
      </c>
      <c r="BO65" s="113">
        <v>0</v>
      </c>
      <c r="BP65" s="113">
        <v>0</v>
      </c>
      <c r="BQ65" s="113">
        <v>0</v>
      </c>
      <c r="BR65" s="113">
        <v>0</v>
      </c>
      <c r="BS65" s="113">
        <v>0</v>
      </c>
      <c r="BT65" s="113">
        <v>0</v>
      </c>
      <c r="BU65" s="113">
        <v>0</v>
      </c>
      <c r="BV65" s="113">
        <v>0</v>
      </c>
      <c r="BW65" s="113">
        <v>0</v>
      </c>
      <c r="BX65" s="112">
        <v>0</v>
      </c>
      <c r="BY65" s="112">
        <v>0</v>
      </c>
      <c r="BZ65" s="112">
        <v>0</v>
      </c>
      <c r="CA65" s="112">
        <v>0</v>
      </c>
      <c r="CB65" s="112">
        <v>0</v>
      </c>
      <c r="CC65" s="112">
        <v>0</v>
      </c>
      <c r="CD65" s="236">
        <v>0</v>
      </c>
      <c r="CE65" s="236">
        <v>0</v>
      </c>
      <c r="CF65" s="236">
        <v>0</v>
      </c>
      <c r="CG65" s="236">
        <v>0</v>
      </c>
      <c r="CH65" s="236">
        <v>0</v>
      </c>
      <c r="CI65" s="236">
        <v>0</v>
      </c>
    </row>
    <row r="66" spans="1:87" ht="12.75" customHeight="1" x14ac:dyDescent="0.3">
      <c r="A66" s="190">
        <v>31247</v>
      </c>
      <c r="B66" s="189" t="s">
        <v>377</v>
      </c>
      <c r="C66" s="89">
        <v>10156523.809999999</v>
      </c>
      <c r="D66" s="80">
        <v>10156523.809999999</v>
      </c>
      <c r="E66" s="80">
        <v>10156523.809999999</v>
      </c>
      <c r="F66" s="80">
        <v>10156523.809999999</v>
      </c>
      <c r="G66" s="80">
        <v>10156523.809999999</v>
      </c>
      <c r="H66" s="80">
        <v>10156523.809999999</v>
      </c>
      <c r="I66" s="80">
        <v>10156523.809999999</v>
      </c>
      <c r="J66" s="80">
        <v>10156523.809999999</v>
      </c>
      <c r="K66" s="80">
        <v>10156523.809999999</v>
      </c>
      <c r="L66" s="80">
        <v>10156523.809999999</v>
      </c>
      <c r="M66" s="80">
        <v>10156523.809999999</v>
      </c>
      <c r="N66" s="80">
        <v>10156523.809999999</v>
      </c>
      <c r="O66" s="80">
        <v>10156523.809999999</v>
      </c>
      <c r="P66" s="80">
        <v>10156523.809999999</v>
      </c>
      <c r="Q66" s="80">
        <v>10156523.809999999</v>
      </c>
      <c r="R66" s="80">
        <v>10156523.809999999</v>
      </c>
      <c r="S66" s="80">
        <v>10156523.809999999</v>
      </c>
      <c r="T66" s="80">
        <v>10156523.809999999</v>
      </c>
      <c r="U66" s="80">
        <v>10156523.809999999</v>
      </c>
      <c r="V66" s="80">
        <v>10156523.809999999</v>
      </c>
      <c r="W66" s="80">
        <v>10156523.809999999</v>
      </c>
      <c r="X66" s="80">
        <v>10156523.809999999</v>
      </c>
      <c r="Y66" s="80">
        <v>10156523.809999999</v>
      </c>
      <c r="Z66" s="80">
        <v>10156523.809999999</v>
      </c>
      <c r="AA66" s="80">
        <v>10156523.809999999</v>
      </c>
      <c r="AB66" s="80">
        <v>10156523.809999999</v>
      </c>
      <c r="AC66" s="80">
        <v>10156523.809999999</v>
      </c>
      <c r="AD66" s="80">
        <v>10156523.809999999</v>
      </c>
      <c r="AE66" s="80">
        <v>10156523.809999999</v>
      </c>
      <c r="AF66" s="80">
        <v>10156523.809999999</v>
      </c>
      <c r="AG66" s="80">
        <v>10156523.809999999</v>
      </c>
      <c r="AH66" s="80">
        <v>10156523.809999999</v>
      </c>
      <c r="AI66" s="80">
        <v>10156523.809999999</v>
      </c>
      <c r="AJ66" s="80">
        <v>10156523.809999999</v>
      </c>
      <c r="AK66" s="80">
        <v>10156523.809999999</v>
      </c>
      <c r="AL66" s="80">
        <v>10156523.809999999</v>
      </c>
      <c r="AM66" s="80">
        <v>10156523.809999999</v>
      </c>
      <c r="AN66" s="80">
        <v>10156523.809999999</v>
      </c>
      <c r="AO66" s="80">
        <v>10156523.809999999</v>
      </c>
      <c r="AP66" s="80">
        <v>10156523.809999999</v>
      </c>
      <c r="AQ66" s="80">
        <v>10156523.809999999</v>
      </c>
      <c r="AR66" s="80">
        <v>10156523.809999999</v>
      </c>
      <c r="AS66" s="80">
        <v>10156523.809999999</v>
      </c>
      <c r="AT66" s="80">
        <v>10156523.809999999</v>
      </c>
      <c r="AU66" s="80">
        <v>10156523.809999999</v>
      </c>
      <c r="AV66" s="80">
        <v>10156523.809999999</v>
      </c>
      <c r="AW66" s="80">
        <v>10156523.809999999</v>
      </c>
      <c r="AX66" s="80">
        <v>10156523.809999999</v>
      </c>
      <c r="AY66" s="80">
        <v>10156523.809999999</v>
      </c>
      <c r="AZ66" s="80">
        <v>10156523.809999999</v>
      </c>
      <c r="BA66" s="80">
        <v>10156523.809999999</v>
      </c>
      <c r="BB66" s="80">
        <v>10156523.809999999</v>
      </c>
      <c r="BC66" s="80">
        <v>10156523.809999999</v>
      </c>
      <c r="BD66" s="80">
        <v>10156523.809999999</v>
      </c>
      <c r="BE66" s="80">
        <v>10156523.809999999</v>
      </c>
      <c r="BF66" s="80">
        <v>10156523.809999999</v>
      </c>
      <c r="BG66" s="80">
        <v>10156523.809999999</v>
      </c>
      <c r="BH66" s="80">
        <v>10156523.809999999</v>
      </c>
      <c r="BI66" s="80">
        <v>10156523.809999999</v>
      </c>
      <c r="BJ66" s="80">
        <v>10156523.809999999</v>
      </c>
      <c r="BK66" s="80">
        <v>10156523.809999999</v>
      </c>
      <c r="BL66" s="80">
        <v>10156523.809999999</v>
      </c>
      <c r="BM66" s="80">
        <v>10156523.809999999</v>
      </c>
      <c r="BN66" s="80">
        <v>10156523.809999999</v>
      </c>
      <c r="BO66" s="80">
        <v>10156523.809999999</v>
      </c>
      <c r="BP66" s="80">
        <v>10156523.809999999</v>
      </c>
      <c r="BQ66" s="80">
        <v>10156523.809999999</v>
      </c>
      <c r="BR66" s="80">
        <v>10156523.809999999</v>
      </c>
      <c r="BS66" s="80">
        <v>10156523.809999999</v>
      </c>
      <c r="BT66" s="80">
        <v>10156523.809999999</v>
      </c>
      <c r="BU66" s="80">
        <v>10156523.809999999</v>
      </c>
      <c r="BV66" s="80">
        <v>10156523.809999999</v>
      </c>
      <c r="BW66" s="80">
        <v>10156523.809999999</v>
      </c>
      <c r="BX66" s="112">
        <v>10156523.809999999</v>
      </c>
      <c r="BY66" s="112">
        <v>10156523.809999999</v>
      </c>
      <c r="BZ66" s="112">
        <v>10156523.809999999</v>
      </c>
      <c r="CA66" s="112">
        <v>10156523.809999999</v>
      </c>
      <c r="CB66" s="112">
        <v>10156523.809999999</v>
      </c>
      <c r="CC66" s="112">
        <v>10156523.809999999</v>
      </c>
      <c r="CD66" s="236">
        <v>10156523.810000001</v>
      </c>
      <c r="CE66" s="236">
        <v>10156523.810000001</v>
      </c>
      <c r="CF66" s="236">
        <v>10156523.810000001</v>
      </c>
      <c r="CG66" s="236">
        <v>10156523.810000001</v>
      </c>
      <c r="CH66" s="236">
        <v>10156523.810000001</v>
      </c>
      <c r="CI66" s="236">
        <v>10156523.810000001</v>
      </c>
    </row>
    <row r="67" spans="1:87" ht="12.75" customHeight="1" x14ac:dyDescent="0.3">
      <c r="A67" s="190">
        <v>31251</v>
      </c>
      <c r="B67" s="189" t="s">
        <v>378</v>
      </c>
      <c r="C67" s="89">
        <v>0</v>
      </c>
      <c r="D67" s="113">
        <v>0</v>
      </c>
      <c r="E67" s="113">
        <v>0</v>
      </c>
      <c r="F67" s="113">
        <v>0</v>
      </c>
      <c r="G67" s="113">
        <v>0</v>
      </c>
      <c r="H67" s="113">
        <v>0</v>
      </c>
      <c r="I67" s="113">
        <v>0</v>
      </c>
      <c r="J67" s="113">
        <v>0</v>
      </c>
      <c r="K67" s="113">
        <v>0</v>
      </c>
      <c r="L67" s="113">
        <v>0</v>
      </c>
      <c r="M67" s="113">
        <v>0</v>
      </c>
      <c r="N67" s="113">
        <v>0</v>
      </c>
      <c r="O67" s="113">
        <v>0</v>
      </c>
      <c r="P67" s="113">
        <v>0</v>
      </c>
      <c r="Q67" s="113">
        <v>0</v>
      </c>
      <c r="R67" s="113">
        <v>0</v>
      </c>
      <c r="S67" s="113">
        <v>0</v>
      </c>
      <c r="T67" s="113">
        <v>0</v>
      </c>
      <c r="U67" s="113">
        <v>0</v>
      </c>
      <c r="V67" s="113">
        <v>0</v>
      </c>
      <c r="W67" s="113">
        <v>0</v>
      </c>
      <c r="X67" s="113">
        <v>0</v>
      </c>
      <c r="Y67" s="113">
        <v>0</v>
      </c>
      <c r="Z67" s="113">
        <v>0</v>
      </c>
      <c r="AA67" s="113">
        <v>0</v>
      </c>
      <c r="AB67" s="113">
        <v>0</v>
      </c>
      <c r="AC67" s="113">
        <v>0</v>
      </c>
      <c r="AD67" s="113">
        <v>0</v>
      </c>
      <c r="AE67" s="113">
        <v>0</v>
      </c>
      <c r="AF67" s="113">
        <v>0</v>
      </c>
      <c r="AG67" s="113">
        <v>0</v>
      </c>
      <c r="AH67" s="113">
        <v>0</v>
      </c>
      <c r="AI67" s="113">
        <v>0</v>
      </c>
      <c r="AJ67" s="113">
        <v>0</v>
      </c>
      <c r="AK67" s="113">
        <v>0</v>
      </c>
      <c r="AL67" s="113">
        <v>0</v>
      </c>
      <c r="AM67" s="113">
        <v>0</v>
      </c>
      <c r="AN67" s="113">
        <v>0</v>
      </c>
      <c r="AO67" s="113">
        <v>0</v>
      </c>
      <c r="AP67" s="113">
        <v>0</v>
      </c>
      <c r="AQ67" s="113">
        <v>0</v>
      </c>
      <c r="AR67" s="113">
        <v>0</v>
      </c>
      <c r="AS67" s="113">
        <v>0</v>
      </c>
      <c r="AT67" s="113">
        <v>0</v>
      </c>
      <c r="AU67" s="113">
        <v>0</v>
      </c>
      <c r="AV67" s="113">
        <v>0</v>
      </c>
      <c r="AW67" s="113">
        <v>0</v>
      </c>
      <c r="AX67" s="113">
        <v>0</v>
      </c>
      <c r="AY67" s="113">
        <v>0</v>
      </c>
      <c r="AZ67" s="113">
        <v>0</v>
      </c>
      <c r="BA67" s="113">
        <v>0</v>
      </c>
      <c r="BB67" s="113">
        <v>0</v>
      </c>
      <c r="BC67" s="113">
        <v>0</v>
      </c>
      <c r="BD67" s="113">
        <v>0</v>
      </c>
      <c r="BE67" s="113">
        <v>0</v>
      </c>
      <c r="BF67" s="113">
        <v>0</v>
      </c>
      <c r="BG67" s="113">
        <v>0</v>
      </c>
      <c r="BH67" s="113">
        <v>0</v>
      </c>
      <c r="BI67" s="113">
        <v>0</v>
      </c>
      <c r="BJ67" s="113">
        <v>0</v>
      </c>
      <c r="BK67" s="113">
        <v>0</v>
      </c>
      <c r="BL67" s="113">
        <v>0</v>
      </c>
      <c r="BM67" s="113">
        <v>0</v>
      </c>
      <c r="BN67" s="113">
        <v>0</v>
      </c>
      <c r="BO67" s="113">
        <v>0</v>
      </c>
      <c r="BP67" s="113">
        <v>0</v>
      </c>
      <c r="BQ67" s="113">
        <v>0</v>
      </c>
      <c r="BR67" s="113">
        <v>0</v>
      </c>
      <c r="BS67" s="113">
        <v>0</v>
      </c>
      <c r="BT67" s="113">
        <v>0</v>
      </c>
      <c r="BU67" s="113">
        <v>0</v>
      </c>
      <c r="BV67" s="113">
        <v>0</v>
      </c>
      <c r="BW67" s="113">
        <v>0</v>
      </c>
      <c r="BX67" s="112">
        <v>0</v>
      </c>
      <c r="BY67" s="112">
        <v>0</v>
      </c>
      <c r="BZ67" s="112">
        <v>0</v>
      </c>
      <c r="CA67" s="112">
        <v>0</v>
      </c>
      <c r="CB67" s="112">
        <v>0</v>
      </c>
      <c r="CC67" s="112">
        <v>0</v>
      </c>
      <c r="CD67" s="236">
        <v>0</v>
      </c>
      <c r="CE67" s="236">
        <v>0</v>
      </c>
      <c r="CF67" s="236">
        <v>0</v>
      </c>
      <c r="CG67" s="236">
        <v>0</v>
      </c>
      <c r="CH67" s="236">
        <v>0</v>
      </c>
      <c r="CI67" s="236">
        <v>0</v>
      </c>
    </row>
    <row r="68" spans="1:87" ht="12.75" customHeight="1" x14ac:dyDescent="0.3">
      <c r="A68" s="190">
        <v>31252</v>
      </c>
      <c r="B68" s="189" t="s">
        <v>379</v>
      </c>
      <c r="C68" s="89">
        <v>0</v>
      </c>
      <c r="D68" s="113">
        <v>0</v>
      </c>
      <c r="E68" s="113">
        <v>0</v>
      </c>
      <c r="F68" s="113">
        <v>0</v>
      </c>
      <c r="G68" s="113">
        <v>0</v>
      </c>
      <c r="H68" s="113">
        <v>0</v>
      </c>
      <c r="I68" s="113">
        <v>0</v>
      </c>
      <c r="J68" s="113">
        <v>0</v>
      </c>
      <c r="K68" s="113">
        <v>0</v>
      </c>
      <c r="L68" s="113">
        <v>0</v>
      </c>
      <c r="M68" s="113">
        <v>0</v>
      </c>
      <c r="N68" s="113">
        <v>0</v>
      </c>
      <c r="O68" s="113">
        <v>0</v>
      </c>
      <c r="P68" s="113">
        <v>0</v>
      </c>
      <c r="Q68" s="113">
        <v>0</v>
      </c>
      <c r="R68" s="113">
        <v>0</v>
      </c>
      <c r="S68" s="113">
        <v>0</v>
      </c>
      <c r="T68" s="113">
        <v>0</v>
      </c>
      <c r="U68" s="113">
        <v>0</v>
      </c>
      <c r="V68" s="113">
        <v>0</v>
      </c>
      <c r="W68" s="113">
        <v>0</v>
      </c>
      <c r="X68" s="113">
        <v>0</v>
      </c>
      <c r="Y68" s="113">
        <v>0</v>
      </c>
      <c r="Z68" s="113">
        <v>0</v>
      </c>
      <c r="AA68" s="113">
        <v>0</v>
      </c>
      <c r="AB68" s="113">
        <v>0</v>
      </c>
      <c r="AC68" s="113">
        <v>0</v>
      </c>
      <c r="AD68" s="113">
        <v>0</v>
      </c>
      <c r="AE68" s="113">
        <v>0</v>
      </c>
      <c r="AF68" s="113">
        <v>0</v>
      </c>
      <c r="AG68" s="113">
        <v>0</v>
      </c>
      <c r="AH68" s="113">
        <v>0</v>
      </c>
      <c r="AI68" s="113">
        <v>0</v>
      </c>
      <c r="AJ68" s="113">
        <v>0</v>
      </c>
      <c r="AK68" s="113">
        <v>0</v>
      </c>
      <c r="AL68" s="113">
        <v>0</v>
      </c>
      <c r="AM68" s="113">
        <v>0</v>
      </c>
      <c r="AN68" s="113">
        <v>0</v>
      </c>
      <c r="AO68" s="113">
        <v>0</v>
      </c>
      <c r="AP68" s="113">
        <v>0</v>
      </c>
      <c r="AQ68" s="113">
        <v>0</v>
      </c>
      <c r="AR68" s="113">
        <v>0</v>
      </c>
      <c r="AS68" s="113">
        <v>0</v>
      </c>
      <c r="AT68" s="113">
        <v>0</v>
      </c>
      <c r="AU68" s="113">
        <v>0</v>
      </c>
      <c r="AV68" s="113">
        <v>0</v>
      </c>
      <c r="AW68" s="113">
        <v>0</v>
      </c>
      <c r="AX68" s="113">
        <v>0</v>
      </c>
      <c r="AY68" s="113">
        <v>0</v>
      </c>
      <c r="AZ68" s="113">
        <v>0</v>
      </c>
      <c r="BA68" s="113">
        <v>0</v>
      </c>
      <c r="BB68" s="113">
        <v>0</v>
      </c>
      <c r="BC68" s="113">
        <v>0</v>
      </c>
      <c r="BD68" s="113">
        <v>0</v>
      </c>
      <c r="BE68" s="113">
        <v>0</v>
      </c>
      <c r="BF68" s="113">
        <v>0</v>
      </c>
      <c r="BG68" s="113">
        <v>0</v>
      </c>
      <c r="BH68" s="113">
        <v>0</v>
      </c>
      <c r="BI68" s="113">
        <v>0</v>
      </c>
      <c r="BJ68" s="113">
        <v>0</v>
      </c>
      <c r="BK68" s="113">
        <v>0</v>
      </c>
      <c r="BL68" s="113">
        <v>0</v>
      </c>
      <c r="BM68" s="113">
        <v>0</v>
      </c>
      <c r="BN68" s="113">
        <v>0</v>
      </c>
      <c r="BO68" s="113">
        <v>0</v>
      </c>
      <c r="BP68" s="113">
        <v>0</v>
      </c>
      <c r="BQ68" s="113">
        <v>0</v>
      </c>
      <c r="BR68" s="113">
        <v>0</v>
      </c>
      <c r="BS68" s="113">
        <v>0</v>
      </c>
      <c r="BT68" s="113">
        <v>0</v>
      </c>
      <c r="BU68" s="113">
        <v>0</v>
      </c>
      <c r="BV68" s="113">
        <v>0</v>
      </c>
      <c r="BW68" s="113">
        <v>0</v>
      </c>
      <c r="BX68" s="112">
        <v>0</v>
      </c>
      <c r="BY68" s="112">
        <v>0</v>
      </c>
      <c r="BZ68" s="112">
        <v>0</v>
      </c>
      <c r="CA68" s="112">
        <v>0</v>
      </c>
      <c r="CB68" s="112">
        <v>0</v>
      </c>
      <c r="CC68" s="112">
        <v>0</v>
      </c>
      <c r="CD68" s="236">
        <v>0</v>
      </c>
      <c r="CE68" s="236">
        <v>0</v>
      </c>
      <c r="CF68" s="236">
        <v>0</v>
      </c>
      <c r="CG68" s="236">
        <v>0</v>
      </c>
      <c r="CH68" s="236">
        <v>0</v>
      </c>
      <c r="CI68" s="236">
        <v>0</v>
      </c>
    </row>
    <row r="69" spans="1:87" ht="12.75" customHeight="1" x14ac:dyDescent="0.3">
      <c r="A69" s="190">
        <v>31253</v>
      </c>
      <c r="B69" s="189" t="s">
        <v>380</v>
      </c>
      <c r="C69" s="89">
        <v>0</v>
      </c>
      <c r="D69" s="113">
        <v>0</v>
      </c>
      <c r="E69" s="113">
        <v>0</v>
      </c>
      <c r="F69" s="113">
        <v>0</v>
      </c>
      <c r="G69" s="113">
        <v>0</v>
      </c>
      <c r="H69" s="113">
        <v>0</v>
      </c>
      <c r="I69" s="113">
        <v>0</v>
      </c>
      <c r="J69" s="113">
        <v>0</v>
      </c>
      <c r="K69" s="113">
        <v>0</v>
      </c>
      <c r="L69" s="113">
        <v>0</v>
      </c>
      <c r="M69" s="113">
        <v>0</v>
      </c>
      <c r="N69" s="113">
        <v>0</v>
      </c>
      <c r="O69" s="113">
        <v>0</v>
      </c>
      <c r="P69" s="113">
        <v>0</v>
      </c>
      <c r="Q69" s="113">
        <v>0</v>
      </c>
      <c r="R69" s="113">
        <v>0</v>
      </c>
      <c r="S69" s="113">
        <v>0</v>
      </c>
      <c r="T69" s="113">
        <v>0</v>
      </c>
      <c r="U69" s="113">
        <v>0</v>
      </c>
      <c r="V69" s="113">
        <v>0</v>
      </c>
      <c r="W69" s="113">
        <v>0</v>
      </c>
      <c r="X69" s="113">
        <v>0</v>
      </c>
      <c r="Y69" s="113">
        <v>0</v>
      </c>
      <c r="Z69" s="113">
        <v>0</v>
      </c>
      <c r="AA69" s="113">
        <v>0</v>
      </c>
      <c r="AB69" s="113">
        <v>0</v>
      </c>
      <c r="AC69" s="113">
        <v>0</v>
      </c>
      <c r="AD69" s="113">
        <v>0</v>
      </c>
      <c r="AE69" s="113">
        <v>0</v>
      </c>
      <c r="AF69" s="113">
        <v>0</v>
      </c>
      <c r="AG69" s="113">
        <v>0</v>
      </c>
      <c r="AH69" s="113">
        <v>0</v>
      </c>
      <c r="AI69" s="113">
        <v>0</v>
      </c>
      <c r="AJ69" s="113">
        <v>0</v>
      </c>
      <c r="AK69" s="113">
        <v>0</v>
      </c>
      <c r="AL69" s="113">
        <v>0</v>
      </c>
      <c r="AM69" s="113">
        <v>0</v>
      </c>
      <c r="AN69" s="113">
        <v>0</v>
      </c>
      <c r="AO69" s="113">
        <v>0</v>
      </c>
      <c r="AP69" s="113">
        <v>0</v>
      </c>
      <c r="AQ69" s="113">
        <v>0</v>
      </c>
      <c r="AR69" s="113">
        <v>0</v>
      </c>
      <c r="AS69" s="113">
        <v>0</v>
      </c>
      <c r="AT69" s="113">
        <v>0</v>
      </c>
      <c r="AU69" s="113">
        <v>0</v>
      </c>
      <c r="AV69" s="113">
        <v>0</v>
      </c>
      <c r="AW69" s="113">
        <v>0</v>
      </c>
      <c r="AX69" s="113">
        <v>0</v>
      </c>
      <c r="AY69" s="113">
        <v>0</v>
      </c>
      <c r="AZ69" s="113">
        <v>0</v>
      </c>
      <c r="BA69" s="113">
        <v>0</v>
      </c>
      <c r="BB69" s="113">
        <v>0</v>
      </c>
      <c r="BC69" s="113">
        <v>0</v>
      </c>
      <c r="BD69" s="113">
        <v>0</v>
      </c>
      <c r="BE69" s="113">
        <v>0</v>
      </c>
      <c r="BF69" s="113">
        <v>0</v>
      </c>
      <c r="BG69" s="113">
        <v>0</v>
      </c>
      <c r="BH69" s="113">
        <v>0</v>
      </c>
      <c r="BI69" s="113">
        <v>0</v>
      </c>
      <c r="BJ69" s="113">
        <v>0</v>
      </c>
      <c r="BK69" s="113">
        <v>0</v>
      </c>
      <c r="BL69" s="113">
        <v>0</v>
      </c>
      <c r="BM69" s="113">
        <v>0</v>
      </c>
      <c r="BN69" s="113">
        <v>0</v>
      </c>
      <c r="BO69" s="113">
        <v>0</v>
      </c>
      <c r="BP69" s="113">
        <v>0</v>
      </c>
      <c r="BQ69" s="113">
        <v>0</v>
      </c>
      <c r="BR69" s="113">
        <v>0</v>
      </c>
      <c r="BS69" s="113">
        <v>0</v>
      </c>
      <c r="BT69" s="113">
        <v>0</v>
      </c>
      <c r="BU69" s="113">
        <v>0</v>
      </c>
      <c r="BV69" s="113">
        <v>0</v>
      </c>
      <c r="BW69" s="113">
        <v>0</v>
      </c>
      <c r="BX69" s="112">
        <v>0</v>
      </c>
      <c r="BY69" s="112">
        <v>0</v>
      </c>
      <c r="BZ69" s="112">
        <v>0</v>
      </c>
      <c r="CA69" s="112">
        <v>0</v>
      </c>
      <c r="CB69" s="112">
        <v>0</v>
      </c>
      <c r="CC69" s="112">
        <v>0</v>
      </c>
      <c r="CD69" s="236">
        <v>0</v>
      </c>
      <c r="CE69" s="236">
        <v>0</v>
      </c>
      <c r="CF69" s="236">
        <v>0</v>
      </c>
      <c r="CG69" s="236">
        <v>0</v>
      </c>
      <c r="CH69" s="236">
        <v>0</v>
      </c>
      <c r="CI69" s="236">
        <v>0</v>
      </c>
    </row>
    <row r="70" spans="1:87" ht="12.75" customHeight="1" x14ac:dyDescent="0.3">
      <c r="A70" s="190">
        <v>31254</v>
      </c>
      <c r="B70" s="189" t="s">
        <v>381</v>
      </c>
      <c r="C70" s="89">
        <v>38395489.419999994</v>
      </c>
      <c r="D70" s="80">
        <v>38395489.419999994</v>
      </c>
      <c r="E70" s="80">
        <v>38395489.419999994</v>
      </c>
      <c r="F70" s="80">
        <v>38395489.419999994</v>
      </c>
      <c r="G70" s="80">
        <v>38395489.419999994</v>
      </c>
      <c r="H70" s="80">
        <v>38395489.419999994</v>
      </c>
      <c r="I70" s="80">
        <v>38395489.419999994</v>
      </c>
      <c r="J70" s="80">
        <v>38395489.419999994</v>
      </c>
      <c r="K70" s="80">
        <v>38395489.419999994</v>
      </c>
      <c r="L70" s="80">
        <v>38395489.419999994</v>
      </c>
      <c r="M70" s="80">
        <v>40098599.919999994</v>
      </c>
      <c r="N70" s="80">
        <v>40079775.639999993</v>
      </c>
      <c r="O70" s="80">
        <v>40246094.979999997</v>
      </c>
      <c r="P70" s="80">
        <v>40246094.979999997</v>
      </c>
      <c r="Q70" s="80">
        <v>40246094.979999997</v>
      </c>
      <c r="R70" s="80">
        <v>40246094.979999997</v>
      </c>
      <c r="S70" s="80">
        <v>40246094.979999997</v>
      </c>
      <c r="T70" s="80">
        <v>40267602.585000001</v>
      </c>
      <c r="U70" s="80">
        <v>40267602.585000001</v>
      </c>
      <c r="V70" s="80">
        <v>40267602.585000001</v>
      </c>
      <c r="W70" s="80">
        <v>40267602.585000001</v>
      </c>
      <c r="X70" s="80">
        <v>40267602.585000001</v>
      </c>
      <c r="Y70" s="80">
        <v>40267602.585000001</v>
      </c>
      <c r="Z70" s="80">
        <v>40267602.585000001</v>
      </c>
      <c r="AA70" s="80">
        <v>40267602.585000001</v>
      </c>
      <c r="AB70" s="80">
        <v>40267602.585000001</v>
      </c>
      <c r="AC70" s="80">
        <v>40267602.585000001</v>
      </c>
      <c r="AD70" s="80">
        <v>40267602.585000001</v>
      </c>
      <c r="AE70" s="80">
        <v>40267602.585000001</v>
      </c>
      <c r="AF70" s="80">
        <v>40267602.585000001</v>
      </c>
      <c r="AG70" s="80">
        <v>40267602.585000001</v>
      </c>
      <c r="AH70" s="80">
        <v>40267602.585000001</v>
      </c>
      <c r="AI70" s="80">
        <v>40267602.585000001</v>
      </c>
      <c r="AJ70" s="80">
        <v>40267602.585000001</v>
      </c>
      <c r="AK70" s="80">
        <v>40267602.585000001</v>
      </c>
      <c r="AL70" s="80">
        <v>40267602.585000001</v>
      </c>
      <c r="AM70" s="80">
        <v>40267602.585000001</v>
      </c>
      <c r="AN70" s="80">
        <v>40267602.585000001</v>
      </c>
      <c r="AO70" s="80">
        <v>40267602.585000001</v>
      </c>
      <c r="AP70" s="80">
        <v>40267602.585000001</v>
      </c>
      <c r="AQ70" s="80">
        <v>40267602.585000001</v>
      </c>
      <c r="AR70" s="80">
        <v>40267602.585000001</v>
      </c>
      <c r="AS70" s="80">
        <v>40267602.585000001</v>
      </c>
      <c r="AT70" s="80">
        <v>40267602.585000001</v>
      </c>
      <c r="AU70" s="80">
        <v>40267602.585000001</v>
      </c>
      <c r="AV70" s="80">
        <v>40402602.585000001</v>
      </c>
      <c r="AW70" s="80">
        <v>40417602.585000001</v>
      </c>
      <c r="AX70" s="80">
        <v>40432602.585000001</v>
      </c>
      <c r="AY70" s="80">
        <v>40447602.585000001</v>
      </c>
      <c r="AZ70" s="80">
        <v>40447602.585000001</v>
      </c>
      <c r="BA70" s="80">
        <v>40447602.585000001</v>
      </c>
      <c r="BB70" s="80">
        <v>40447602.585000001</v>
      </c>
      <c r="BC70" s="80">
        <v>40447602.585000001</v>
      </c>
      <c r="BD70" s="80">
        <v>40447602.585000001</v>
      </c>
      <c r="BE70" s="80">
        <v>40447602.585000001</v>
      </c>
      <c r="BF70" s="80">
        <v>40447602.585000001</v>
      </c>
      <c r="BG70" s="80">
        <v>40447602.585000001</v>
      </c>
      <c r="BH70" s="80">
        <v>40447602.585000001</v>
      </c>
      <c r="BI70" s="80">
        <v>40447602.585000001</v>
      </c>
      <c r="BJ70" s="80">
        <v>40447602.585000001</v>
      </c>
      <c r="BK70" s="80">
        <v>40447602.585000001</v>
      </c>
      <c r="BL70" s="80">
        <v>40447602.585000001</v>
      </c>
      <c r="BM70" s="80">
        <v>40447602.585000001</v>
      </c>
      <c r="BN70" s="80">
        <v>40447602.585000001</v>
      </c>
      <c r="BO70" s="80">
        <v>40447602.585000001</v>
      </c>
      <c r="BP70" s="80">
        <v>40447602.585000001</v>
      </c>
      <c r="BQ70" s="80">
        <v>40447602.585000001</v>
      </c>
      <c r="BR70" s="80">
        <v>40447602.585000001</v>
      </c>
      <c r="BS70" s="80">
        <v>40447602.585000001</v>
      </c>
      <c r="BT70" s="80">
        <v>40447602.585000001</v>
      </c>
      <c r="BU70" s="80">
        <v>40447602.585000001</v>
      </c>
      <c r="BV70" s="80">
        <v>40447602.585000001</v>
      </c>
      <c r="BW70" s="80">
        <v>41527602.585000001</v>
      </c>
      <c r="BX70" s="112">
        <v>40246094.979999997</v>
      </c>
      <c r="BY70" s="112">
        <v>40267602.585000001</v>
      </c>
      <c r="BZ70" s="112">
        <v>40267602.585000001</v>
      </c>
      <c r="CA70" s="112">
        <v>40447602.585000001</v>
      </c>
      <c r="CB70" s="112">
        <v>40447602.585000001</v>
      </c>
      <c r="CC70" s="112">
        <v>41527602.585000001</v>
      </c>
      <c r="CD70" s="236">
        <v>38798412.670000002</v>
      </c>
      <c r="CE70" s="236">
        <v>40259330.43</v>
      </c>
      <c r="CF70" s="236">
        <v>40267602.590000004</v>
      </c>
      <c r="CG70" s="236">
        <v>40316064.119999997</v>
      </c>
      <c r="CH70" s="236">
        <v>40447602.590000004</v>
      </c>
      <c r="CI70" s="236">
        <v>40530679.509999998</v>
      </c>
    </row>
    <row r="71" spans="1:87" ht="12.75" customHeight="1" x14ac:dyDescent="0.3">
      <c r="A71" s="190">
        <v>31275</v>
      </c>
      <c r="B71" s="189" t="s">
        <v>382</v>
      </c>
      <c r="C71" s="89">
        <v>0</v>
      </c>
      <c r="D71" s="80">
        <v>0</v>
      </c>
      <c r="E71" s="80">
        <v>0</v>
      </c>
      <c r="F71" s="80">
        <v>0</v>
      </c>
      <c r="G71" s="80">
        <v>0</v>
      </c>
      <c r="H71" s="80">
        <v>0</v>
      </c>
      <c r="I71" s="80">
        <v>0</v>
      </c>
      <c r="J71" s="80">
        <v>0</v>
      </c>
      <c r="K71" s="80">
        <v>0</v>
      </c>
      <c r="L71" s="80">
        <v>0</v>
      </c>
      <c r="M71" s="80">
        <v>0</v>
      </c>
      <c r="N71" s="80">
        <v>0</v>
      </c>
      <c r="O71" s="80">
        <v>0</v>
      </c>
      <c r="P71" s="80">
        <v>0</v>
      </c>
      <c r="Q71" s="80">
        <v>0</v>
      </c>
      <c r="R71" s="80">
        <v>0</v>
      </c>
      <c r="S71" s="80">
        <v>0</v>
      </c>
      <c r="T71" s="80">
        <v>0</v>
      </c>
      <c r="U71" s="80">
        <v>0</v>
      </c>
      <c r="V71" s="80">
        <v>0</v>
      </c>
      <c r="W71" s="80">
        <v>0</v>
      </c>
      <c r="X71" s="80">
        <v>0</v>
      </c>
      <c r="Y71" s="80">
        <v>0</v>
      </c>
      <c r="Z71" s="80">
        <v>0</v>
      </c>
      <c r="AA71" s="80">
        <v>0</v>
      </c>
      <c r="AB71" s="80">
        <v>0</v>
      </c>
      <c r="AC71" s="80">
        <v>0</v>
      </c>
      <c r="AD71" s="80">
        <v>0</v>
      </c>
      <c r="AE71" s="80">
        <v>0</v>
      </c>
      <c r="AF71" s="80">
        <v>0</v>
      </c>
      <c r="AG71" s="80">
        <v>0</v>
      </c>
      <c r="AH71" s="80">
        <v>0</v>
      </c>
      <c r="AI71" s="80">
        <v>0</v>
      </c>
      <c r="AJ71" s="80">
        <v>0</v>
      </c>
      <c r="AK71" s="80">
        <v>0</v>
      </c>
      <c r="AL71" s="80">
        <v>0</v>
      </c>
      <c r="AM71" s="80">
        <v>0</v>
      </c>
      <c r="AN71" s="80">
        <v>0</v>
      </c>
      <c r="AO71" s="80">
        <v>0</v>
      </c>
      <c r="AP71" s="80">
        <v>0</v>
      </c>
      <c r="AQ71" s="80">
        <v>0</v>
      </c>
      <c r="AR71" s="80">
        <v>0</v>
      </c>
      <c r="AS71" s="80">
        <v>0</v>
      </c>
      <c r="AT71" s="80">
        <v>0</v>
      </c>
      <c r="AU71" s="80">
        <v>0</v>
      </c>
      <c r="AV71" s="80">
        <v>0</v>
      </c>
      <c r="AW71" s="80">
        <v>0</v>
      </c>
      <c r="AX71" s="80">
        <v>0</v>
      </c>
      <c r="AY71" s="80">
        <v>0</v>
      </c>
      <c r="AZ71" s="80">
        <v>0</v>
      </c>
      <c r="BA71" s="80">
        <v>0</v>
      </c>
      <c r="BB71" s="80">
        <v>0</v>
      </c>
      <c r="BC71" s="80">
        <v>0</v>
      </c>
      <c r="BD71" s="80">
        <v>0</v>
      </c>
      <c r="BE71" s="80">
        <v>0</v>
      </c>
      <c r="BF71" s="80">
        <v>0</v>
      </c>
      <c r="BG71" s="80">
        <v>0</v>
      </c>
      <c r="BH71" s="80">
        <v>0</v>
      </c>
      <c r="BI71" s="80">
        <v>0</v>
      </c>
      <c r="BJ71" s="80">
        <v>0</v>
      </c>
      <c r="BK71" s="80">
        <v>0</v>
      </c>
      <c r="BL71" s="80">
        <v>0</v>
      </c>
      <c r="BM71" s="80">
        <v>0</v>
      </c>
      <c r="BN71" s="80">
        <v>0</v>
      </c>
      <c r="BO71" s="80">
        <v>0</v>
      </c>
      <c r="BP71" s="80">
        <v>0</v>
      </c>
      <c r="BQ71" s="80">
        <v>0</v>
      </c>
      <c r="BR71" s="80">
        <v>0</v>
      </c>
      <c r="BS71" s="80">
        <v>0</v>
      </c>
      <c r="BT71" s="80">
        <v>0</v>
      </c>
      <c r="BU71" s="80">
        <v>0</v>
      </c>
      <c r="BV71" s="80">
        <v>0</v>
      </c>
      <c r="BW71" s="80">
        <v>0</v>
      </c>
      <c r="BX71" s="112">
        <v>0</v>
      </c>
      <c r="BY71" s="112">
        <v>0</v>
      </c>
      <c r="BZ71" s="112">
        <v>0</v>
      </c>
      <c r="CA71" s="112">
        <v>0</v>
      </c>
      <c r="CB71" s="112">
        <v>0</v>
      </c>
      <c r="CC71" s="112">
        <v>0</v>
      </c>
      <c r="CD71" s="236">
        <v>0</v>
      </c>
      <c r="CE71" s="236">
        <v>0</v>
      </c>
      <c r="CF71" s="236">
        <v>0</v>
      </c>
      <c r="CG71" s="236">
        <v>0</v>
      </c>
      <c r="CH71" s="236">
        <v>0</v>
      </c>
      <c r="CI71" s="236">
        <v>0</v>
      </c>
    </row>
    <row r="72" spans="1:87" ht="12.75" customHeight="1" x14ac:dyDescent="0.3">
      <c r="A72" s="190">
        <v>31430</v>
      </c>
      <c r="B72" s="189" t="s">
        <v>383</v>
      </c>
      <c r="C72" s="89">
        <v>0</v>
      </c>
      <c r="D72" s="80">
        <v>0</v>
      </c>
      <c r="E72" s="80">
        <v>0</v>
      </c>
      <c r="F72" s="80">
        <v>0</v>
      </c>
      <c r="G72" s="80">
        <v>0</v>
      </c>
      <c r="H72" s="80">
        <v>0</v>
      </c>
      <c r="I72" s="80">
        <v>0</v>
      </c>
      <c r="J72" s="80">
        <v>0</v>
      </c>
      <c r="K72" s="80">
        <v>0</v>
      </c>
      <c r="L72" s="80">
        <v>0</v>
      </c>
      <c r="M72" s="80">
        <v>0</v>
      </c>
      <c r="N72" s="80">
        <v>0</v>
      </c>
      <c r="O72" s="80">
        <v>0</v>
      </c>
      <c r="P72" s="80">
        <v>0</v>
      </c>
      <c r="Q72" s="80">
        <v>0</v>
      </c>
      <c r="R72" s="80">
        <v>0</v>
      </c>
      <c r="S72" s="80">
        <v>0</v>
      </c>
      <c r="T72" s="80">
        <v>0</v>
      </c>
      <c r="U72" s="80">
        <v>0</v>
      </c>
      <c r="V72" s="80">
        <v>0</v>
      </c>
      <c r="W72" s="80">
        <v>0</v>
      </c>
      <c r="X72" s="80">
        <v>0</v>
      </c>
      <c r="Y72" s="80">
        <v>0</v>
      </c>
      <c r="Z72" s="80">
        <v>0</v>
      </c>
      <c r="AA72" s="80">
        <v>0</v>
      </c>
      <c r="AB72" s="80">
        <v>0</v>
      </c>
      <c r="AC72" s="80">
        <v>0</v>
      </c>
      <c r="AD72" s="80">
        <v>0</v>
      </c>
      <c r="AE72" s="80">
        <v>0</v>
      </c>
      <c r="AF72" s="80">
        <v>0</v>
      </c>
      <c r="AG72" s="80">
        <v>0</v>
      </c>
      <c r="AH72" s="80">
        <v>0</v>
      </c>
      <c r="AI72" s="80">
        <v>0</v>
      </c>
      <c r="AJ72" s="80">
        <v>0</v>
      </c>
      <c r="AK72" s="80">
        <v>0</v>
      </c>
      <c r="AL72" s="80">
        <v>0</v>
      </c>
      <c r="AM72" s="80">
        <v>0</v>
      </c>
      <c r="AN72" s="80">
        <v>0</v>
      </c>
      <c r="AO72" s="80">
        <v>0</v>
      </c>
      <c r="AP72" s="80">
        <v>0</v>
      </c>
      <c r="AQ72" s="80">
        <v>0</v>
      </c>
      <c r="AR72" s="80">
        <v>0</v>
      </c>
      <c r="AS72" s="80">
        <v>0</v>
      </c>
      <c r="AT72" s="80">
        <v>0</v>
      </c>
      <c r="AU72" s="80">
        <v>0</v>
      </c>
      <c r="AV72" s="80">
        <v>0</v>
      </c>
      <c r="AW72" s="80">
        <v>0</v>
      </c>
      <c r="AX72" s="80">
        <v>0</v>
      </c>
      <c r="AY72" s="80">
        <v>0</v>
      </c>
      <c r="AZ72" s="80">
        <v>0</v>
      </c>
      <c r="BA72" s="80">
        <v>0</v>
      </c>
      <c r="BB72" s="80">
        <v>0</v>
      </c>
      <c r="BC72" s="80">
        <v>0</v>
      </c>
      <c r="BD72" s="80">
        <v>0</v>
      </c>
      <c r="BE72" s="80">
        <v>0</v>
      </c>
      <c r="BF72" s="80">
        <v>0</v>
      </c>
      <c r="BG72" s="80">
        <v>0</v>
      </c>
      <c r="BH72" s="80">
        <v>0</v>
      </c>
      <c r="BI72" s="80">
        <v>0</v>
      </c>
      <c r="BJ72" s="80">
        <v>0</v>
      </c>
      <c r="BK72" s="80">
        <v>0</v>
      </c>
      <c r="BL72" s="80">
        <v>0</v>
      </c>
      <c r="BM72" s="80">
        <v>0</v>
      </c>
      <c r="BN72" s="80">
        <v>0</v>
      </c>
      <c r="BO72" s="80">
        <v>0</v>
      </c>
      <c r="BP72" s="80">
        <v>0</v>
      </c>
      <c r="BQ72" s="80">
        <v>0</v>
      </c>
      <c r="BR72" s="80">
        <v>0</v>
      </c>
      <c r="BS72" s="80">
        <v>0</v>
      </c>
      <c r="BT72" s="80">
        <v>0</v>
      </c>
      <c r="BU72" s="80">
        <v>0</v>
      </c>
      <c r="BV72" s="80">
        <v>0</v>
      </c>
      <c r="BW72" s="80">
        <v>0</v>
      </c>
      <c r="BX72" s="112">
        <v>0</v>
      </c>
      <c r="BY72" s="112">
        <v>0</v>
      </c>
      <c r="BZ72" s="112">
        <v>0</v>
      </c>
      <c r="CA72" s="112">
        <v>0</v>
      </c>
      <c r="CB72" s="112">
        <v>0</v>
      </c>
      <c r="CC72" s="112">
        <v>0</v>
      </c>
      <c r="CD72" s="236">
        <v>0</v>
      </c>
      <c r="CE72" s="236">
        <v>0</v>
      </c>
      <c r="CF72" s="236">
        <v>0</v>
      </c>
      <c r="CG72" s="236">
        <v>0</v>
      </c>
      <c r="CH72" s="236">
        <v>0</v>
      </c>
      <c r="CI72" s="236">
        <v>0</v>
      </c>
    </row>
    <row r="73" spans="1:87" ht="12.75" customHeight="1" x14ac:dyDescent="0.3">
      <c r="A73" s="190">
        <v>31431</v>
      </c>
      <c r="B73" s="189" t="s">
        <v>384</v>
      </c>
      <c r="C73" s="89">
        <v>0</v>
      </c>
      <c r="D73" s="80">
        <v>0</v>
      </c>
      <c r="E73" s="80">
        <v>0</v>
      </c>
      <c r="F73" s="80">
        <v>0</v>
      </c>
      <c r="G73" s="80">
        <v>0</v>
      </c>
      <c r="H73" s="80">
        <v>0</v>
      </c>
      <c r="I73" s="80">
        <v>0</v>
      </c>
      <c r="J73" s="80">
        <v>0</v>
      </c>
      <c r="K73" s="80">
        <v>0</v>
      </c>
      <c r="L73" s="80">
        <v>0</v>
      </c>
      <c r="M73" s="80">
        <v>0</v>
      </c>
      <c r="N73" s="80">
        <v>0</v>
      </c>
      <c r="O73" s="80">
        <v>0</v>
      </c>
      <c r="P73" s="80">
        <v>0</v>
      </c>
      <c r="Q73" s="80">
        <v>0</v>
      </c>
      <c r="R73" s="80">
        <v>0</v>
      </c>
      <c r="S73" s="80">
        <v>0</v>
      </c>
      <c r="T73" s="80">
        <v>0</v>
      </c>
      <c r="U73" s="80">
        <v>0</v>
      </c>
      <c r="V73" s="80">
        <v>0</v>
      </c>
      <c r="W73" s="80">
        <v>0</v>
      </c>
      <c r="X73" s="80">
        <v>0</v>
      </c>
      <c r="Y73" s="80">
        <v>0</v>
      </c>
      <c r="Z73" s="80">
        <v>0</v>
      </c>
      <c r="AA73" s="80">
        <v>0</v>
      </c>
      <c r="AB73" s="80">
        <v>0</v>
      </c>
      <c r="AC73" s="80">
        <v>0</v>
      </c>
      <c r="AD73" s="80">
        <v>0</v>
      </c>
      <c r="AE73" s="80">
        <v>0</v>
      </c>
      <c r="AF73" s="80">
        <v>0</v>
      </c>
      <c r="AG73" s="80">
        <v>0</v>
      </c>
      <c r="AH73" s="80">
        <v>0</v>
      </c>
      <c r="AI73" s="80">
        <v>0</v>
      </c>
      <c r="AJ73" s="80">
        <v>0</v>
      </c>
      <c r="AK73" s="80">
        <v>0</v>
      </c>
      <c r="AL73" s="80">
        <v>0</v>
      </c>
      <c r="AM73" s="80">
        <v>0</v>
      </c>
      <c r="AN73" s="80">
        <v>0</v>
      </c>
      <c r="AO73" s="80">
        <v>0</v>
      </c>
      <c r="AP73" s="80">
        <v>0</v>
      </c>
      <c r="AQ73" s="80">
        <v>0</v>
      </c>
      <c r="AR73" s="80">
        <v>0</v>
      </c>
      <c r="AS73" s="80">
        <v>0</v>
      </c>
      <c r="AT73" s="80">
        <v>0</v>
      </c>
      <c r="AU73" s="80">
        <v>0</v>
      </c>
      <c r="AV73" s="80">
        <v>0</v>
      </c>
      <c r="AW73" s="80">
        <v>0</v>
      </c>
      <c r="AX73" s="80">
        <v>0</v>
      </c>
      <c r="AY73" s="80">
        <v>0</v>
      </c>
      <c r="AZ73" s="80">
        <v>0</v>
      </c>
      <c r="BA73" s="80">
        <v>0</v>
      </c>
      <c r="BB73" s="80">
        <v>0</v>
      </c>
      <c r="BC73" s="80">
        <v>0</v>
      </c>
      <c r="BD73" s="80">
        <v>0</v>
      </c>
      <c r="BE73" s="80">
        <v>0</v>
      </c>
      <c r="BF73" s="80">
        <v>0</v>
      </c>
      <c r="BG73" s="80">
        <v>0</v>
      </c>
      <c r="BH73" s="80">
        <v>0</v>
      </c>
      <c r="BI73" s="80">
        <v>0</v>
      </c>
      <c r="BJ73" s="80">
        <v>0</v>
      </c>
      <c r="BK73" s="80">
        <v>0</v>
      </c>
      <c r="BL73" s="80">
        <v>0</v>
      </c>
      <c r="BM73" s="80">
        <v>0</v>
      </c>
      <c r="BN73" s="80">
        <v>0</v>
      </c>
      <c r="BO73" s="80">
        <v>0</v>
      </c>
      <c r="BP73" s="80">
        <v>0</v>
      </c>
      <c r="BQ73" s="80">
        <v>0</v>
      </c>
      <c r="BR73" s="80">
        <v>0</v>
      </c>
      <c r="BS73" s="80">
        <v>0</v>
      </c>
      <c r="BT73" s="80">
        <v>0</v>
      </c>
      <c r="BU73" s="80">
        <v>0</v>
      </c>
      <c r="BV73" s="80">
        <v>0</v>
      </c>
      <c r="BW73" s="80">
        <v>0</v>
      </c>
      <c r="BX73" s="112">
        <v>0</v>
      </c>
      <c r="BY73" s="112">
        <v>0</v>
      </c>
      <c r="BZ73" s="112">
        <v>0</v>
      </c>
      <c r="CA73" s="112">
        <v>0</v>
      </c>
      <c r="CB73" s="112">
        <v>0</v>
      </c>
      <c r="CC73" s="112">
        <v>0</v>
      </c>
      <c r="CD73" s="236">
        <v>0</v>
      </c>
      <c r="CE73" s="236">
        <v>0</v>
      </c>
      <c r="CF73" s="236">
        <v>0</v>
      </c>
      <c r="CG73" s="236">
        <v>0</v>
      </c>
      <c r="CH73" s="236">
        <v>0</v>
      </c>
      <c r="CI73" s="236">
        <v>0</v>
      </c>
    </row>
    <row r="74" spans="1:87" ht="12.75" customHeight="1" x14ac:dyDescent="0.3">
      <c r="A74" s="190">
        <v>31432</v>
      </c>
      <c r="B74" s="189" t="s">
        <v>385</v>
      </c>
      <c r="C74" s="89">
        <v>0</v>
      </c>
      <c r="D74" s="80">
        <v>0</v>
      </c>
      <c r="E74" s="80">
        <v>0</v>
      </c>
      <c r="F74" s="80">
        <v>0</v>
      </c>
      <c r="G74" s="80">
        <v>0</v>
      </c>
      <c r="H74" s="80">
        <v>0</v>
      </c>
      <c r="I74" s="80">
        <v>0</v>
      </c>
      <c r="J74" s="80">
        <v>0</v>
      </c>
      <c r="K74" s="80">
        <v>0</v>
      </c>
      <c r="L74" s="80">
        <v>0</v>
      </c>
      <c r="M74" s="80">
        <v>0</v>
      </c>
      <c r="N74" s="80">
        <v>0</v>
      </c>
      <c r="O74" s="80">
        <v>0</v>
      </c>
      <c r="P74" s="80">
        <v>0</v>
      </c>
      <c r="Q74" s="80">
        <v>0</v>
      </c>
      <c r="R74" s="80">
        <v>0</v>
      </c>
      <c r="S74" s="80">
        <v>0</v>
      </c>
      <c r="T74" s="80">
        <v>0</v>
      </c>
      <c r="U74" s="80">
        <v>0</v>
      </c>
      <c r="V74" s="80">
        <v>0</v>
      </c>
      <c r="W74" s="80">
        <v>0</v>
      </c>
      <c r="X74" s="80">
        <v>0</v>
      </c>
      <c r="Y74" s="80">
        <v>0</v>
      </c>
      <c r="Z74" s="80">
        <v>0</v>
      </c>
      <c r="AA74" s="80">
        <v>0</v>
      </c>
      <c r="AB74" s="80">
        <v>0</v>
      </c>
      <c r="AC74" s="80">
        <v>0</v>
      </c>
      <c r="AD74" s="80">
        <v>0</v>
      </c>
      <c r="AE74" s="80">
        <v>0</v>
      </c>
      <c r="AF74" s="80">
        <v>0</v>
      </c>
      <c r="AG74" s="80">
        <v>0</v>
      </c>
      <c r="AH74" s="80">
        <v>0</v>
      </c>
      <c r="AI74" s="80">
        <v>0</v>
      </c>
      <c r="AJ74" s="80">
        <v>0</v>
      </c>
      <c r="AK74" s="80">
        <v>0</v>
      </c>
      <c r="AL74" s="80">
        <v>0</v>
      </c>
      <c r="AM74" s="80">
        <v>0</v>
      </c>
      <c r="AN74" s="80">
        <v>0</v>
      </c>
      <c r="AO74" s="80">
        <v>0</v>
      </c>
      <c r="AP74" s="80">
        <v>0</v>
      </c>
      <c r="AQ74" s="80">
        <v>0</v>
      </c>
      <c r="AR74" s="80">
        <v>0</v>
      </c>
      <c r="AS74" s="80">
        <v>0</v>
      </c>
      <c r="AT74" s="80">
        <v>0</v>
      </c>
      <c r="AU74" s="80">
        <v>0</v>
      </c>
      <c r="AV74" s="80">
        <v>0</v>
      </c>
      <c r="AW74" s="80">
        <v>0</v>
      </c>
      <c r="AX74" s="80">
        <v>0</v>
      </c>
      <c r="AY74" s="80">
        <v>0</v>
      </c>
      <c r="AZ74" s="80">
        <v>0</v>
      </c>
      <c r="BA74" s="80">
        <v>0</v>
      </c>
      <c r="BB74" s="80">
        <v>0</v>
      </c>
      <c r="BC74" s="80">
        <v>0</v>
      </c>
      <c r="BD74" s="80">
        <v>0</v>
      </c>
      <c r="BE74" s="80">
        <v>0</v>
      </c>
      <c r="BF74" s="80">
        <v>0</v>
      </c>
      <c r="BG74" s="80">
        <v>0</v>
      </c>
      <c r="BH74" s="80">
        <v>0</v>
      </c>
      <c r="BI74" s="80">
        <v>0</v>
      </c>
      <c r="BJ74" s="80">
        <v>0</v>
      </c>
      <c r="BK74" s="80">
        <v>0</v>
      </c>
      <c r="BL74" s="80">
        <v>0</v>
      </c>
      <c r="BM74" s="80">
        <v>0</v>
      </c>
      <c r="BN74" s="80">
        <v>0</v>
      </c>
      <c r="BO74" s="80">
        <v>0</v>
      </c>
      <c r="BP74" s="80">
        <v>0</v>
      </c>
      <c r="BQ74" s="80">
        <v>0</v>
      </c>
      <c r="BR74" s="80">
        <v>0</v>
      </c>
      <c r="BS74" s="80">
        <v>0</v>
      </c>
      <c r="BT74" s="80">
        <v>0</v>
      </c>
      <c r="BU74" s="80">
        <v>0</v>
      </c>
      <c r="BV74" s="80">
        <v>0</v>
      </c>
      <c r="BW74" s="80">
        <v>0</v>
      </c>
      <c r="BX74" s="112">
        <v>0</v>
      </c>
      <c r="BY74" s="112">
        <v>0</v>
      </c>
      <c r="BZ74" s="112">
        <v>0</v>
      </c>
      <c r="CA74" s="112">
        <v>0</v>
      </c>
      <c r="CB74" s="112">
        <v>0</v>
      </c>
      <c r="CC74" s="112">
        <v>0</v>
      </c>
      <c r="CD74" s="236">
        <v>0</v>
      </c>
      <c r="CE74" s="236">
        <v>0</v>
      </c>
      <c r="CF74" s="236">
        <v>0</v>
      </c>
      <c r="CG74" s="236">
        <v>0</v>
      </c>
      <c r="CH74" s="236">
        <v>0</v>
      </c>
      <c r="CI74" s="236">
        <v>0</v>
      </c>
    </row>
    <row r="75" spans="1:87" ht="12.75" customHeight="1" x14ac:dyDescent="0.3">
      <c r="A75" s="190">
        <v>31433</v>
      </c>
      <c r="B75" s="189" t="s">
        <v>386</v>
      </c>
      <c r="C75" s="89">
        <v>0</v>
      </c>
      <c r="D75" s="80">
        <v>0</v>
      </c>
      <c r="E75" s="80">
        <v>0</v>
      </c>
      <c r="F75" s="80">
        <v>0</v>
      </c>
      <c r="G75" s="80">
        <v>0</v>
      </c>
      <c r="H75" s="80">
        <v>0</v>
      </c>
      <c r="I75" s="80">
        <v>0</v>
      </c>
      <c r="J75" s="80">
        <v>0</v>
      </c>
      <c r="K75" s="80">
        <v>0</v>
      </c>
      <c r="L75" s="80">
        <v>0</v>
      </c>
      <c r="M75" s="80">
        <v>0</v>
      </c>
      <c r="N75" s="80">
        <v>0</v>
      </c>
      <c r="O75" s="80">
        <v>0</v>
      </c>
      <c r="P75" s="80">
        <v>0</v>
      </c>
      <c r="Q75" s="80">
        <v>0</v>
      </c>
      <c r="R75" s="80">
        <v>0</v>
      </c>
      <c r="S75" s="80">
        <v>0</v>
      </c>
      <c r="T75" s="80">
        <v>0</v>
      </c>
      <c r="U75" s="80">
        <v>0</v>
      </c>
      <c r="V75" s="80">
        <v>0</v>
      </c>
      <c r="W75" s="80">
        <v>0</v>
      </c>
      <c r="X75" s="80">
        <v>0</v>
      </c>
      <c r="Y75" s="80">
        <v>0</v>
      </c>
      <c r="Z75" s="80">
        <v>0</v>
      </c>
      <c r="AA75" s="80">
        <v>0</v>
      </c>
      <c r="AB75" s="80">
        <v>0</v>
      </c>
      <c r="AC75" s="80">
        <v>0</v>
      </c>
      <c r="AD75" s="80">
        <v>0</v>
      </c>
      <c r="AE75" s="80">
        <v>0</v>
      </c>
      <c r="AF75" s="80">
        <v>0</v>
      </c>
      <c r="AG75" s="80">
        <v>0</v>
      </c>
      <c r="AH75" s="80">
        <v>0</v>
      </c>
      <c r="AI75" s="80">
        <v>0</v>
      </c>
      <c r="AJ75" s="80">
        <v>0</v>
      </c>
      <c r="AK75" s="80">
        <v>0</v>
      </c>
      <c r="AL75" s="80">
        <v>0</v>
      </c>
      <c r="AM75" s="80">
        <v>0</v>
      </c>
      <c r="AN75" s="80">
        <v>0</v>
      </c>
      <c r="AO75" s="80">
        <v>0</v>
      </c>
      <c r="AP75" s="80">
        <v>0</v>
      </c>
      <c r="AQ75" s="80">
        <v>0</v>
      </c>
      <c r="AR75" s="80">
        <v>0</v>
      </c>
      <c r="AS75" s="80">
        <v>0</v>
      </c>
      <c r="AT75" s="80">
        <v>0</v>
      </c>
      <c r="AU75" s="80">
        <v>0</v>
      </c>
      <c r="AV75" s="80">
        <v>0</v>
      </c>
      <c r="AW75" s="80">
        <v>0</v>
      </c>
      <c r="AX75" s="80">
        <v>0</v>
      </c>
      <c r="AY75" s="80">
        <v>0</v>
      </c>
      <c r="AZ75" s="80">
        <v>0</v>
      </c>
      <c r="BA75" s="80">
        <v>0</v>
      </c>
      <c r="BB75" s="80">
        <v>0</v>
      </c>
      <c r="BC75" s="80">
        <v>0</v>
      </c>
      <c r="BD75" s="80">
        <v>0</v>
      </c>
      <c r="BE75" s="80">
        <v>0</v>
      </c>
      <c r="BF75" s="80">
        <v>0</v>
      </c>
      <c r="BG75" s="80">
        <v>0</v>
      </c>
      <c r="BH75" s="80">
        <v>0</v>
      </c>
      <c r="BI75" s="80">
        <v>0</v>
      </c>
      <c r="BJ75" s="80">
        <v>0</v>
      </c>
      <c r="BK75" s="80">
        <v>0</v>
      </c>
      <c r="BL75" s="80">
        <v>0</v>
      </c>
      <c r="BM75" s="80">
        <v>0</v>
      </c>
      <c r="BN75" s="80">
        <v>0</v>
      </c>
      <c r="BO75" s="80">
        <v>0</v>
      </c>
      <c r="BP75" s="80">
        <v>0</v>
      </c>
      <c r="BQ75" s="80">
        <v>0</v>
      </c>
      <c r="BR75" s="80">
        <v>0</v>
      </c>
      <c r="BS75" s="80">
        <v>0</v>
      </c>
      <c r="BT75" s="80">
        <v>0</v>
      </c>
      <c r="BU75" s="80">
        <v>0</v>
      </c>
      <c r="BV75" s="80">
        <v>0</v>
      </c>
      <c r="BW75" s="80">
        <v>0</v>
      </c>
      <c r="BX75" s="112">
        <v>0</v>
      </c>
      <c r="BY75" s="112">
        <v>0</v>
      </c>
      <c r="BZ75" s="112">
        <v>0</v>
      </c>
      <c r="CA75" s="112">
        <v>0</v>
      </c>
      <c r="CB75" s="112">
        <v>0</v>
      </c>
      <c r="CC75" s="112">
        <v>0</v>
      </c>
      <c r="CD75" s="236">
        <v>0</v>
      </c>
      <c r="CE75" s="236">
        <v>0</v>
      </c>
      <c r="CF75" s="236">
        <v>0</v>
      </c>
      <c r="CG75" s="236">
        <v>0</v>
      </c>
      <c r="CH75" s="236">
        <v>0</v>
      </c>
      <c r="CI75" s="236">
        <v>0</v>
      </c>
    </row>
    <row r="76" spans="1:87" ht="12.75" customHeight="1" x14ac:dyDescent="0.3">
      <c r="A76" s="190">
        <v>31434</v>
      </c>
      <c r="B76" s="189" t="s">
        <v>387</v>
      </c>
      <c r="C76" s="89">
        <v>0</v>
      </c>
      <c r="D76" s="80">
        <v>0</v>
      </c>
      <c r="E76" s="80">
        <v>0</v>
      </c>
      <c r="F76" s="80">
        <v>0</v>
      </c>
      <c r="G76" s="80">
        <v>0</v>
      </c>
      <c r="H76" s="80">
        <v>0</v>
      </c>
      <c r="I76" s="80">
        <v>0</v>
      </c>
      <c r="J76" s="80">
        <v>0</v>
      </c>
      <c r="K76" s="80">
        <v>0</v>
      </c>
      <c r="L76" s="80">
        <v>0</v>
      </c>
      <c r="M76" s="80">
        <v>0</v>
      </c>
      <c r="N76" s="80">
        <v>0</v>
      </c>
      <c r="O76" s="80">
        <v>0</v>
      </c>
      <c r="P76" s="80">
        <v>0</v>
      </c>
      <c r="Q76" s="80">
        <v>0</v>
      </c>
      <c r="R76" s="80">
        <v>0</v>
      </c>
      <c r="S76" s="80">
        <v>0</v>
      </c>
      <c r="T76" s="80">
        <v>0</v>
      </c>
      <c r="U76" s="80">
        <v>0</v>
      </c>
      <c r="V76" s="80">
        <v>0</v>
      </c>
      <c r="W76" s="80">
        <v>0</v>
      </c>
      <c r="X76" s="80">
        <v>0</v>
      </c>
      <c r="Y76" s="80">
        <v>0</v>
      </c>
      <c r="Z76" s="80">
        <v>0</v>
      </c>
      <c r="AA76" s="80">
        <v>0</v>
      </c>
      <c r="AB76" s="80">
        <v>0</v>
      </c>
      <c r="AC76" s="80">
        <v>0</v>
      </c>
      <c r="AD76" s="80">
        <v>0</v>
      </c>
      <c r="AE76" s="80">
        <v>0</v>
      </c>
      <c r="AF76" s="80">
        <v>0</v>
      </c>
      <c r="AG76" s="80">
        <v>0</v>
      </c>
      <c r="AH76" s="80">
        <v>0</v>
      </c>
      <c r="AI76" s="80">
        <v>0</v>
      </c>
      <c r="AJ76" s="80">
        <v>0</v>
      </c>
      <c r="AK76" s="80">
        <v>0</v>
      </c>
      <c r="AL76" s="80">
        <v>0</v>
      </c>
      <c r="AM76" s="80">
        <v>0</v>
      </c>
      <c r="AN76" s="80">
        <v>0</v>
      </c>
      <c r="AO76" s="80">
        <v>0</v>
      </c>
      <c r="AP76" s="80">
        <v>0</v>
      </c>
      <c r="AQ76" s="80">
        <v>0</v>
      </c>
      <c r="AR76" s="80">
        <v>0</v>
      </c>
      <c r="AS76" s="80">
        <v>0</v>
      </c>
      <c r="AT76" s="80">
        <v>0</v>
      </c>
      <c r="AU76" s="80">
        <v>0</v>
      </c>
      <c r="AV76" s="80">
        <v>0</v>
      </c>
      <c r="AW76" s="80">
        <v>0</v>
      </c>
      <c r="AX76" s="80">
        <v>0</v>
      </c>
      <c r="AY76" s="80">
        <v>0</v>
      </c>
      <c r="AZ76" s="80">
        <v>0</v>
      </c>
      <c r="BA76" s="80">
        <v>0</v>
      </c>
      <c r="BB76" s="80">
        <v>0</v>
      </c>
      <c r="BC76" s="80">
        <v>0</v>
      </c>
      <c r="BD76" s="80">
        <v>0</v>
      </c>
      <c r="BE76" s="80">
        <v>0</v>
      </c>
      <c r="BF76" s="80">
        <v>0</v>
      </c>
      <c r="BG76" s="80">
        <v>0</v>
      </c>
      <c r="BH76" s="80">
        <v>0</v>
      </c>
      <c r="BI76" s="80">
        <v>0</v>
      </c>
      <c r="BJ76" s="80">
        <v>0</v>
      </c>
      <c r="BK76" s="80">
        <v>0</v>
      </c>
      <c r="BL76" s="80">
        <v>0</v>
      </c>
      <c r="BM76" s="80">
        <v>0</v>
      </c>
      <c r="BN76" s="80">
        <v>0</v>
      </c>
      <c r="BO76" s="80">
        <v>0</v>
      </c>
      <c r="BP76" s="80">
        <v>0</v>
      </c>
      <c r="BQ76" s="80">
        <v>0</v>
      </c>
      <c r="BR76" s="80">
        <v>0</v>
      </c>
      <c r="BS76" s="80">
        <v>0</v>
      </c>
      <c r="BT76" s="80">
        <v>0</v>
      </c>
      <c r="BU76" s="80">
        <v>0</v>
      </c>
      <c r="BV76" s="80">
        <v>0</v>
      </c>
      <c r="BW76" s="80">
        <v>0</v>
      </c>
      <c r="BX76" s="112">
        <v>0</v>
      </c>
      <c r="BY76" s="112">
        <v>0</v>
      </c>
      <c r="BZ76" s="112">
        <v>0</v>
      </c>
      <c r="CA76" s="112">
        <v>0</v>
      </c>
      <c r="CB76" s="112">
        <v>0</v>
      </c>
      <c r="CC76" s="112">
        <v>0</v>
      </c>
      <c r="CD76" s="236">
        <v>0</v>
      </c>
      <c r="CE76" s="236">
        <v>0</v>
      </c>
      <c r="CF76" s="236">
        <v>0</v>
      </c>
      <c r="CG76" s="236">
        <v>0</v>
      </c>
      <c r="CH76" s="236">
        <v>0</v>
      </c>
      <c r="CI76" s="236">
        <v>0</v>
      </c>
    </row>
    <row r="77" spans="1:87" ht="12.75" customHeight="1" x14ac:dyDescent="0.3">
      <c r="A77" s="190">
        <v>31440</v>
      </c>
      <c r="B77" s="189" t="s">
        <v>388</v>
      </c>
      <c r="C77" s="89">
        <v>9203072.7400000021</v>
      </c>
      <c r="D77" s="80">
        <v>9203072.7400000021</v>
      </c>
      <c r="E77" s="80">
        <v>9203072.7400000021</v>
      </c>
      <c r="F77" s="80">
        <v>9203072.7400000021</v>
      </c>
      <c r="G77" s="80">
        <v>9203072.7400000021</v>
      </c>
      <c r="H77" s="80">
        <v>9203072.7400000021</v>
      </c>
      <c r="I77" s="80">
        <v>9190646.0600000005</v>
      </c>
      <c r="J77" s="80">
        <v>9145642.4700000007</v>
      </c>
      <c r="K77" s="80">
        <v>9159587.4900000002</v>
      </c>
      <c r="L77" s="80">
        <v>9170886.1900000013</v>
      </c>
      <c r="M77" s="80">
        <v>9170886.1900000013</v>
      </c>
      <c r="N77" s="80">
        <v>20686433.039999999</v>
      </c>
      <c r="O77" s="80">
        <v>20686433.039999999</v>
      </c>
      <c r="P77" s="80">
        <v>22188057.844999999</v>
      </c>
      <c r="Q77" s="80">
        <v>22777413.064999998</v>
      </c>
      <c r="R77" s="80">
        <v>23420002.654999997</v>
      </c>
      <c r="S77" s="80">
        <v>24140907.649999999</v>
      </c>
      <c r="T77" s="80">
        <v>24828964.669999998</v>
      </c>
      <c r="U77" s="80">
        <v>26040263.445</v>
      </c>
      <c r="V77" s="80">
        <v>26147888.109999999</v>
      </c>
      <c r="W77" s="80">
        <v>27115573.715</v>
      </c>
      <c r="X77" s="80">
        <v>27260720.379999999</v>
      </c>
      <c r="Y77" s="80">
        <v>27891114.319999997</v>
      </c>
      <c r="Z77" s="80">
        <v>28137295.879999995</v>
      </c>
      <c r="AA77" s="80">
        <v>28785796.029999997</v>
      </c>
      <c r="AB77" s="80">
        <v>29021939.329999998</v>
      </c>
      <c r="AC77" s="80">
        <v>29275455.829999998</v>
      </c>
      <c r="AD77" s="80">
        <v>29493599.124999996</v>
      </c>
      <c r="AE77" s="80">
        <v>29711742.419999994</v>
      </c>
      <c r="AF77" s="80">
        <v>29929885.714999992</v>
      </c>
      <c r="AG77" s="80">
        <v>30148029.00999999</v>
      </c>
      <c r="AH77" s="80">
        <v>30390172.304999989</v>
      </c>
      <c r="AI77" s="80">
        <v>30953635.519999988</v>
      </c>
      <c r="AJ77" s="80">
        <v>32096252.934999987</v>
      </c>
      <c r="AK77" s="80">
        <v>32403318.149999987</v>
      </c>
      <c r="AL77" s="80">
        <v>32710383.364999987</v>
      </c>
      <c r="AM77" s="80">
        <v>33071448.559999987</v>
      </c>
      <c r="AN77" s="80">
        <v>33717162.704999991</v>
      </c>
      <c r="AO77" s="80">
        <v>34262876.839999989</v>
      </c>
      <c r="AP77" s="80">
        <v>34808590.974999987</v>
      </c>
      <c r="AQ77" s="80">
        <v>35354305.109999985</v>
      </c>
      <c r="AR77" s="80">
        <v>35900019.244999982</v>
      </c>
      <c r="AS77" s="80">
        <v>36703194.219999984</v>
      </c>
      <c r="AT77" s="80">
        <v>37248908.354999982</v>
      </c>
      <c r="AU77" s="80">
        <v>37794622.48999998</v>
      </c>
      <c r="AV77" s="80">
        <v>40086336.624999978</v>
      </c>
      <c r="AW77" s="80">
        <v>40785050.759999976</v>
      </c>
      <c r="AX77" s="80">
        <v>41483764.894999973</v>
      </c>
      <c r="AY77" s="80">
        <v>42302479.019999973</v>
      </c>
      <c r="AZ77" s="80">
        <v>42966851.269999973</v>
      </c>
      <c r="BA77" s="80">
        <v>43631223.514999971</v>
      </c>
      <c r="BB77" s="80">
        <v>44295595.759999968</v>
      </c>
      <c r="BC77" s="80">
        <v>44959968.004999965</v>
      </c>
      <c r="BD77" s="80">
        <v>45624340.249999963</v>
      </c>
      <c r="BE77" s="80">
        <v>46288712.49499996</v>
      </c>
      <c r="BF77" s="80">
        <v>46953084.739999957</v>
      </c>
      <c r="BG77" s="80">
        <v>47617456.984999955</v>
      </c>
      <c r="BH77" s="80">
        <v>48281829.229999952</v>
      </c>
      <c r="BI77" s="80">
        <v>48946201.474999949</v>
      </c>
      <c r="BJ77" s="80">
        <v>49610573.719999947</v>
      </c>
      <c r="BK77" s="80">
        <v>53876833.774999939</v>
      </c>
      <c r="BL77" s="80">
        <v>54081000.469999939</v>
      </c>
      <c r="BM77" s="80">
        <v>54285167.144999936</v>
      </c>
      <c r="BN77" s="80">
        <v>54489333.819999933</v>
      </c>
      <c r="BO77" s="80">
        <v>54693500.49499993</v>
      </c>
      <c r="BP77" s="80">
        <v>54897667.169999927</v>
      </c>
      <c r="BQ77" s="80">
        <v>55101833.844999924</v>
      </c>
      <c r="BR77" s="80">
        <v>55318590.824999921</v>
      </c>
      <c r="BS77" s="80">
        <v>55522757.499999918</v>
      </c>
      <c r="BT77" s="80">
        <v>56365924.174999915</v>
      </c>
      <c r="BU77" s="80">
        <v>56615090.849999912</v>
      </c>
      <c r="BV77" s="80">
        <v>56864257.524999909</v>
      </c>
      <c r="BW77" s="80">
        <v>60356258.969999909</v>
      </c>
      <c r="BX77" s="112">
        <v>20686433.039999999</v>
      </c>
      <c r="BY77" s="112">
        <v>28785796.029999997</v>
      </c>
      <c r="BZ77" s="112">
        <v>33071448.559999987</v>
      </c>
      <c r="CA77" s="112">
        <v>42302479.019999973</v>
      </c>
      <c r="CB77" s="112">
        <v>53876833.774999939</v>
      </c>
      <c r="CC77" s="112">
        <v>60356258.969999909</v>
      </c>
      <c r="CD77" s="236">
        <v>10956073.15</v>
      </c>
      <c r="CE77" s="236">
        <v>25340033.140000001</v>
      </c>
      <c r="CF77" s="236">
        <v>30614742.949999999</v>
      </c>
      <c r="CG77" s="236">
        <v>37193750.75</v>
      </c>
      <c r="CH77" s="236">
        <v>46565780.789999999</v>
      </c>
      <c r="CI77" s="236">
        <v>55574478.200000003</v>
      </c>
    </row>
    <row r="78" spans="1:87" ht="12.75" customHeight="1" x14ac:dyDescent="0.3">
      <c r="A78" s="190">
        <v>31441</v>
      </c>
      <c r="B78" s="189" t="s">
        <v>389</v>
      </c>
      <c r="C78" s="89">
        <v>0</v>
      </c>
      <c r="D78" s="113">
        <v>0</v>
      </c>
      <c r="E78" s="113">
        <v>0</v>
      </c>
      <c r="F78" s="113">
        <v>0</v>
      </c>
      <c r="G78" s="113">
        <v>0</v>
      </c>
      <c r="H78" s="113">
        <v>0</v>
      </c>
      <c r="I78" s="113">
        <v>0</v>
      </c>
      <c r="J78" s="113">
        <v>0</v>
      </c>
      <c r="K78" s="113">
        <v>0</v>
      </c>
      <c r="L78" s="113">
        <v>0</v>
      </c>
      <c r="M78" s="113">
        <v>0</v>
      </c>
      <c r="N78" s="113">
        <v>0</v>
      </c>
      <c r="O78" s="113">
        <v>0</v>
      </c>
      <c r="P78" s="113">
        <v>0</v>
      </c>
      <c r="Q78" s="113">
        <v>0</v>
      </c>
      <c r="R78" s="113">
        <v>0</v>
      </c>
      <c r="S78" s="113">
        <v>0</v>
      </c>
      <c r="T78" s="113">
        <v>0</v>
      </c>
      <c r="U78" s="113">
        <v>0</v>
      </c>
      <c r="V78" s="113">
        <v>0</v>
      </c>
      <c r="W78" s="113">
        <v>0</v>
      </c>
      <c r="X78" s="113">
        <v>0</v>
      </c>
      <c r="Y78" s="113">
        <v>0</v>
      </c>
      <c r="Z78" s="113">
        <v>0</v>
      </c>
      <c r="AA78" s="113">
        <v>0</v>
      </c>
      <c r="AB78" s="113">
        <v>0</v>
      </c>
      <c r="AC78" s="113">
        <v>0</v>
      </c>
      <c r="AD78" s="113">
        <v>0</v>
      </c>
      <c r="AE78" s="113">
        <v>0</v>
      </c>
      <c r="AF78" s="113">
        <v>0</v>
      </c>
      <c r="AG78" s="113">
        <v>0</v>
      </c>
      <c r="AH78" s="113">
        <v>0</v>
      </c>
      <c r="AI78" s="113">
        <v>0</v>
      </c>
      <c r="AJ78" s="113">
        <v>0</v>
      </c>
      <c r="AK78" s="113">
        <v>0</v>
      </c>
      <c r="AL78" s="113">
        <v>0</v>
      </c>
      <c r="AM78" s="113">
        <v>0</v>
      </c>
      <c r="AN78" s="113">
        <v>0</v>
      </c>
      <c r="AO78" s="113">
        <v>0</v>
      </c>
      <c r="AP78" s="113">
        <v>0</v>
      </c>
      <c r="AQ78" s="113">
        <v>0</v>
      </c>
      <c r="AR78" s="113">
        <v>0</v>
      </c>
      <c r="AS78" s="113">
        <v>0</v>
      </c>
      <c r="AT78" s="113">
        <v>0</v>
      </c>
      <c r="AU78" s="113">
        <v>0</v>
      </c>
      <c r="AV78" s="113">
        <v>0</v>
      </c>
      <c r="AW78" s="113">
        <v>0</v>
      </c>
      <c r="AX78" s="113">
        <v>0</v>
      </c>
      <c r="AY78" s="113">
        <v>0</v>
      </c>
      <c r="AZ78" s="113">
        <v>0</v>
      </c>
      <c r="BA78" s="113">
        <v>0</v>
      </c>
      <c r="BB78" s="113">
        <v>0</v>
      </c>
      <c r="BC78" s="113">
        <v>0</v>
      </c>
      <c r="BD78" s="113">
        <v>0</v>
      </c>
      <c r="BE78" s="113">
        <v>0</v>
      </c>
      <c r="BF78" s="113">
        <v>0</v>
      </c>
      <c r="BG78" s="113">
        <v>0</v>
      </c>
      <c r="BH78" s="113">
        <v>0</v>
      </c>
      <c r="BI78" s="113">
        <v>0</v>
      </c>
      <c r="BJ78" s="113">
        <v>0</v>
      </c>
      <c r="BK78" s="113">
        <v>0</v>
      </c>
      <c r="BL78" s="113">
        <v>0</v>
      </c>
      <c r="BM78" s="113">
        <v>0</v>
      </c>
      <c r="BN78" s="113">
        <v>0</v>
      </c>
      <c r="BO78" s="113">
        <v>0</v>
      </c>
      <c r="BP78" s="113">
        <v>0</v>
      </c>
      <c r="BQ78" s="113">
        <v>0</v>
      </c>
      <c r="BR78" s="113">
        <v>0</v>
      </c>
      <c r="BS78" s="113">
        <v>0</v>
      </c>
      <c r="BT78" s="113">
        <v>0</v>
      </c>
      <c r="BU78" s="113">
        <v>0</v>
      </c>
      <c r="BV78" s="113">
        <v>0</v>
      </c>
      <c r="BW78" s="113">
        <v>0</v>
      </c>
      <c r="BX78" s="112">
        <v>0</v>
      </c>
      <c r="BY78" s="112">
        <v>0</v>
      </c>
      <c r="BZ78" s="112">
        <v>0</v>
      </c>
      <c r="CA78" s="112">
        <v>0</v>
      </c>
      <c r="CB78" s="112">
        <v>0</v>
      </c>
      <c r="CC78" s="112">
        <v>0</v>
      </c>
      <c r="CD78" s="236">
        <v>0</v>
      </c>
      <c r="CE78" s="236">
        <v>0</v>
      </c>
      <c r="CF78" s="236">
        <v>0</v>
      </c>
      <c r="CG78" s="236">
        <v>0</v>
      </c>
      <c r="CH78" s="236">
        <v>0</v>
      </c>
      <c r="CI78" s="236">
        <v>0</v>
      </c>
    </row>
    <row r="79" spans="1:87" ht="12.75" customHeight="1" x14ac:dyDescent="0.3">
      <c r="A79" s="190">
        <v>31442</v>
      </c>
      <c r="B79" s="189" t="s">
        <v>390</v>
      </c>
      <c r="C79" s="89">
        <v>0</v>
      </c>
      <c r="D79" s="113">
        <v>0</v>
      </c>
      <c r="E79" s="113">
        <v>0</v>
      </c>
      <c r="F79" s="113">
        <v>0</v>
      </c>
      <c r="G79" s="113">
        <v>0</v>
      </c>
      <c r="H79" s="113">
        <v>0</v>
      </c>
      <c r="I79" s="113">
        <v>0</v>
      </c>
      <c r="J79" s="113">
        <v>0</v>
      </c>
      <c r="K79" s="113">
        <v>0</v>
      </c>
      <c r="L79" s="113">
        <v>0</v>
      </c>
      <c r="M79" s="113">
        <v>0</v>
      </c>
      <c r="N79" s="113">
        <v>0</v>
      </c>
      <c r="O79" s="113">
        <v>0</v>
      </c>
      <c r="P79" s="113">
        <v>0</v>
      </c>
      <c r="Q79" s="113">
        <v>0</v>
      </c>
      <c r="R79" s="113">
        <v>0</v>
      </c>
      <c r="S79" s="113">
        <v>0</v>
      </c>
      <c r="T79" s="113">
        <v>0</v>
      </c>
      <c r="U79" s="113">
        <v>0</v>
      </c>
      <c r="V79" s="113">
        <v>0</v>
      </c>
      <c r="W79" s="113">
        <v>0</v>
      </c>
      <c r="X79" s="113">
        <v>0</v>
      </c>
      <c r="Y79" s="113">
        <v>0</v>
      </c>
      <c r="Z79" s="113">
        <v>0</v>
      </c>
      <c r="AA79" s="113">
        <v>0</v>
      </c>
      <c r="AB79" s="113">
        <v>0</v>
      </c>
      <c r="AC79" s="113">
        <v>0</v>
      </c>
      <c r="AD79" s="113">
        <v>0</v>
      </c>
      <c r="AE79" s="113">
        <v>0</v>
      </c>
      <c r="AF79" s="113">
        <v>0</v>
      </c>
      <c r="AG79" s="113">
        <v>0</v>
      </c>
      <c r="AH79" s="113">
        <v>0</v>
      </c>
      <c r="AI79" s="113">
        <v>0</v>
      </c>
      <c r="AJ79" s="113">
        <v>0</v>
      </c>
      <c r="AK79" s="113">
        <v>0</v>
      </c>
      <c r="AL79" s="113">
        <v>0</v>
      </c>
      <c r="AM79" s="113">
        <v>0</v>
      </c>
      <c r="AN79" s="113">
        <v>0</v>
      </c>
      <c r="AO79" s="113">
        <v>0</v>
      </c>
      <c r="AP79" s="113">
        <v>0</v>
      </c>
      <c r="AQ79" s="113">
        <v>0</v>
      </c>
      <c r="AR79" s="113">
        <v>0</v>
      </c>
      <c r="AS79" s="113">
        <v>0</v>
      </c>
      <c r="AT79" s="113">
        <v>0</v>
      </c>
      <c r="AU79" s="113">
        <v>0</v>
      </c>
      <c r="AV79" s="113">
        <v>0</v>
      </c>
      <c r="AW79" s="113">
        <v>0</v>
      </c>
      <c r="AX79" s="113">
        <v>0</v>
      </c>
      <c r="AY79" s="113">
        <v>0</v>
      </c>
      <c r="AZ79" s="113">
        <v>0</v>
      </c>
      <c r="BA79" s="113">
        <v>0</v>
      </c>
      <c r="BB79" s="113">
        <v>0</v>
      </c>
      <c r="BC79" s="113">
        <v>0</v>
      </c>
      <c r="BD79" s="113">
        <v>0</v>
      </c>
      <c r="BE79" s="113">
        <v>0</v>
      </c>
      <c r="BF79" s="113">
        <v>0</v>
      </c>
      <c r="BG79" s="113">
        <v>0</v>
      </c>
      <c r="BH79" s="113">
        <v>0</v>
      </c>
      <c r="BI79" s="113">
        <v>0</v>
      </c>
      <c r="BJ79" s="113">
        <v>0</v>
      </c>
      <c r="BK79" s="113">
        <v>0</v>
      </c>
      <c r="BL79" s="113">
        <v>0</v>
      </c>
      <c r="BM79" s="113">
        <v>0</v>
      </c>
      <c r="BN79" s="113">
        <v>0</v>
      </c>
      <c r="BO79" s="113">
        <v>0</v>
      </c>
      <c r="BP79" s="113">
        <v>0</v>
      </c>
      <c r="BQ79" s="113">
        <v>0</v>
      </c>
      <c r="BR79" s="113">
        <v>0</v>
      </c>
      <c r="BS79" s="113">
        <v>0</v>
      </c>
      <c r="BT79" s="113">
        <v>0</v>
      </c>
      <c r="BU79" s="113">
        <v>0</v>
      </c>
      <c r="BV79" s="113">
        <v>0</v>
      </c>
      <c r="BW79" s="113">
        <v>0</v>
      </c>
      <c r="BX79" s="112">
        <v>0</v>
      </c>
      <c r="BY79" s="112">
        <v>0</v>
      </c>
      <c r="BZ79" s="112">
        <v>0</v>
      </c>
      <c r="CA79" s="112">
        <v>0</v>
      </c>
      <c r="CB79" s="112">
        <v>0</v>
      </c>
      <c r="CC79" s="112">
        <v>0</v>
      </c>
      <c r="CD79" s="236">
        <v>0</v>
      </c>
      <c r="CE79" s="236">
        <v>0</v>
      </c>
      <c r="CF79" s="236">
        <v>0</v>
      </c>
      <c r="CG79" s="236">
        <v>0</v>
      </c>
      <c r="CH79" s="236">
        <v>0</v>
      </c>
      <c r="CI79" s="236">
        <v>0</v>
      </c>
    </row>
    <row r="80" spans="1:87" ht="12.75" customHeight="1" x14ac:dyDescent="0.3">
      <c r="A80" s="190">
        <v>31443</v>
      </c>
      <c r="B80" s="189" t="s">
        <v>391</v>
      </c>
      <c r="C80" s="89">
        <v>0</v>
      </c>
      <c r="D80" s="113">
        <v>0</v>
      </c>
      <c r="E80" s="113">
        <v>0</v>
      </c>
      <c r="F80" s="113">
        <v>0</v>
      </c>
      <c r="G80" s="113">
        <v>0</v>
      </c>
      <c r="H80" s="113">
        <v>0</v>
      </c>
      <c r="I80" s="113">
        <v>0</v>
      </c>
      <c r="J80" s="113">
        <v>0</v>
      </c>
      <c r="K80" s="113">
        <v>0</v>
      </c>
      <c r="L80" s="113">
        <v>0</v>
      </c>
      <c r="M80" s="113">
        <v>0</v>
      </c>
      <c r="N80" s="113">
        <v>0</v>
      </c>
      <c r="O80" s="113">
        <v>0</v>
      </c>
      <c r="P80" s="113">
        <v>0</v>
      </c>
      <c r="Q80" s="113">
        <v>0</v>
      </c>
      <c r="R80" s="113">
        <v>0</v>
      </c>
      <c r="S80" s="113">
        <v>0</v>
      </c>
      <c r="T80" s="113">
        <v>0</v>
      </c>
      <c r="U80" s="113">
        <v>0</v>
      </c>
      <c r="V80" s="113">
        <v>0</v>
      </c>
      <c r="W80" s="113">
        <v>0</v>
      </c>
      <c r="X80" s="113">
        <v>0</v>
      </c>
      <c r="Y80" s="113">
        <v>0</v>
      </c>
      <c r="Z80" s="113">
        <v>0</v>
      </c>
      <c r="AA80" s="113">
        <v>0</v>
      </c>
      <c r="AB80" s="113">
        <v>0</v>
      </c>
      <c r="AC80" s="113">
        <v>0</v>
      </c>
      <c r="AD80" s="113">
        <v>0</v>
      </c>
      <c r="AE80" s="113">
        <v>0</v>
      </c>
      <c r="AF80" s="113">
        <v>0</v>
      </c>
      <c r="AG80" s="113">
        <v>0</v>
      </c>
      <c r="AH80" s="113">
        <v>0</v>
      </c>
      <c r="AI80" s="113">
        <v>0</v>
      </c>
      <c r="AJ80" s="113">
        <v>0</v>
      </c>
      <c r="AK80" s="113">
        <v>0</v>
      </c>
      <c r="AL80" s="113">
        <v>0</v>
      </c>
      <c r="AM80" s="113">
        <v>0</v>
      </c>
      <c r="AN80" s="113">
        <v>0</v>
      </c>
      <c r="AO80" s="113">
        <v>0</v>
      </c>
      <c r="AP80" s="113">
        <v>0</v>
      </c>
      <c r="AQ80" s="113">
        <v>0</v>
      </c>
      <c r="AR80" s="113">
        <v>0</v>
      </c>
      <c r="AS80" s="113">
        <v>0</v>
      </c>
      <c r="AT80" s="113">
        <v>0</v>
      </c>
      <c r="AU80" s="113">
        <v>0</v>
      </c>
      <c r="AV80" s="113">
        <v>0</v>
      </c>
      <c r="AW80" s="113">
        <v>0</v>
      </c>
      <c r="AX80" s="113">
        <v>0</v>
      </c>
      <c r="AY80" s="113">
        <v>0</v>
      </c>
      <c r="AZ80" s="113">
        <v>0</v>
      </c>
      <c r="BA80" s="113">
        <v>0</v>
      </c>
      <c r="BB80" s="113">
        <v>0</v>
      </c>
      <c r="BC80" s="113">
        <v>0</v>
      </c>
      <c r="BD80" s="113">
        <v>0</v>
      </c>
      <c r="BE80" s="113">
        <v>0</v>
      </c>
      <c r="BF80" s="113">
        <v>0</v>
      </c>
      <c r="BG80" s="113">
        <v>0</v>
      </c>
      <c r="BH80" s="113">
        <v>0</v>
      </c>
      <c r="BI80" s="113">
        <v>0</v>
      </c>
      <c r="BJ80" s="113">
        <v>0</v>
      </c>
      <c r="BK80" s="113">
        <v>0</v>
      </c>
      <c r="BL80" s="113">
        <v>0</v>
      </c>
      <c r="BM80" s="113">
        <v>0</v>
      </c>
      <c r="BN80" s="113">
        <v>0</v>
      </c>
      <c r="BO80" s="113">
        <v>0</v>
      </c>
      <c r="BP80" s="113">
        <v>0</v>
      </c>
      <c r="BQ80" s="113">
        <v>0</v>
      </c>
      <c r="BR80" s="113">
        <v>0</v>
      </c>
      <c r="BS80" s="113">
        <v>0</v>
      </c>
      <c r="BT80" s="113">
        <v>0</v>
      </c>
      <c r="BU80" s="113">
        <v>0</v>
      </c>
      <c r="BV80" s="113">
        <v>0</v>
      </c>
      <c r="BW80" s="113">
        <v>0</v>
      </c>
      <c r="BX80" s="112">
        <v>0</v>
      </c>
      <c r="BY80" s="112">
        <v>0</v>
      </c>
      <c r="BZ80" s="112">
        <v>0</v>
      </c>
      <c r="CA80" s="112">
        <v>0</v>
      </c>
      <c r="CB80" s="112">
        <v>0</v>
      </c>
      <c r="CC80" s="112">
        <v>0</v>
      </c>
      <c r="CD80" s="236">
        <v>0</v>
      </c>
      <c r="CE80" s="236">
        <v>0</v>
      </c>
      <c r="CF80" s="236">
        <v>0</v>
      </c>
      <c r="CG80" s="236">
        <v>0</v>
      </c>
      <c r="CH80" s="236">
        <v>0</v>
      </c>
      <c r="CI80" s="236">
        <v>0</v>
      </c>
    </row>
    <row r="81" spans="1:87" ht="12.75" customHeight="1" x14ac:dyDescent="0.3">
      <c r="A81" s="190">
        <v>31444</v>
      </c>
      <c r="B81" s="189" t="s">
        <v>392</v>
      </c>
      <c r="C81" s="89">
        <v>110049602.76000004</v>
      </c>
      <c r="D81" s="80">
        <v>110049602.76000004</v>
      </c>
      <c r="E81" s="80">
        <v>110070937.33000004</v>
      </c>
      <c r="F81" s="80">
        <v>110070937.33000004</v>
      </c>
      <c r="G81" s="80">
        <v>110064654.40000004</v>
      </c>
      <c r="H81" s="80">
        <v>110064153.90000004</v>
      </c>
      <c r="I81" s="80">
        <v>110164339.53000003</v>
      </c>
      <c r="J81" s="80">
        <v>113332952.71000004</v>
      </c>
      <c r="K81" s="80">
        <v>113332952.71000004</v>
      </c>
      <c r="L81" s="80">
        <v>113332952.71000004</v>
      </c>
      <c r="M81" s="80">
        <v>113377683.92000005</v>
      </c>
      <c r="N81" s="80">
        <v>113387623.48000005</v>
      </c>
      <c r="O81" s="80">
        <v>113387623.48000005</v>
      </c>
      <c r="P81" s="80">
        <v>118071226.59500004</v>
      </c>
      <c r="Q81" s="80">
        <v>118532517.49500005</v>
      </c>
      <c r="R81" s="80">
        <v>118766443.66000004</v>
      </c>
      <c r="S81" s="80">
        <v>118957268.36500004</v>
      </c>
      <c r="T81" s="80">
        <v>119439043.71500003</v>
      </c>
      <c r="U81" s="80">
        <v>119517891.09500003</v>
      </c>
      <c r="V81" s="80">
        <v>119573184.43500003</v>
      </c>
      <c r="W81" s="80">
        <v>119628477.77500004</v>
      </c>
      <c r="X81" s="80">
        <v>119717191.27500004</v>
      </c>
      <c r="Y81" s="80">
        <v>119778604.61500004</v>
      </c>
      <c r="Z81" s="80">
        <v>119876737.95500004</v>
      </c>
      <c r="AA81" s="80">
        <v>120281000.42500004</v>
      </c>
      <c r="AB81" s="80">
        <v>120281000.42500004</v>
      </c>
      <c r="AC81" s="80">
        <v>120281000.42500004</v>
      </c>
      <c r="AD81" s="80">
        <v>120281000.42500004</v>
      </c>
      <c r="AE81" s="80">
        <v>120461000.42500004</v>
      </c>
      <c r="AF81" s="80">
        <v>120461000.42500004</v>
      </c>
      <c r="AG81" s="80">
        <v>121033521.23000003</v>
      </c>
      <c r="AH81" s="80">
        <v>121110860.80000003</v>
      </c>
      <c r="AI81" s="80">
        <v>121955581.41500004</v>
      </c>
      <c r="AJ81" s="80">
        <v>122371245.79000004</v>
      </c>
      <c r="AK81" s="80">
        <v>122404579.12500004</v>
      </c>
      <c r="AL81" s="80">
        <v>122437912.46000005</v>
      </c>
      <c r="AM81" s="80">
        <v>122909047.90500006</v>
      </c>
      <c r="AN81" s="80">
        <v>122909047.90500006</v>
      </c>
      <c r="AO81" s="80">
        <v>122909047.90500006</v>
      </c>
      <c r="AP81" s="80">
        <v>122909047.90500006</v>
      </c>
      <c r="AQ81" s="80">
        <v>122909047.90500006</v>
      </c>
      <c r="AR81" s="80">
        <v>122909047.90500006</v>
      </c>
      <c r="AS81" s="80">
        <v>123306071.32500006</v>
      </c>
      <c r="AT81" s="80">
        <v>123306071.32500006</v>
      </c>
      <c r="AU81" s="80">
        <v>123306071.32500006</v>
      </c>
      <c r="AV81" s="80">
        <v>123806071.33000006</v>
      </c>
      <c r="AW81" s="80">
        <v>123829404.66500007</v>
      </c>
      <c r="AX81" s="80">
        <v>123852738.00000007</v>
      </c>
      <c r="AY81" s="80">
        <v>124452071.33500007</v>
      </c>
      <c r="AZ81" s="80">
        <v>124908937.02500007</v>
      </c>
      <c r="BA81" s="80">
        <v>124995937.02500007</v>
      </c>
      <c r="BB81" s="80">
        <v>125393053.40000007</v>
      </c>
      <c r="BC81" s="80">
        <v>125946843.77500007</v>
      </c>
      <c r="BD81" s="80">
        <v>126055634.15000007</v>
      </c>
      <c r="BE81" s="80">
        <v>126874417.78000008</v>
      </c>
      <c r="BF81" s="80">
        <v>126998208.15500008</v>
      </c>
      <c r="BG81" s="80">
        <v>127424324.85000007</v>
      </c>
      <c r="BH81" s="80">
        <v>127580873.89500007</v>
      </c>
      <c r="BI81" s="80">
        <v>127713664.27000007</v>
      </c>
      <c r="BJ81" s="80">
        <v>127846454.64500007</v>
      </c>
      <c r="BK81" s="80">
        <v>134094236.38500005</v>
      </c>
      <c r="BL81" s="80">
        <v>134094236.38500005</v>
      </c>
      <c r="BM81" s="80">
        <v>134094236.38500005</v>
      </c>
      <c r="BN81" s="80">
        <v>134094236.38500005</v>
      </c>
      <c r="BO81" s="80">
        <v>134094236.38500005</v>
      </c>
      <c r="BP81" s="80">
        <v>134094236.38500005</v>
      </c>
      <c r="BQ81" s="80">
        <v>134094236.38500005</v>
      </c>
      <c r="BR81" s="80">
        <v>134094236.38500005</v>
      </c>
      <c r="BS81" s="80">
        <v>134094236.38500005</v>
      </c>
      <c r="BT81" s="80">
        <v>135007229.78500006</v>
      </c>
      <c r="BU81" s="80">
        <v>135064071.89500004</v>
      </c>
      <c r="BV81" s="80">
        <v>135120914.00500003</v>
      </c>
      <c r="BW81" s="80">
        <v>142567499.54500002</v>
      </c>
      <c r="BX81" s="112">
        <v>113387623.48000005</v>
      </c>
      <c r="BY81" s="112">
        <v>120281000.42500004</v>
      </c>
      <c r="BZ81" s="112">
        <v>122909047.90500006</v>
      </c>
      <c r="CA81" s="112">
        <v>124452071.33500007</v>
      </c>
      <c r="CB81" s="112">
        <v>134094236.38500005</v>
      </c>
      <c r="CC81" s="112">
        <v>142567499.54500002</v>
      </c>
      <c r="CD81" s="236">
        <v>111591232.08</v>
      </c>
      <c r="CE81" s="236">
        <v>118886708.53</v>
      </c>
      <c r="CF81" s="236">
        <v>121251442.41</v>
      </c>
      <c r="CG81" s="236">
        <v>123331752.83</v>
      </c>
      <c r="CH81" s="236">
        <v>126944973.59</v>
      </c>
      <c r="CI81" s="236">
        <v>134969834.05000001</v>
      </c>
    </row>
    <row r="82" spans="1:87" ht="12.75" customHeight="1" x14ac:dyDescent="0.3">
      <c r="A82" s="190">
        <v>31530</v>
      </c>
      <c r="B82" s="189" t="s">
        <v>393</v>
      </c>
      <c r="C82" s="89">
        <v>0</v>
      </c>
      <c r="D82" s="80">
        <v>0</v>
      </c>
      <c r="E82" s="80">
        <v>0</v>
      </c>
      <c r="F82" s="80">
        <v>0</v>
      </c>
      <c r="G82" s="80">
        <v>0</v>
      </c>
      <c r="H82" s="80">
        <v>0</v>
      </c>
      <c r="I82" s="80">
        <v>0</v>
      </c>
      <c r="J82" s="80">
        <v>0</v>
      </c>
      <c r="K82" s="80">
        <v>0</v>
      </c>
      <c r="L82" s="80">
        <v>0</v>
      </c>
      <c r="M82" s="80">
        <v>0</v>
      </c>
      <c r="N82" s="80">
        <v>0</v>
      </c>
      <c r="O82" s="80">
        <v>0</v>
      </c>
      <c r="P82" s="80">
        <v>0</v>
      </c>
      <c r="Q82" s="80">
        <v>0</v>
      </c>
      <c r="R82" s="80">
        <v>0</v>
      </c>
      <c r="S82" s="80">
        <v>0</v>
      </c>
      <c r="T82" s="80">
        <v>0</v>
      </c>
      <c r="U82" s="80">
        <v>0</v>
      </c>
      <c r="V82" s="80">
        <v>0</v>
      </c>
      <c r="W82" s="80">
        <v>0</v>
      </c>
      <c r="X82" s="80">
        <v>0</v>
      </c>
      <c r="Y82" s="80">
        <v>0</v>
      </c>
      <c r="Z82" s="80">
        <v>0</v>
      </c>
      <c r="AA82" s="80">
        <v>0</v>
      </c>
      <c r="AB82" s="80">
        <v>0</v>
      </c>
      <c r="AC82" s="80">
        <v>0</v>
      </c>
      <c r="AD82" s="80">
        <v>0</v>
      </c>
      <c r="AE82" s="80">
        <v>0</v>
      </c>
      <c r="AF82" s="80">
        <v>0</v>
      </c>
      <c r="AG82" s="80">
        <v>0</v>
      </c>
      <c r="AH82" s="80">
        <v>0</v>
      </c>
      <c r="AI82" s="80">
        <v>0</v>
      </c>
      <c r="AJ82" s="80">
        <v>0</v>
      </c>
      <c r="AK82" s="80">
        <v>0</v>
      </c>
      <c r="AL82" s="80">
        <v>0</v>
      </c>
      <c r="AM82" s="80">
        <v>0</v>
      </c>
      <c r="AN82" s="80">
        <v>0</v>
      </c>
      <c r="AO82" s="80">
        <v>0</v>
      </c>
      <c r="AP82" s="80">
        <v>0</v>
      </c>
      <c r="AQ82" s="80">
        <v>0</v>
      </c>
      <c r="AR82" s="80">
        <v>0</v>
      </c>
      <c r="AS82" s="80">
        <v>0</v>
      </c>
      <c r="AT82" s="80">
        <v>0</v>
      </c>
      <c r="AU82" s="80">
        <v>0</v>
      </c>
      <c r="AV82" s="80">
        <v>0</v>
      </c>
      <c r="AW82" s="80">
        <v>0</v>
      </c>
      <c r="AX82" s="80">
        <v>0</v>
      </c>
      <c r="AY82" s="80">
        <v>0</v>
      </c>
      <c r="AZ82" s="80">
        <v>0</v>
      </c>
      <c r="BA82" s="80">
        <v>0</v>
      </c>
      <c r="BB82" s="80">
        <v>0</v>
      </c>
      <c r="BC82" s="80">
        <v>0</v>
      </c>
      <c r="BD82" s="80">
        <v>0</v>
      </c>
      <c r="BE82" s="80">
        <v>0</v>
      </c>
      <c r="BF82" s="80">
        <v>0</v>
      </c>
      <c r="BG82" s="80">
        <v>0</v>
      </c>
      <c r="BH82" s="80">
        <v>0</v>
      </c>
      <c r="BI82" s="80">
        <v>0</v>
      </c>
      <c r="BJ82" s="80">
        <v>0</v>
      </c>
      <c r="BK82" s="80">
        <v>0</v>
      </c>
      <c r="BL82" s="80">
        <v>0</v>
      </c>
      <c r="BM82" s="80">
        <v>0</v>
      </c>
      <c r="BN82" s="80">
        <v>0</v>
      </c>
      <c r="BO82" s="80">
        <v>0</v>
      </c>
      <c r="BP82" s="80">
        <v>0</v>
      </c>
      <c r="BQ82" s="80">
        <v>0</v>
      </c>
      <c r="BR82" s="80">
        <v>0</v>
      </c>
      <c r="BS82" s="80">
        <v>0</v>
      </c>
      <c r="BT82" s="80">
        <v>0</v>
      </c>
      <c r="BU82" s="80">
        <v>0</v>
      </c>
      <c r="BV82" s="80">
        <v>0</v>
      </c>
      <c r="BW82" s="80">
        <v>0</v>
      </c>
      <c r="BX82" s="112">
        <v>0</v>
      </c>
      <c r="BY82" s="112">
        <v>0</v>
      </c>
      <c r="BZ82" s="112">
        <v>0</v>
      </c>
      <c r="CA82" s="112">
        <v>0</v>
      </c>
      <c r="CB82" s="112">
        <v>0</v>
      </c>
      <c r="CC82" s="112">
        <v>0</v>
      </c>
      <c r="CD82" s="236">
        <v>0</v>
      </c>
      <c r="CE82" s="236">
        <v>0</v>
      </c>
      <c r="CF82" s="236">
        <v>0</v>
      </c>
      <c r="CG82" s="236">
        <v>0</v>
      </c>
      <c r="CH82" s="236">
        <v>0</v>
      </c>
      <c r="CI82" s="236">
        <v>0</v>
      </c>
    </row>
    <row r="83" spans="1:87" ht="12.75" customHeight="1" x14ac:dyDescent="0.3">
      <c r="A83" s="190">
        <v>31531</v>
      </c>
      <c r="B83" s="189" t="s">
        <v>394</v>
      </c>
      <c r="C83" s="89">
        <v>0</v>
      </c>
      <c r="D83" s="80">
        <v>0</v>
      </c>
      <c r="E83" s="80">
        <v>0</v>
      </c>
      <c r="F83" s="80">
        <v>0</v>
      </c>
      <c r="G83" s="80">
        <v>0</v>
      </c>
      <c r="H83" s="80">
        <v>0</v>
      </c>
      <c r="I83" s="80">
        <v>0</v>
      </c>
      <c r="J83" s="80">
        <v>0</v>
      </c>
      <c r="K83" s="80">
        <v>0</v>
      </c>
      <c r="L83" s="80">
        <v>0</v>
      </c>
      <c r="M83" s="80">
        <v>0</v>
      </c>
      <c r="N83" s="80">
        <v>0</v>
      </c>
      <c r="O83" s="80">
        <v>0</v>
      </c>
      <c r="P83" s="80">
        <v>0</v>
      </c>
      <c r="Q83" s="80">
        <v>0</v>
      </c>
      <c r="R83" s="80">
        <v>0</v>
      </c>
      <c r="S83" s="80">
        <v>0</v>
      </c>
      <c r="T83" s="80">
        <v>0</v>
      </c>
      <c r="U83" s="80">
        <v>0</v>
      </c>
      <c r="V83" s="80">
        <v>0</v>
      </c>
      <c r="W83" s="80">
        <v>0</v>
      </c>
      <c r="X83" s="80">
        <v>0</v>
      </c>
      <c r="Y83" s="80">
        <v>0</v>
      </c>
      <c r="Z83" s="80">
        <v>0</v>
      </c>
      <c r="AA83" s="80">
        <v>0</v>
      </c>
      <c r="AB83" s="80">
        <v>0</v>
      </c>
      <c r="AC83" s="80">
        <v>0</v>
      </c>
      <c r="AD83" s="80">
        <v>0</v>
      </c>
      <c r="AE83" s="80">
        <v>0</v>
      </c>
      <c r="AF83" s="80">
        <v>0</v>
      </c>
      <c r="AG83" s="80">
        <v>0</v>
      </c>
      <c r="AH83" s="80">
        <v>0</v>
      </c>
      <c r="AI83" s="80">
        <v>0</v>
      </c>
      <c r="AJ83" s="80">
        <v>0</v>
      </c>
      <c r="AK83" s="80">
        <v>0</v>
      </c>
      <c r="AL83" s="80">
        <v>0</v>
      </c>
      <c r="AM83" s="80">
        <v>0</v>
      </c>
      <c r="AN83" s="80">
        <v>0</v>
      </c>
      <c r="AO83" s="80">
        <v>0</v>
      </c>
      <c r="AP83" s="80">
        <v>0</v>
      </c>
      <c r="AQ83" s="80">
        <v>0</v>
      </c>
      <c r="AR83" s="80">
        <v>0</v>
      </c>
      <c r="AS83" s="80">
        <v>0</v>
      </c>
      <c r="AT83" s="80">
        <v>0</v>
      </c>
      <c r="AU83" s="80">
        <v>0</v>
      </c>
      <c r="AV83" s="80">
        <v>0</v>
      </c>
      <c r="AW83" s="80">
        <v>0</v>
      </c>
      <c r="AX83" s="80">
        <v>0</v>
      </c>
      <c r="AY83" s="80">
        <v>0</v>
      </c>
      <c r="AZ83" s="80">
        <v>0</v>
      </c>
      <c r="BA83" s="80">
        <v>0</v>
      </c>
      <c r="BB83" s="80">
        <v>0</v>
      </c>
      <c r="BC83" s="80">
        <v>0</v>
      </c>
      <c r="BD83" s="80">
        <v>0</v>
      </c>
      <c r="BE83" s="80">
        <v>0</v>
      </c>
      <c r="BF83" s="80">
        <v>0</v>
      </c>
      <c r="BG83" s="80">
        <v>0</v>
      </c>
      <c r="BH83" s="80">
        <v>0</v>
      </c>
      <c r="BI83" s="80">
        <v>0</v>
      </c>
      <c r="BJ83" s="80">
        <v>0</v>
      </c>
      <c r="BK83" s="80">
        <v>0</v>
      </c>
      <c r="BL83" s="80">
        <v>0</v>
      </c>
      <c r="BM83" s="80">
        <v>0</v>
      </c>
      <c r="BN83" s="80">
        <v>0</v>
      </c>
      <c r="BO83" s="80">
        <v>0</v>
      </c>
      <c r="BP83" s="80">
        <v>0</v>
      </c>
      <c r="BQ83" s="80">
        <v>0</v>
      </c>
      <c r="BR83" s="80">
        <v>0</v>
      </c>
      <c r="BS83" s="80">
        <v>0</v>
      </c>
      <c r="BT83" s="80">
        <v>0</v>
      </c>
      <c r="BU83" s="80">
        <v>0</v>
      </c>
      <c r="BV83" s="80">
        <v>0</v>
      </c>
      <c r="BW83" s="80">
        <v>0</v>
      </c>
      <c r="BX83" s="112">
        <v>0</v>
      </c>
      <c r="BY83" s="112">
        <v>0</v>
      </c>
      <c r="BZ83" s="112">
        <v>0</v>
      </c>
      <c r="CA83" s="112">
        <v>0</v>
      </c>
      <c r="CB83" s="112">
        <v>0</v>
      </c>
      <c r="CC83" s="112">
        <v>0</v>
      </c>
      <c r="CD83" s="236">
        <v>0</v>
      </c>
      <c r="CE83" s="236">
        <v>0</v>
      </c>
      <c r="CF83" s="236">
        <v>0</v>
      </c>
      <c r="CG83" s="236">
        <v>0</v>
      </c>
      <c r="CH83" s="236">
        <v>0</v>
      </c>
      <c r="CI83" s="236">
        <v>0</v>
      </c>
    </row>
    <row r="84" spans="1:87" ht="12.75" customHeight="1" x14ac:dyDescent="0.3">
      <c r="A84" s="190">
        <v>31532</v>
      </c>
      <c r="B84" s="189" t="s">
        <v>395</v>
      </c>
      <c r="C84" s="89">
        <v>0</v>
      </c>
      <c r="D84" s="80">
        <v>0</v>
      </c>
      <c r="E84" s="80">
        <v>0</v>
      </c>
      <c r="F84" s="80">
        <v>0</v>
      </c>
      <c r="G84" s="80">
        <v>0</v>
      </c>
      <c r="H84" s="80">
        <v>0</v>
      </c>
      <c r="I84" s="80">
        <v>0</v>
      </c>
      <c r="J84" s="80">
        <v>0</v>
      </c>
      <c r="K84" s="80">
        <v>0</v>
      </c>
      <c r="L84" s="80">
        <v>0</v>
      </c>
      <c r="M84" s="80">
        <v>0</v>
      </c>
      <c r="N84" s="80">
        <v>0</v>
      </c>
      <c r="O84" s="80">
        <v>0</v>
      </c>
      <c r="P84" s="80">
        <v>0</v>
      </c>
      <c r="Q84" s="80">
        <v>0</v>
      </c>
      <c r="R84" s="80">
        <v>0</v>
      </c>
      <c r="S84" s="80">
        <v>0</v>
      </c>
      <c r="T84" s="80">
        <v>0</v>
      </c>
      <c r="U84" s="80">
        <v>0</v>
      </c>
      <c r="V84" s="80">
        <v>0</v>
      </c>
      <c r="W84" s="80">
        <v>0</v>
      </c>
      <c r="X84" s="80">
        <v>0</v>
      </c>
      <c r="Y84" s="80">
        <v>0</v>
      </c>
      <c r="Z84" s="80">
        <v>0</v>
      </c>
      <c r="AA84" s="80">
        <v>0</v>
      </c>
      <c r="AB84" s="80">
        <v>0</v>
      </c>
      <c r="AC84" s="80">
        <v>0</v>
      </c>
      <c r="AD84" s="80">
        <v>0</v>
      </c>
      <c r="AE84" s="80">
        <v>0</v>
      </c>
      <c r="AF84" s="80">
        <v>0</v>
      </c>
      <c r="AG84" s="80">
        <v>0</v>
      </c>
      <c r="AH84" s="80">
        <v>0</v>
      </c>
      <c r="AI84" s="80">
        <v>0</v>
      </c>
      <c r="AJ84" s="80">
        <v>0</v>
      </c>
      <c r="AK84" s="80">
        <v>0</v>
      </c>
      <c r="AL84" s="80">
        <v>0</v>
      </c>
      <c r="AM84" s="80">
        <v>0</v>
      </c>
      <c r="AN84" s="80">
        <v>0</v>
      </c>
      <c r="AO84" s="80">
        <v>0</v>
      </c>
      <c r="AP84" s="80">
        <v>0</v>
      </c>
      <c r="AQ84" s="80">
        <v>0</v>
      </c>
      <c r="AR84" s="80">
        <v>0</v>
      </c>
      <c r="AS84" s="80">
        <v>0</v>
      </c>
      <c r="AT84" s="80">
        <v>0</v>
      </c>
      <c r="AU84" s="80">
        <v>0</v>
      </c>
      <c r="AV84" s="80">
        <v>0</v>
      </c>
      <c r="AW84" s="80">
        <v>0</v>
      </c>
      <c r="AX84" s="80">
        <v>0</v>
      </c>
      <c r="AY84" s="80">
        <v>0</v>
      </c>
      <c r="AZ84" s="80">
        <v>0</v>
      </c>
      <c r="BA84" s="80">
        <v>0</v>
      </c>
      <c r="BB84" s="80">
        <v>0</v>
      </c>
      <c r="BC84" s="80">
        <v>0</v>
      </c>
      <c r="BD84" s="80">
        <v>0</v>
      </c>
      <c r="BE84" s="80">
        <v>0</v>
      </c>
      <c r="BF84" s="80">
        <v>0</v>
      </c>
      <c r="BG84" s="80">
        <v>0</v>
      </c>
      <c r="BH84" s="80">
        <v>0</v>
      </c>
      <c r="BI84" s="80">
        <v>0</v>
      </c>
      <c r="BJ84" s="80">
        <v>0</v>
      </c>
      <c r="BK84" s="80">
        <v>0</v>
      </c>
      <c r="BL84" s="80">
        <v>0</v>
      </c>
      <c r="BM84" s="80">
        <v>0</v>
      </c>
      <c r="BN84" s="80">
        <v>0</v>
      </c>
      <c r="BO84" s="80">
        <v>0</v>
      </c>
      <c r="BP84" s="80">
        <v>0</v>
      </c>
      <c r="BQ84" s="80">
        <v>0</v>
      </c>
      <c r="BR84" s="80">
        <v>0</v>
      </c>
      <c r="BS84" s="80">
        <v>0</v>
      </c>
      <c r="BT84" s="80">
        <v>0</v>
      </c>
      <c r="BU84" s="80">
        <v>0</v>
      </c>
      <c r="BV84" s="80">
        <v>0</v>
      </c>
      <c r="BW84" s="80">
        <v>0</v>
      </c>
      <c r="BX84" s="112">
        <v>0</v>
      </c>
      <c r="BY84" s="112">
        <v>0</v>
      </c>
      <c r="BZ84" s="112">
        <v>0</v>
      </c>
      <c r="CA84" s="112">
        <v>0</v>
      </c>
      <c r="CB84" s="112">
        <v>0</v>
      </c>
      <c r="CC84" s="112">
        <v>0</v>
      </c>
      <c r="CD84" s="236">
        <v>0</v>
      </c>
      <c r="CE84" s="236">
        <v>0</v>
      </c>
      <c r="CF84" s="236">
        <v>0</v>
      </c>
      <c r="CG84" s="236">
        <v>0</v>
      </c>
      <c r="CH84" s="236">
        <v>0</v>
      </c>
      <c r="CI84" s="236">
        <v>0</v>
      </c>
    </row>
    <row r="85" spans="1:87" ht="12.75" customHeight="1" x14ac:dyDescent="0.3">
      <c r="A85" s="190">
        <v>31533</v>
      </c>
      <c r="B85" s="189" t="s">
        <v>396</v>
      </c>
      <c r="C85" s="89">
        <v>0</v>
      </c>
      <c r="D85" s="80">
        <v>0</v>
      </c>
      <c r="E85" s="80">
        <v>0</v>
      </c>
      <c r="F85" s="80">
        <v>0</v>
      </c>
      <c r="G85" s="80">
        <v>0</v>
      </c>
      <c r="H85" s="80">
        <v>0</v>
      </c>
      <c r="I85" s="80">
        <v>0</v>
      </c>
      <c r="J85" s="80">
        <v>0</v>
      </c>
      <c r="K85" s="80">
        <v>0</v>
      </c>
      <c r="L85" s="80">
        <v>0</v>
      </c>
      <c r="M85" s="80">
        <v>0</v>
      </c>
      <c r="N85" s="80">
        <v>0</v>
      </c>
      <c r="O85" s="80">
        <v>0</v>
      </c>
      <c r="P85" s="80">
        <v>0</v>
      </c>
      <c r="Q85" s="80">
        <v>0</v>
      </c>
      <c r="R85" s="80">
        <v>0</v>
      </c>
      <c r="S85" s="80">
        <v>0</v>
      </c>
      <c r="T85" s="80">
        <v>0</v>
      </c>
      <c r="U85" s="80">
        <v>0</v>
      </c>
      <c r="V85" s="80">
        <v>0</v>
      </c>
      <c r="W85" s="80">
        <v>0</v>
      </c>
      <c r="X85" s="80">
        <v>0</v>
      </c>
      <c r="Y85" s="80">
        <v>0</v>
      </c>
      <c r="Z85" s="80">
        <v>0</v>
      </c>
      <c r="AA85" s="80">
        <v>0</v>
      </c>
      <c r="AB85" s="80">
        <v>0</v>
      </c>
      <c r="AC85" s="80">
        <v>0</v>
      </c>
      <c r="AD85" s="80">
        <v>0</v>
      </c>
      <c r="AE85" s="80">
        <v>0</v>
      </c>
      <c r="AF85" s="80">
        <v>0</v>
      </c>
      <c r="AG85" s="80">
        <v>0</v>
      </c>
      <c r="AH85" s="80">
        <v>0</v>
      </c>
      <c r="AI85" s="80">
        <v>0</v>
      </c>
      <c r="AJ85" s="80">
        <v>0</v>
      </c>
      <c r="AK85" s="80">
        <v>0</v>
      </c>
      <c r="AL85" s="80">
        <v>0</v>
      </c>
      <c r="AM85" s="80">
        <v>0</v>
      </c>
      <c r="AN85" s="80">
        <v>0</v>
      </c>
      <c r="AO85" s="80">
        <v>0</v>
      </c>
      <c r="AP85" s="80">
        <v>0</v>
      </c>
      <c r="AQ85" s="80">
        <v>0</v>
      </c>
      <c r="AR85" s="80">
        <v>0</v>
      </c>
      <c r="AS85" s="80">
        <v>0</v>
      </c>
      <c r="AT85" s="80">
        <v>0</v>
      </c>
      <c r="AU85" s="80">
        <v>0</v>
      </c>
      <c r="AV85" s="80">
        <v>0</v>
      </c>
      <c r="AW85" s="80">
        <v>0</v>
      </c>
      <c r="AX85" s="80">
        <v>0</v>
      </c>
      <c r="AY85" s="80">
        <v>0</v>
      </c>
      <c r="AZ85" s="80">
        <v>0</v>
      </c>
      <c r="BA85" s="80">
        <v>0</v>
      </c>
      <c r="BB85" s="80">
        <v>0</v>
      </c>
      <c r="BC85" s="80">
        <v>0</v>
      </c>
      <c r="BD85" s="80">
        <v>0</v>
      </c>
      <c r="BE85" s="80">
        <v>0</v>
      </c>
      <c r="BF85" s="80">
        <v>0</v>
      </c>
      <c r="BG85" s="80">
        <v>0</v>
      </c>
      <c r="BH85" s="80">
        <v>0</v>
      </c>
      <c r="BI85" s="80">
        <v>0</v>
      </c>
      <c r="BJ85" s="80">
        <v>0</v>
      </c>
      <c r="BK85" s="80">
        <v>0</v>
      </c>
      <c r="BL85" s="80">
        <v>0</v>
      </c>
      <c r="BM85" s="80">
        <v>0</v>
      </c>
      <c r="BN85" s="80">
        <v>0</v>
      </c>
      <c r="BO85" s="80">
        <v>0</v>
      </c>
      <c r="BP85" s="80">
        <v>0</v>
      </c>
      <c r="BQ85" s="80">
        <v>0</v>
      </c>
      <c r="BR85" s="80">
        <v>0</v>
      </c>
      <c r="BS85" s="80">
        <v>0</v>
      </c>
      <c r="BT85" s="80">
        <v>0</v>
      </c>
      <c r="BU85" s="80">
        <v>0</v>
      </c>
      <c r="BV85" s="80">
        <v>0</v>
      </c>
      <c r="BW85" s="80">
        <v>0</v>
      </c>
      <c r="BX85" s="112">
        <v>0</v>
      </c>
      <c r="BY85" s="112">
        <v>0</v>
      </c>
      <c r="BZ85" s="112">
        <v>0</v>
      </c>
      <c r="CA85" s="112">
        <v>0</v>
      </c>
      <c r="CB85" s="112">
        <v>0</v>
      </c>
      <c r="CC85" s="112">
        <v>0</v>
      </c>
      <c r="CD85" s="236">
        <v>0</v>
      </c>
      <c r="CE85" s="236">
        <v>0</v>
      </c>
      <c r="CF85" s="236">
        <v>0</v>
      </c>
      <c r="CG85" s="236">
        <v>0</v>
      </c>
      <c r="CH85" s="236">
        <v>0</v>
      </c>
      <c r="CI85" s="236">
        <v>0</v>
      </c>
    </row>
    <row r="86" spans="1:87" ht="12.75" customHeight="1" x14ac:dyDescent="0.3">
      <c r="A86" s="190">
        <v>31534</v>
      </c>
      <c r="B86" s="189" t="s">
        <v>397</v>
      </c>
      <c r="C86" s="89">
        <v>0</v>
      </c>
      <c r="D86" s="80">
        <v>0</v>
      </c>
      <c r="E86" s="80">
        <v>0</v>
      </c>
      <c r="F86" s="80">
        <v>0</v>
      </c>
      <c r="G86" s="80">
        <v>0</v>
      </c>
      <c r="H86" s="80">
        <v>0</v>
      </c>
      <c r="I86" s="80">
        <v>0</v>
      </c>
      <c r="J86" s="80">
        <v>0</v>
      </c>
      <c r="K86" s="80">
        <v>0</v>
      </c>
      <c r="L86" s="80">
        <v>0</v>
      </c>
      <c r="M86" s="80">
        <v>0</v>
      </c>
      <c r="N86" s="80">
        <v>0</v>
      </c>
      <c r="O86" s="80">
        <v>0</v>
      </c>
      <c r="P86" s="80">
        <v>0</v>
      </c>
      <c r="Q86" s="80">
        <v>0</v>
      </c>
      <c r="R86" s="80">
        <v>0</v>
      </c>
      <c r="S86" s="80">
        <v>0</v>
      </c>
      <c r="T86" s="80">
        <v>0</v>
      </c>
      <c r="U86" s="80">
        <v>0</v>
      </c>
      <c r="V86" s="80">
        <v>0</v>
      </c>
      <c r="W86" s="80">
        <v>0</v>
      </c>
      <c r="X86" s="80">
        <v>0</v>
      </c>
      <c r="Y86" s="80">
        <v>0</v>
      </c>
      <c r="Z86" s="80">
        <v>0</v>
      </c>
      <c r="AA86" s="80">
        <v>0</v>
      </c>
      <c r="AB86" s="80">
        <v>0</v>
      </c>
      <c r="AC86" s="80">
        <v>0</v>
      </c>
      <c r="AD86" s="80">
        <v>0</v>
      </c>
      <c r="AE86" s="80">
        <v>0</v>
      </c>
      <c r="AF86" s="80">
        <v>0</v>
      </c>
      <c r="AG86" s="80">
        <v>0</v>
      </c>
      <c r="AH86" s="80">
        <v>0</v>
      </c>
      <c r="AI86" s="80">
        <v>0</v>
      </c>
      <c r="AJ86" s="80">
        <v>0</v>
      </c>
      <c r="AK86" s="80">
        <v>0</v>
      </c>
      <c r="AL86" s="80">
        <v>0</v>
      </c>
      <c r="AM86" s="80">
        <v>0</v>
      </c>
      <c r="AN86" s="80">
        <v>0</v>
      </c>
      <c r="AO86" s="80">
        <v>0</v>
      </c>
      <c r="AP86" s="80">
        <v>0</v>
      </c>
      <c r="AQ86" s="80">
        <v>0</v>
      </c>
      <c r="AR86" s="80">
        <v>0</v>
      </c>
      <c r="AS86" s="80">
        <v>0</v>
      </c>
      <c r="AT86" s="80">
        <v>0</v>
      </c>
      <c r="AU86" s="80">
        <v>0</v>
      </c>
      <c r="AV86" s="80">
        <v>0</v>
      </c>
      <c r="AW86" s="80">
        <v>0</v>
      </c>
      <c r="AX86" s="80">
        <v>0</v>
      </c>
      <c r="AY86" s="80">
        <v>0</v>
      </c>
      <c r="AZ86" s="80">
        <v>0</v>
      </c>
      <c r="BA86" s="80">
        <v>0</v>
      </c>
      <c r="BB86" s="80">
        <v>0</v>
      </c>
      <c r="BC86" s="80">
        <v>0</v>
      </c>
      <c r="BD86" s="80">
        <v>0</v>
      </c>
      <c r="BE86" s="80">
        <v>0</v>
      </c>
      <c r="BF86" s="80">
        <v>0</v>
      </c>
      <c r="BG86" s="80">
        <v>0</v>
      </c>
      <c r="BH86" s="80">
        <v>0</v>
      </c>
      <c r="BI86" s="80">
        <v>0</v>
      </c>
      <c r="BJ86" s="80">
        <v>0</v>
      </c>
      <c r="BK86" s="80">
        <v>0</v>
      </c>
      <c r="BL86" s="80">
        <v>0</v>
      </c>
      <c r="BM86" s="80">
        <v>0</v>
      </c>
      <c r="BN86" s="80">
        <v>0</v>
      </c>
      <c r="BO86" s="80">
        <v>0</v>
      </c>
      <c r="BP86" s="80">
        <v>0</v>
      </c>
      <c r="BQ86" s="80">
        <v>0</v>
      </c>
      <c r="BR86" s="80">
        <v>0</v>
      </c>
      <c r="BS86" s="80">
        <v>0</v>
      </c>
      <c r="BT86" s="80">
        <v>0</v>
      </c>
      <c r="BU86" s="80">
        <v>0</v>
      </c>
      <c r="BV86" s="80">
        <v>0</v>
      </c>
      <c r="BW86" s="80">
        <v>0</v>
      </c>
      <c r="BX86" s="112">
        <v>0</v>
      </c>
      <c r="BY86" s="112">
        <v>0</v>
      </c>
      <c r="BZ86" s="112">
        <v>0</v>
      </c>
      <c r="CA86" s="112">
        <v>0</v>
      </c>
      <c r="CB86" s="112">
        <v>0</v>
      </c>
      <c r="CC86" s="112">
        <v>0</v>
      </c>
      <c r="CD86" s="236">
        <v>0</v>
      </c>
      <c r="CE86" s="236">
        <v>0</v>
      </c>
      <c r="CF86" s="236">
        <v>0</v>
      </c>
      <c r="CG86" s="236">
        <v>0</v>
      </c>
      <c r="CH86" s="236">
        <v>0</v>
      </c>
      <c r="CI86" s="236">
        <v>0</v>
      </c>
    </row>
    <row r="87" spans="1:87" ht="12.75" customHeight="1" x14ac:dyDescent="0.3">
      <c r="A87" s="190">
        <v>31540</v>
      </c>
      <c r="B87" s="189" t="s">
        <v>398</v>
      </c>
      <c r="C87" s="89">
        <v>43844698.180000007</v>
      </c>
      <c r="D87" s="80">
        <v>43844698.180000007</v>
      </c>
      <c r="E87" s="80">
        <v>43844698.180000007</v>
      </c>
      <c r="F87" s="80">
        <v>43844698.180000007</v>
      </c>
      <c r="G87" s="80">
        <v>43844698.180000007</v>
      </c>
      <c r="H87" s="80">
        <v>43844698.180000007</v>
      </c>
      <c r="I87" s="80">
        <v>43844698.180000007</v>
      </c>
      <c r="J87" s="80">
        <v>43844698.180000007</v>
      </c>
      <c r="K87" s="80">
        <v>43865595.040000007</v>
      </c>
      <c r="L87" s="80">
        <v>43869537.790000007</v>
      </c>
      <c r="M87" s="80">
        <v>43843941.770000003</v>
      </c>
      <c r="N87" s="80">
        <v>43853623.850000001</v>
      </c>
      <c r="O87" s="80">
        <v>43980094.719999999</v>
      </c>
      <c r="P87" s="80">
        <v>43980094.719999999</v>
      </c>
      <c r="Q87" s="80">
        <v>43980094.719999999</v>
      </c>
      <c r="R87" s="80">
        <v>43980094.719999999</v>
      </c>
      <c r="S87" s="80">
        <v>43980094.719999999</v>
      </c>
      <c r="T87" s="80">
        <v>43980094.719999999</v>
      </c>
      <c r="U87" s="80">
        <v>43980094.719999999</v>
      </c>
      <c r="V87" s="80">
        <v>43980094.719999999</v>
      </c>
      <c r="W87" s="80">
        <v>43980094.719999999</v>
      </c>
      <c r="X87" s="80">
        <v>43980094.719999999</v>
      </c>
      <c r="Y87" s="80">
        <v>43980094.719999999</v>
      </c>
      <c r="Z87" s="80">
        <v>43980094.719999999</v>
      </c>
      <c r="AA87" s="80">
        <v>43980094.719999999</v>
      </c>
      <c r="AB87" s="80">
        <v>43980094.719999999</v>
      </c>
      <c r="AC87" s="80">
        <v>43980094.719999999</v>
      </c>
      <c r="AD87" s="80">
        <v>43980094.719999999</v>
      </c>
      <c r="AE87" s="80">
        <v>43980094.719999999</v>
      </c>
      <c r="AF87" s="80">
        <v>43980094.719999999</v>
      </c>
      <c r="AG87" s="80">
        <v>43980094.719999999</v>
      </c>
      <c r="AH87" s="80">
        <v>43980094.719999999</v>
      </c>
      <c r="AI87" s="80">
        <v>43980094.719999999</v>
      </c>
      <c r="AJ87" s="80">
        <v>43980094.719999999</v>
      </c>
      <c r="AK87" s="80">
        <v>43980094.719999999</v>
      </c>
      <c r="AL87" s="80">
        <v>43980094.719999999</v>
      </c>
      <c r="AM87" s="80">
        <v>43980094.719999999</v>
      </c>
      <c r="AN87" s="80">
        <v>43980094.719999999</v>
      </c>
      <c r="AO87" s="80">
        <v>43980094.719999999</v>
      </c>
      <c r="AP87" s="80">
        <v>43980094.719999999</v>
      </c>
      <c r="AQ87" s="80">
        <v>43980094.719999999</v>
      </c>
      <c r="AR87" s="80">
        <v>43980094.719999999</v>
      </c>
      <c r="AS87" s="80">
        <v>43980094.719999999</v>
      </c>
      <c r="AT87" s="80">
        <v>43980094.719999999</v>
      </c>
      <c r="AU87" s="80">
        <v>43980094.719999999</v>
      </c>
      <c r="AV87" s="80">
        <v>43980094.719999999</v>
      </c>
      <c r="AW87" s="80">
        <v>43980094.719999999</v>
      </c>
      <c r="AX87" s="80">
        <v>43980094.719999999</v>
      </c>
      <c r="AY87" s="80">
        <v>43980094.719999999</v>
      </c>
      <c r="AZ87" s="80">
        <v>43980094.719999999</v>
      </c>
      <c r="BA87" s="80">
        <v>43980094.719999999</v>
      </c>
      <c r="BB87" s="80">
        <v>43980094.719999999</v>
      </c>
      <c r="BC87" s="80">
        <v>43980094.719999999</v>
      </c>
      <c r="BD87" s="80">
        <v>43980094.719999999</v>
      </c>
      <c r="BE87" s="80">
        <v>43980094.719999999</v>
      </c>
      <c r="BF87" s="80">
        <v>43980094.719999999</v>
      </c>
      <c r="BG87" s="80">
        <v>43980094.719999999</v>
      </c>
      <c r="BH87" s="80">
        <v>43980094.719999999</v>
      </c>
      <c r="BI87" s="80">
        <v>43980094.719999999</v>
      </c>
      <c r="BJ87" s="80">
        <v>43980094.719999999</v>
      </c>
      <c r="BK87" s="80">
        <v>43980094.719999999</v>
      </c>
      <c r="BL87" s="80">
        <v>43980094.719999999</v>
      </c>
      <c r="BM87" s="80">
        <v>43980094.719999999</v>
      </c>
      <c r="BN87" s="80">
        <v>43980094.719999999</v>
      </c>
      <c r="BO87" s="80">
        <v>43980094.719999999</v>
      </c>
      <c r="BP87" s="80">
        <v>43980094.719999999</v>
      </c>
      <c r="BQ87" s="80">
        <v>43980094.719999999</v>
      </c>
      <c r="BR87" s="80">
        <v>43980094.719999999</v>
      </c>
      <c r="BS87" s="80">
        <v>43980094.719999999</v>
      </c>
      <c r="BT87" s="80">
        <v>43980094.719999999</v>
      </c>
      <c r="BU87" s="80">
        <v>43980094.719999999</v>
      </c>
      <c r="BV87" s="80">
        <v>43980094.719999999</v>
      </c>
      <c r="BW87" s="80">
        <v>43980094.719999999</v>
      </c>
      <c r="BX87" s="112">
        <v>43980094.719999999</v>
      </c>
      <c r="BY87" s="112">
        <v>43980094.719999999</v>
      </c>
      <c r="BZ87" s="112">
        <v>43980094.719999999</v>
      </c>
      <c r="CA87" s="112">
        <v>43980094.719999999</v>
      </c>
      <c r="CB87" s="112">
        <v>43980094.719999999</v>
      </c>
      <c r="CC87" s="112">
        <v>43980094.719999999</v>
      </c>
      <c r="CD87" s="236">
        <v>43859259.890000001</v>
      </c>
      <c r="CE87" s="236">
        <v>43980094.719999999</v>
      </c>
      <c r="CF87" s="236">
        <v>43980094.719999999</v>
      </c>
      <c r="CG87" s="236">
        <v>43980094.719999999</v>
      </c>
      <c r="CH87" s="236">
        <v>43980094.719999999</v>
      </c>
      <c r="CI87" s="236">
        <v>43980094.719999999</v>
      </c>
    </row>
    <row r="88" spans="1:87" ht="12.75" customHeight="1" x14ac:dyDescent="0.3">
      <c r="A88" s="190">
        <v>31541</v>
      </c>
      <c r="B88" s="189" t="s">
        <v>399</v>
      </c>
      <c r="C88" s="89">
        <v>0</v>
      </c>
      <c r="D88" s="113">
        <v>0</v>
      </c>
      <c r="E88" s="113">
        <v>0</v>
      </c>
      <c r="F88" s="113">
        <v>0</v>
      </c>
      <c r="G88" s="113">
        <v>0</v>
      </c>
      <c r="H88" s="113">
        <v>0</v>
      </c>
      <c r="I88" s="113">
        <v>0</v>
      </c>
      <c r="J88" s="113">
        <v>0</v>
      </c>
      <c r="K88" s="113">
        <v>0</v>
      </c>
      <c r="L88" s="113">
        <v>0</v>
      </c>
      <c r="M88" s="113">
        <v>0</v>
      </c>
      <c r="N88" s="113">
        <v>0</v>
      </c>
      <c r="O88" s="113">
        <v>0</v>
      </c>
      <c r="P88" s="113">
        <v>0</v>
      </c>
      <c r="Q88" s="113">
        <v>0</v>
      </c>
      <c r="R88" s="113">
        <v>0</v>
      </c>
      <c r="S88" s="113">
        <v>0</v>
      </c>
      <c r="T88" s="113">
        <v>0</v>
      </c>
      <c r="U88" s="113">
        <v>0</v>
      </c>
      <c r="V88" s="113">
        <v>0</v>
      </c>
      <c r="W88" s="113">
        <v>0</v>
      </c>
      <c r="X88" s="113">
        <v>0</v>
      </c>
      <c r="Y88" s="113">
        <v>0</v>
      </c>
      <c r="Z88" s="113">
        <v>0</v>
      </c>
      <c r="AA88" s="113">
        <v>0</v>
      </c>
      <c r="AB88" s="113">
        <v>0</v>
      </c>
      <c r="AC88" s="113">
        <v>0</v>
      </c>
      <c r="AD88" s="113">
        <v>0</v>
      </c>
      <c r="AE88" s="113">
        <v>0</v>
      </c>
      <c r="AF88" s="113">
        <v>0</v>
      </c>
      <c r="AG88" s="113">
        <v>0</v>
      </c>
      <c r="AH88" s="113">
        <v>0</v>
      </c>
      <c r="AI88" s="113">
        <v>0</v>
      </c>
      <c r="AJ88" s="113">
        <v>0</v>
      </c>
      <c r="AK88" s="113">
        <v>0</v>
      </c>
      <c r="AL88" s="113">
        <v>0</v>
      </c>
      <c r="AM88" s="113">
        <v>0</v>
      </c>
      <c r="AN88" s="113">
        <v>0</v>
      </c>
      <c r="AO88" s="113">
        <v>0</v>
      </c>
      <c r="AP88" s="113">
        <v>0</v>
      </c>
      <c r="AQ88" s="113">
        <v>0</v>
      </c>
      <c r="AR88" s="113">
        <v>0</v>
      </c>
      <c r="AS88" s="113">
        <v>0</v>
      </c>
      <c r="AT88" s="113">
        <v>0</v>
      </c>
      <c r="AU88" s="113">
        <v>0</v>
      </c>
      <c r="AV88" s="113">
        <v>0</v>
      </c>
      <c r="AW88" s="113">
        <v>0</v>
      </c>
      <c r="AX88" s="113">
        <v>0</v>
      </c>
      <c r="AY88" s="113">
        <v>0</v>
      </c>
      <c r="AZ88" s="113">
        <v>0</v>
      </c>
      <c r="BA88" s="113">
        <v>0</v>
      </c>
      <c r="BB88" s="113">
        <v>0</v>
      </c>
      <c r="BC88" s="113">
        <v>0</v>
      </c>
      <c r="BD88" s="113">
        <v>0</v>
      </c>
      <c r="BE88" s="113">
        <v>0</v>
      </c>
      <c r="BF88" s="113">
        <v>0</v>
      </c>
      <c r="BG88" s="113">
        <v>0</v>
      </c>
      <c r="BH88" s="113">
        <v>0</v>
      </c>
      <c r="BI88" s="113">
        <v>0</v>
      </c>
      <c r="BJ88" s="113">
        <v>0</v>
      </c>
      <c r="BK88" s="113">
        <v>0</v>
      </c>
      <c r="BL88" s="113">
        <v>0</v>
      </c>
      <c r="BM88" s="113">
        <v>0</v>
      </c>
      <c r="BN88" s="113">
        <v>0</v>
      </c>
      <c r="BO88" s="113">
        <v>0</v>
      </c>
      <c r="BP88" s="113">
        <v>0</v>
      </c>
      <c r="BQ88" s="113">
        <v>0</v>
      </c>
      <c r="BR88" s="113">
        <v>0</v>
      </c>
      <c r="BS88" s="113">
        <v>0</v>
      </c>
      <c r="BT88" s="113">
        <v>0</v>
      </c>
      <c r="BU88" s="113">
        <v>0</v>
      </c>
      <c r="BV88" s="113">
        <v>0</v>
      </c>
      <c r="BW88" s="113">
        <v>0</v>
      </c>
      <c r="BX88" s="112">
        <v>0</v>
      </c>
      <c r="BY88" s="112">
        <v>0</v>
      </c>
      <c r="BZ88" s="112">
        <v>0</v>
      </c>
      <c r="CA88" s="112">
        <v>0</v>
      </c>
      <c r="CB88" s="112">
        <v>0</v>
      </c>
      <c r="CC88" s="112">
        <v>0</v>
      </c>
      <c r="CD88" s="236">
        <v>0</v>
      </c>
      <c r="CE88" s="236">
        <v>0</v>
      </c>
      <c r="CF88" s="236">
        <v>0</v>
      </c>
      <c r="CG88" s="236">
        <v>0</v>
      </c>
      <c r="CH88" s="236">
        <v>0</v>
      </c>
      <c r="CI88" s="236">
        <v>0</v>
      </c>
    </row>
    <row r="89" spans="1:87" ht="12.75" customHeight="1" x14ac:dyDescent="0.3">
      <c r="A89" s="190">
        <v>31542</v>
      </c>
      <c r="B89" s="189" t="s">
        <v>400</v>
      </c>
      <c r="C89" s="89">
        <v>0</v>
      </c>
      <c r="D89" s="113">
        <v>0</v>
      </c>
      <c r="E89" s="113">
        <v>0</v>
      </c>
      <c r="F89" s="113">
        <v>0</v>
      </c>
      <c r="G89" s="113">
        <v>0</v>
      </c>
      <c r="H89" s="113">
        <v>0</v>
      </c>
      <c r="I89" s="113">
        <v>0</v>
      </c>
      <c r="J89" s="113">
        <v>0</v>
      </c>
      <c r="K89" s="113">
        <v>0</v>
      </c>
      <c r="L89" s="113">
        <v>0</v>
      </c>
      <c r="M89" s="113">
        <v>0</v>
      </c>
      <c r="N89" s="113">
        <v>0</v>
      </c>
      <c r="O89" s="113">
        <v>0</v>
      </c>
      <c r="P89" s="113">
        <v>0</v>
      </c>
      <c r="Q89" s="113">
        <v>0</v>
      </c>
      <c r="R89" s="113">
        <v>0</v>
      </c>
      <c r="S89" s="113">
        <v>0</v>
      </c>
      <c r="T89" s="113">
        <v>0</v>
      </c>
      <c r="U89" s="113">
        <v>0</v>
      </c>
      <c r="V89" s="113">
        <v>0</v>
      </c>
      <c r="W89" s="113">
        <v>0</v>
      </c>
      <c r="X89" s="113">
        <v>0</v>
      </c>
      <c r="Y89" s="113">
        <v>0</v>
      </c>
      <c r="Z89" s="113">
        <v>0</v>
      </c>
      <c r="AA89" s="113">
        <v>0</v>
      </c>
      <c r="AB89" s="113">
        <v>0</v>
      </c>
      <c r="AC89" s="113">
        <v>0</v>
      </c>
      <c r="AD89" s="113">
        <v>0</v>
      </c>
      <c r="AE89" s="113">
        <v>0</v>
      </c>
      <c r="AF89" s="113">
        <v>0</v>
      </c>
      <c r="AG89" s="113">
        <v>0</v>
      </c>
      <c r="AH89" s="113">
        <v>0</v>
      </c>
      <c r="AI89" s="113">
        <v>0</v>
      </c>
      <c r="AJ89" s="113">
        <v>0</v>
      </c>
      <c r="AK89" s="113">
        <v>0</v>
      </c>
      <c r="AL89" s="113">
        <v>0</v>
      </c>
      <c r="AM89" s="113">
        <v>0</v>
      </c>
      <c r="AN89" s="113">
        <v>0</v>
      </c>
      <c r="AO89" s="113">
        <v>0</v>
      </c>
      <c r="AP89" s="113">
        <v>0</v>
      </c>
      <c r="AQ89" s="113">
        <v>0</v>
      </c>
      <c r="AR89" s="113">
        <v>0</v>
      </c>
      <c r="AS89" s="113">
        <v>0</v>
      </c>
      <c r="AT89" s="113">
        <v>0</v>
      </c>
      <c r="AU89" s="113">
        <v>0</v>
      </c>
      <c r="AV89" s="113">
        <v>0</v>
      </c>
      <c r="AW89" s="113">
        <v>0</v>
      </c>
      <c r="AX89" s="113">
        <v>0</v>
      </c>
      <c r="AY89" s="113">
        <v>0</v>
      </c>
      <c r="AZ89" s="113">
        <v>0</v>
      </c>
      <c r="BA89" s="113">
        <v>0</v>
      </c>
      <c r="BB89" s="113">
        <v>0</v>
      </c>
      <c r="BC89" s="113">
        <v>0</v>
      </c>
      <c r="BD89" s="113">
        <v>0</v>
      </c>
      <c r="BE89" s="113">
        <v>0</v>
      </c>
      <c r="BF89" s="113">
        <v>0</v>
      </c>
      <c r="BG89" s="113">
        <v>0</v>
      </c>
      <c r="BH89" s="113">
        <v>0</v>
      </c>
      <c r="BI89" s="113">
        <v>0</v>
      </c>
      <c r="BJ89" s="113">
        <v>0</v>
      </c>
      <c r="BK89" s="113">
        <v>0</v>
      </c>
      <c r="BL89" s="113">
        <v>0</v>
      </c>
      <c r="BM89" s="113">
        <v>0</v>
      </c>
      <c r="BN89" s="113">
        <v>0</v>
      </c>
      <c r="BO89" s="113">
        <v>0</v>
      </c>
      <c r="BP89" s="113">
        <v>0</v>
      </c>
      <c r="BQ89" s="113">
        <v>0</v>
      </c>
      <c r="BR89" s="113">
        <v>0</v>
      </c>
      <c r="BS89" s="113">
        <v>0</v>
      </c>
      <c r="BT89" s="113">
        <v>0</v>
      </c>
      <c r="BU89" s="113">
        <v>0</v>
      </c>
      <c r="BV89" s="113">
        <v>0</v>
      </c>
      <c r="BW89" s="113">
        <v>0</v>
      </c>
      <c r="BX89" s="112">
        <v>0</v>
      </c>
      <c r="BY89" s="112">
        <v>0</v>
      </c>
      <c r="BZ89" s="112">
        <v>0</v>
      </c>
      <c r="CA89" s="112">
        <v>0</v>
      </c>
      <c r="CB89" s="112">
        <v>0</v>
      </c>
      <c r="CC89" s="112">
        <v>0</v>
      </c>
      <c r="CD89" s="236">
        <v>0</v>
      </c>
      <c r="CE89" s="236">
        <v>0</v>
      </c>
      <c r="CF89" s="236">
        <v>0</v>
      </c>
      <c r="CG89" s="236">
        <v>0</v>
      </c>
      <c r="CH89" s="236">
        <v>0</v>
      </c>
      <c r="CI89" s="236">
        <v>0</v>
      </c>
    </row>
    <row r="90" spans="1:87" ht="12.75" customHeight="1" x14ac:dyDescent="0.3">
      <c r="A90" s="190">
        <v>31543</v>
      </c>
      <c r="B90" s="189" t="s">
        <v>401</v>
      </c>
      <c r="C90" s="89">
        <v>0</v>
      </c>
      <c r="D90" s="113">
        <v>0</v>
      </c>
      <c r="E90" s="113">
        <v>0</v>
      </c>
      <c r="F90" s="113">
        <v>0</v>
      </c>
      <c r="G90" s="113">
        <v>0</v>
      </c>
      <c r="H90" s="113">
        <v>0</v>
      </c>
      <c r="I90" s="113">
        <v>0</v>
      </c>
      <c r="J90" s="113">
        <v>0</v>
      </c>
      <c r="K90" s="113">
        <v>0</v>
      </c>
      <c r="L90" s="113">
        <v>0</v>
      </c>
      <c r="M90" s="113">
        <v>0</v>
      </c>
      <c r="N90" s="113">
        <v>0</v>
      </c>
      <c r="O90" s="113">
        <v>0</v>
      </c>
      <c r="P90" s="113">
        <v>0</v>
      </c>
      <c r="Q90" s="113">
        <v>0</v>
      </c>
      <c r="R90" s="113">
        <v>0</v>
      </c>
      <c r="S90" s="113">
        <v>0</v>
      </c>
      <c r="T90" s="113">
        <v>0</v>
      </c>
      <c r="U90" s="113">
        <v>0</v>
      </c>
      <c r="V90" s="113">
        <v>0</v>
      </c>
      <c r="W90" s="113">
        <v>0</v>
      </c>
      <c r="X90" s="113">
        <v>0</v>
      </c>
      <c r="Y90" s="113">
        <v>0</v>
      </c>
      <c r="Z90" s="113">
        <v>0</v>
      </c>
      <c r="AA90" s="113">
        <v>0</v>
      </c>
      <c r="AB90" s="113">
        <v>0</v>
      </c>
      <c r="AC90" s="113">
        <v>0</v>
      </c>
      <c r="AD90" s="113">
        <v>0</v>
      </c>
      <c r="AE90" s="113">
        <v>0</v>
      </c>
      <c r="AF90" s="113">
        <v>0</v>
      </c>
      <c r="AG90" s="113">
        <v>0</v>
      </c>
      <c r="AH90" s="113">
        <v>0</v>
      </c>
      <c r="AI90" s="113">
        <v>0</v>
      </c>
      <c r="AJ90" s="113">
        <v>0</v>
      </c>
      <c r="AK90" s="113">
        <v>0</v>
      </c>
      <c r="AL90" s="113">
        <v>0</v>
      </c>
      <c r="AM90" s="113">
        <v>0</v>
      </c>
      <c r="AN90" s="113">
        <v>0</v>
      </c>
      <c r="AO90" s="113">
        <v>0</v>
      </c>
      <c r="AP90" s="113">
        <v>0</v>
      </c>
      <c r="AQ90" s="113">
        <v>0</v>
      </c>
      <c r="AR90" s="113">
        <v>0</v>
      </c>
      <c r="AS90" s="113">
        <v>0</v>
      </c>
      <c r="AT90" s="113">
        <v>0</v>
      </c>
      <c r="AU90" s="113">
        <v>0</v>
      </c>
      <c r="AV90" s="113">
        <v>0</v>
      </c>
      <c r="AW90" s="113">
        <v>0</v>
      </c>
      <c r="AX90" s="113">
        <v>0</v>
      </c>
      <c r="AY90" s="113">
        <v>0</v>
      </c>
      <c r="AZ90" s="113">
        <v>0</v>
      </c>
      <c r="BA90" s="113">
        <v>0</v>
      </c>
      <c r="BB90" s="113">
        <v>0</v>
      </c>
      <c r="BC90" s="113">
        <v>0</v>
      </c>
      <c r="BD90" s="113">
        <v>0</v>
      </c>
      <c r="BE90" s="113">
        <v>0</v>
      </c>
      <c r="BF90" s="113">
        <v>0</v>
      </c>
      <c r="BG90" s="113">
        <v>0</v>
      </c>
      <c r="BH90" s="113">
        <v>0</v>
      </c>
      <c r="BI90" s="113">
        <v>0</v>
      </c>
      <c r="BJ90" s="113">
        <v>0</v>
      </c>
      <c r="BK90" s="113">
        <v>0</v>
      </c>
      <c r="BL90" s="113">
        <v>0</v>
      </c>
      <c r="BM90" s="113">
        <v>0</v>
      </c>
      <c r="BN90" s="113">
        <v>0</v>
      </c>
      <c r="BO90" s="113">
        <v>0</v>
      </c>
      <c r="BP90" s="113">
        <v>0</v>
      </c>
      <c r="BQ90" s="113">
        <v>0</v>
      </c>
      <c r="BR90" s="113">
        <v>0</v>
      </c>
      <c r="BS90" s="113">
        <v>0</v>
      </c>
      <c r="BT90" s="113">
        <v>0</v>
      </c>
      <c r="BU90" s="113">
        <v>0</v>
      </c>
      <c r="BV90" s="113">
        <v>0</v>
      </c>
      <c r="BW90" s="113">
        <v>0</v>
      </c>
      <c r="BX90" s="112">
        <v>0</v>
      </c>
      <c r="BY90" s="112">
        <v>0</v>
      </c>
      <c r="BZ90" s="112">
        <v>0</v>
      </c>
      <c r="CA90" s="112">
        <v>0</v>
      </c>
      <c r="CB90" s="112">
        <v>0</v>
      </c>
      <c r="CC90" s="112">
        <v>0</v>
      </c>
      <c r="CD90" s="236">
        <v>0</v>
      </c>
      <c r="CE90" s="236">
        <v>0</v>
      </c>
      <c r="CF90" s="236">
        <v>0</v>
      </c>
      <c r="CG90" s="236">
        <v>0</v>
      </c>
      <c r="CH90" s="236">
        <v>0</v>
      </c>
      <c r="CI90" s="236">
        <v>0</v>
      </c>
    </row>
    <row r="91" spans="1:87" ht="12.75" customHeight="1" x14ac:dyDescent="0.3">
      <c r="A91" s="190">
        <v>31544</v>
      </c>
      <c r="B91" s="189" t="s">
        <v>402</v>
      </c>
      <c r="C91" s="89">
        <v>52321753.069999993</v>
      </c>
      <c r="D91" s="80">
        <v>52379341.579999991</v>
      </c>
      <c r="E91" s="80">
        <v>52379341.579999991</v>
      </c>
      <c r="F91" s="80">
        <v>52379341.579999991</v>
      </c>
      <c r="G91" s="80">
        <v>52379341.579999991</v>
      </c>
      <c r="H91" s="80">
        <v>52379341.579999991</v>
      </c>
      <c r="I91" s="80">
        <v>52384698.919999994</v>
      </c>
      <c r="J91" s="80">
        <v>52384698.919999994</v>
      </c>
      <c r="K91" s="80">
        <v>52384698.919999994</v>
      </c>
      <c r="L91" s="80">
        <v>52384698.919999994</v>
      </c>
      <c r="M91" s="80">
        <v>52440636.57</v>
      </c>
      <c r="N91" s="80">
        <v>52562008.140000001</v>
      </c>
      <c r="O91" s="80">
        <v>52859494.079999998</v>
      </c>
      <c r="P91" s="80">
        <v>52859494.079999998</v>
      </c>
      <c r="Q91" s="80">
        <v>52859494.079999998</v>
      </c>
      <c r="R91" s="80">
        <v>52859494.079999998</v>
      </c>
      <c r="S91" s="80">
        <v>52859494.079999998</v>
      </c>
      <c r="T91" s="80">
        <v>52859494.079999998</v>
      </c>
      <c r="U91" s="80">
        <v>52859494.079999998</v>
      </c>
      <c r="V91" s="80">
        <v>52859494.079999998</v>
      </c>
      <c r="W91" s="80">
        <v>52859494.079999998</v>
      </c>
      <c r="X91" s="80">
        <v>52859494.079999998</v>
      </c>
      <c r="Y91" s="80">
        <v>52859494.079999998</v>
      </c>
      <c r="Z91" s="80">
        <v>52859494.079999998</v>
      </c>
      <c r="AA91" s="80">
        <v>52859494.079999998</v>
      </c>
      <c r="AB91" s="80">
        <v>52859494.079999998</v>
      </c>
      <c r="AC91" s="80">
        <v>52859494.079999998</v>
      </c>
      <c r="AD91" s="80">
        <v>52859494.079999998</v>
      </c>
      <c r="AE91" s="80">
        <v>52859494.079999998</v>
      </c>
      <c r="AF91" s="80">
        <v>52859494.079999998</v>
      </c>
      <c r="AG91" s="80">
        <v>52859494.079999998</v>
      </c>
      <c r="AH91" s="80">
        <v>52859494.079999998</v>
      </c>
      <c r="AI91" s="80">
        <v>52859494.079999998</v>
      </c>
      <c r="AJ91" s="80">
        <v>52859494.079999998</v>
      </c>
      <c r="AK91" s="80">
        <v>52859494.079999998</v>
      </c>
      <c r="AL91" s="80">
        <v>52859494.079999998</v>
      </c>
      <c r="AM91" s="80">
        <v>52859494.079999998</v>
      </c>
      <c r="AN91" s="80">
        <v>52859494.079999998</v>
      </c>
      <c r="AO91" s="80">
        <v>52859494.079999998</v>
      </c>
      <c r="AP91" s="80">
        <v>52859494.079999998</v>
      </c>
      <c r="AQ91" s="80">
        <v>52859494.079999998</v>
      </c>
      <c r="AR91" s="80">
        <v>52859494.079999998</v>
      </c>
      <c r="AS91" s="80">
        <v>52859494.079999998</v>
      </c>
      <c r="AT91" s="80">
        <v>52859494.079999998</v>
      </c>
      <c r="AU91" s="80">
        <v>52859494.079999998</v>
      </c>
      <c r="AV91" s="80">
        <v>52859494.079999998</v>
      </c>
      <c r="AW91" s="80">
        <v>52859494.079999998</v>
      </c>
      <c r="AX91" s="80">
        <v>52859494.079999998</v>
      </c>
      <c r="AY91" s="80">
        <v>52859494.079999998</v>
      </c>
      <c r="AZ91" s="80">
        <v>52859494.079999998</v>
      </c>
      <c r="BA91" s="80">
        <v>52859494.079999998</v>
      </c>
      <c r="BB91" s="80">
        <v>52859494.079999998</v>
      </c>
      <c r="BC91" s="80">
        <v>52859494.079999998</v>
      </c>
      <c r="BD91" s="80">
        <v>52859494.079999998</v>
      </c>
      <c r="BE91" s="80">
        <v>52859494.079999998</v>
      </c>
      <c r="BF91" s="80">
        <v>52859494.079999998</v>
      </c>
      <c r="BG91" s="80">
        <v>52859494.079999998</v>
      </c>
      <c r="BH91" s="80">
        <v>52859494.079999998</v>
      </c>
      <c r="BI91" s="80">
        <v>52859494.079999998</v>
      </c>
      <c r="BJ91" s="80">
        <v>52859494.079999998</v>
      </c>
      <c r="BK91" s="80">
        <v>52859494.079999998</v>
      </c>
      <c r="BL91" s="80">
        <v>52859494.079999998</v>
      </c>
      <c r="BM91" s="80">
        <v>52859494.079999998</v>
      </c>
      <c r="BN91" s="80">
        <v>52859494.079999998</v>
      </c>
      <c r="BO91" s="80">
        <v>52859494.079999998</v>
      </c>
      <c r="BP91" s="80">
        <v>52859494.079999998</v>
      </c>
      <c r="BQ91" s="80">
        <v>52859494.079999998</v>
      </c>
      <c r="BR91" s="80">
        <v>52859494.079999998</v>
      </c>
      <c r="BS91" s="80">
        <v>52859494.079999998</v>
      </c>
      <c r="BT91" s="80">
        <v>52859494.079999998</v>
      </c>
      <c r="BU91" s="80">
        <v>52859494.079999998</v>
      </c>
      <c r="BV91" s="80">
        <v>52859494.079999998</v>
      </c>
      <c r="BW91" s="80">
        <v>52859494.079999998</v>
      </c>
      <c r="BX91" s="112">
        <v>52859494.079999998</v>
      </c>
      <c r="BY91" s="112">
        <v>52859494.079999998</v>
      </c>
      <c r="BZ91" s="112">
        <v>52859494.079999998</v>
      </c>
      <c r="CA91" s="112">
        <v>52859494.079999998</v>
      </c>
      <c r="CB91" s="112">
        <v>52859494.079999998</v>
      </c>
      <c r="CC91" s="112">
        <v>52859494.079999998</v>
      </c>
      <c r="CD91" s="236">
        <v>52432261.189999998</v>
      </c>
      <c r="CE91" s="236">
        <v>52859494.079999998</v>
      </c>
      <c r="CF91" s="236">
        <v>52859494.079999998</v>
      </c>
      <c r="CG91" s="236">
        <v>52859494.079999998</v>
      </c>
      <c r="CH91" s="236">
        <v>52859494.079999998</v>
      </c>
      <c r="CI91" s="236">
        <v>52859494.079999998</v>
      </c>
    </row>
    <row r="92" spans="1:87" ht="12.75" customHeight="1" x14ac:dyDescent="0.3">
      <c r="A92" s="190">
        <v>31545</v>
      </c>
      <c r="B92" s="189" t="s">
        <v>403</v>
      </c>
      <c r="C92" s="89">
        <v>26006069.59</v>
      </c>
      <c r="D92" s="80">
        <v>26006069.59</v>
      </c>
      <c r="E92" s="80">
        <v>26006069.59</v>
      </c>
      <c r="F92" s="80">
        <v>26006069.59</v>
      </c>
      <c r="G92" s="80">
        <v>26006069.59</v>
      </c>
      <c r="H92" s="80">
        <v>26006069.59</v>
      </c>
      <c r="I92" s="80">
        <v>26006069.59</v>
      </c>
      <c r="J92" s="80">
        <v>26006069.59</v>
      </c>
      <c r="K92" s="80">
        <v>25986695.150000002</v>
      </c>
      <c r="L92" s="80">
        <v>25986695.150000002</v>
      </c>
      <c r="M92" s="80">
        <v>25986695.150000002</v>
      </c>
      <c r="N92" s="80">
        <v>25986695.150000002</v>
      </c>
      <c r="O92" s="80">
        <v>25986695.150000002</v>
      </c>
      <c r="P92" s="80">
        <v>26001500.230000004</v>
      </c>
      <c r="Q92" s="80">
        <v>26233751.810000002</v>
      </c>
      <c r="R92" s="80">
        <v>26255351.810000002</v>
      </c>
      <c r="S92" s="80">
        <v>26276951.810000002</v>
      </c>
      <c r="T92" s="80">
        <v>26302151.810000002</v>
      </c>
      <c r="U92" s="80">
        <v>26604943.93</v>
      </c>
      <c r="V92" s="80">
        <v>26633743.93</v>
      </c>
      <c r="W92" s="80">
        <v>26662543.93</v>
      </c>
      <c r="X92" s="80">
        <v>26691343.93</v>
      </c>
      <c r="Y92" s="80">
        <v>26723743.93</v>
      </c>
      <c r="Z92" s="80">
        <v>26777743.93</v>
      </c>
      <c r="AA92" s="80">
        <v>26849743.93</v>
      </c>
      <c r="AB92" s="80">
        <v>26860652.505000003</v>
      </c>
      <c r="AC92" s="80">
        <v>26860652.505000003</v>
      </c>
      <c r="AD92" s="80">
        <v>26860652.505000003</v>
      </c>
      <c r="AE92" s="80">
        <v>26860652.505000003</v>
      </c>
      <c r="AF92" s="80">
        <v>26860652.505000003</v>
      </c>
      <c r="AG92" s="80">
        <v>26860652.505000003</v>
      </c>
      <c r="AH92" s="80">
        <v>26860652.505000003</v>
      </c>
      <c r="AI92" s="80">
        <v>26860652.505000003</v>
      </c>
      <c r="AJ92" s="80">
        <v>27309746.225000001</v>
      </c>
      <c r="AK92" s="80">
        <v>27309746.225000001</v>
      </c>
      <c r="AL92" s="80">
        <v>27309746.225000001</v>
      </c>
      <c r="AM92" s="80">
        <v>27309746.225000001</v>
      </c>
      <c r="AN92" s="80">
        <v>27309746.225000001</v>
      </c>
      <c r="AO92" s="80">
        <v>27309746.225000001</v>
      </c>
      <c r="AP92" s="80">
        <v>27309746.225000001</v>
      </c>
      <c r="AQ92" s="80">
        <v>27309746.225000001</v>
      </c>
      <c r="AR92" s="80">
        <v>27309746.225000001</v>
      </c>
      <c r="AS92" s="80">
        <v>27309746.225000001</v>
      </c>
      <c r="AT92" s="80">
        <v>27309746.225000001</v>
      </c>
      <c r="AU92" s="80">
        <v>27309746.225000001</v>
      </c>
      <c r="AV92" s="80">
        <v>27444146.23</v>
      </c>
      <c r="AW92" s="80">
        <v>27459079.565000001</v>
      </c>
      <c r="AX92" s="80">
        <v>27474012.900000002</v>
      </c>
      <c r="AY92" s="80">
        <v>27791545.335000001</v>
      </c>
      <c r="AZ92" s="80">
        <v>27791545.335000001</v>
      </c>
      <c r="BA92" s="80">
        <v>27791545.335000001</v>
      </c>
      <c r="BB92" s="80">
        <v>27791545.335000001</v>
      </c>
      <c r="BC92" s="80">
        <v>27791545.335000001</v>
      </c>
      <c r="BD92" s="80">
        <v>27791545.335000001</v>
      </c>
      <c r="BE92" s="80">
        <v>27791545.335000001</v>
      </c>
      <c r="BF92" s="80">
        <v>27791545.335000001</v>
      </c>
      <c r="BG92" s="80">
        <v>27791545.335000001</v>
      </c>
      <c r="BH92" s="80">
        <v>28111545.335000001</v>
      </c>
      <c r="BI92" s="80">
        <v>28111545.335000001</v>
      </c>
      <c r="BJ92" s="80">
        <v>28111545.335000001</v>
      </c>
      <c r="BK92" s="80">
        <v>29461545.335000001</v>
      </c>
      <c r="BL92" s="80">
        <v>29461545.335000001</v>
      </c>
      <c r="BM92" s="80">
        <v>29473023.055</v>
      </c>
      <c r="BN92" s="80">
        <v>29473023.055</v>
      </c>
      <c r="BO92" s="80">
        <v>29473023.055</v>
      </c>
      <c r="BP92" s="80">
        <v>29473023.055</v>
      </c>
      <c r="BQ92" s="80">
        <v>29473023.055</v>
      </c>
      <c r="BR92" s="80">
        <v>29473023.055</v>
      </c>
      <c r="BS92" s="80">
        <v>29473023.055</v>
      </c>
      <c r="BT92" s="80">
        <v>30013023.055</v>
      </c>
      <c r="BU92" s="80">
        <v>30043023.055</v>
      </c>
      <c r="BV92" s="80">
        <v>30073023.055</v>
      </c>
      <c r="BW92" s="80">
        <v>31309023.055</v>
      </c>
      <c r="BX92" s="112">
        <v>25986695.150000002</v>
      </c>
      <c r="BY92" s="112">
        <v>26849743.93</v>
      </c>
      <c r="BZ92" s="112">
        <v>27309746.225000001</v>
      </c>
      <c r="CA92" s="112">
        <v>27791545.335000001</v>
      </c>
      <c r="CB92" s="112">
        <v>29461545.335000001</v>
      </c>
      <c r="CC92" s="112">
        <v>31309023.055</v>
      </c>
      <c r="CD92" s="236">
        <v>25998617.879999999</v>
      </c>
      <c r="CE92" s="236">
        <v>26461554.629999999</v>
      </c>
      <c r="CF92" s="236">
        <v>26997996.07</v>
      </c>
      <c r="CG92" s="236">
        <v>27381269.239999998</v>
      </c>
      <c r="CH92" s="236">
        <v>27993853.030000001</v>
      </c>
      <c r="CI92" s="236">
        <v>29744026.48</v>
      </c>
    </row>
    <row r="93" spans="1:87" ht="12" customHeight="1" x14ac:dyDescent="0.3">
      <c r="A93" s="190">
        <v>31546</v>
      </c>
      <c r="B93" s="189" t="s">
        <v>404</v>
      </c>
      <c r="C93" s="89">
        <v>0</v>
      </c>
      <c r="D93" s="113">
        <v>0</v>
      </c>
      <c r="E93" s="113">
        <v>0</v>
      </c>
      <c r="F93" s="113">
        <v>0</v>
      </c>
      <c r="G93" s="113">
        <v>0</v>
      </c>
      <c r="H93" s="113">
        <v>0</v>
      </c>
      <c r="I93" s="113">
        <v>0</v>
      </c>
      <c r="J93" s="113">
        <v>0</v>
      </c>
      <c r="K93" s="113">
        <v>0</v>
      </c>
      <c r="L93" s="113">
        <v>0</v>
      </c>
      <c r="M93" s="113">
        <v>0</v>
      </c>
      <c r="N93" s="113">
        <v>0</v>
      </c>
      <c r="O93" s="113">
        <v>0</v>
      </c>
      <c r="P93" s="113">
        <v>0</v>
      </c>
      <c r="Q93" s="113">
        <v>0</v>
      </c>
      <c r="R93" s="113">
        <v>0</v>
      </c>
      <c r="S93" s="113">
        <v>0</v>
      </c>
      <c r="T93" s="113">
        <v>0</v>
      </c>
      <c r="U93" s="113">
        <v>0</v>
      </c>
      <c r="V93" s="113">
        <v>0</v>
      </c>
      <c r="W93" s="113">
        <v>0</v>
      </c>
      <c r="X93" s="113">
        <v>0</v>
      </c>
      <c r="Y93" s="113">
        <v>0</v>
      </c>
      <c r="Z93" s="113">
        <v>0</v>
      </c>
      <c r="AA93" s="113">
        <v>0</v>
      </c>
      <c r="AB93" s="113">
        <v>0</v>
      </c>
      <c r="AC93" s="113">
        <v>0</v>
      </c>
      <c r="AD93" s="113">
        <v>0</v>
      </c>
      <c r="AE93" s="113">
        <v>0</v>
      </c>
      <c r="AF93" s="113">
        <v>0</v>
      </c>
      <c r="AG93" s="113">
        <v>0</v>
      </c>
      <c r="AH93" s="113">
        <v>0</v>
      </c>
      <c r="AI93" s="113">
        <v>0</v>
      </c>
      <c r="AJ93" s="113">
        <v>0</v>
      </c>
      <c r="AK93" s="113">
        <v>0</v>
      </c>
      <c r="AL93" s="113">
        <v>0</v>
      </c>
      <c r="AM93" s="113">
        <v>0</v>
      </c>
      <c r="AN93" s="113">
        <v>0</v>
      </c>
      <c r="AO93" s="113">
        <v>0</v>
      </c>
      <c r="AP93" s="113">
        <v>0</v>
      </c>
      <c r="AQ93" s="113">
        <v>0</v>
      </c>
      <c r="AR93" s="113">
        <v>0</v>
      </c>
      <c r="AS93" s="113">
        <v>0</v>
      </c>
      <c r="AT93" s="113">
        <v>0</v>
      </c>
      <c r="AU93" s="113">
        <v>0</v>
      </c>
      <c r="AV93" s="113">
        <v>0</v>
      </c>
      <c r="AW93" s="113">
        <v>0</v>
      </c>
      <c r="AX93" s="113">
        <v>0</v>
      </c>
      <c r="AY93" s="113">
        <v>0</v>
      </c>
      <c r="AZ93" s="113">
        <v>0</v>
      </c>
      <c r="BA93" s="113">
        <v>0</v>
      </c>
      <c r="BB93" s="113">
        <v>0</v>
      </c>
      <c r="BC93" s="113">
        <v>0</v>
      </c>
      <c r="BD93" s="113">
        <v>0</v>
      </c>
      <c r="BE93" s="113">
        <v>0</v>
      </c>
      <c r="BF93" s="113">
        <v>0</v>
      </c>
      <c r="BG93" s="113">
        <v>0</v>
      </c>
      <c r="BH93" s="113">
        <v>0</v>
      </c>
      <c r="BI93" s="113">
        <v>0</v>
      </c>
      <c r="BJ93" s="113">
        <v>0</v>
      </c>
      <c r="BK93" s="113">
        <v>0</v>
      </c>
      <c r="BL93" s="113">
        <v>0</v>
      </c>
      <c r="BM93" s="113">
        <v>0</v>
      </c>
      <c r="BN93" s="113">
        <v>0</v>
      </c>
      <c r="BO93" s="113">
        <v>0</v>
      </c>
      <c r="BP93" s="113">
        <v>0</v>
      </c>
      <c r="BQ93" s="113">
        <v>0</v>
      </c>
      <c r="BR93" s="113">
        <v>0</v>
      </c>
      <c r="BS93" s="113">
        <v>0</v>
      </c>
      <c r="BT93" s="113">
        <v>0</v>
      </c>
      <c r="BU93" s="113">
        <v>0</v>
      </c>
      <c r="BV93" s="113">
        <v>0</v>
      </c>
      <c r="BW93" s="113">
        <v>0</v>
      </c>
      <c r="BX93" s="112">
        <v>0</v>
      </c>
      <c r="BY93" s="112">
        <v>0</v>
      </c>
      <c r="BZ93" s="112">
        <v>0</v>
      </c>
      <c r="CA93" s="112">
        <v>0</v>
      </c>
      <c r="CB93" s="112">
        <v>0</v>
      </c>
      <c r="CC93" s="112">
        <v>0</v>
      </c>
      <c r="CD93" s="236">
        <v>0</v>
      </c>
      <c r="CE93" s="236">
        <v>0</v>
      </c>
      <c r="CF93" s="236">
        <v>0</v>
      </c>
      <c r="CG93" s="236">
        <v>0</v>
      </c>
      <c r="CH93" s="236">
        <v>0</v>
      </c>
      <c r="CI93" s="236">
        <v>0</v>
      </c>
    </row>
    <row r="94" spans="1:87" ht="12" customHeight="1" x14ac:dyDescent="0.3">
      <c r="A94" s="190">
        <v>31551</v>
      </c>
      <c r="B94" s="189" t="s">
        <v>405</v>
      </c>
      <c r="C94" s="89">
        <v>0</v>
      </c>
      <c r="D94" s="113">
        <v>0</v>
      </c>
      <c r="E94" s="113">
        <v>0</v>
      </c>
      <c r="F94" s="113">
        <v>0</v>
      </c>
      <c r="G94" s="113">
        <v>0</v>
      </c>
      <c r="H94" s="113">
        <v>0</v>
      </c>
      <c r="I94" s="113">
        <v>0</v>
      </c>
      <c r="J94" s="113">
        <v>0</v>
      </c>
      <c r="K94" s="113">
        <v>0</v>
      </c>
      <c r="L94" s="113">
        <v>0</v>
      </c>
      <c r="M94" s="113">
        <v>0</v>
      </c>
      <c r="N94" s="113">
        <v>0</v>
      </c>
      <c r="O94" s="113">
        <v>0</v>
      </c>
      <c r="P94" s="113">
        <v>0</v>
      </c>
      <c r="Q94" s="113">
        <v>0</v>
      </c>
      <c r="R94" s="113">
        <v>0</v>
      </c>
      <c r="S94" s="113">
        <v>0</v>
      </c>
      <c r="T94" s="113">
        <v>0</v>
      </c>
      <c r="U94" s="113">
        <v>0</v>
      </c>
      <c r="V94" s="113">
        <v>0</v>
      </c>
      <c r="W94" s="113">
        <v>0</v>
      </c>
      <c r="X94" s="113">
        <v>0</v>
      </c>
      <c r="Y94" s="113">
        <v>0</v>
      </c>
      <c r="Z94" s="113">
        <v>0</v>
      </c>
      <c r="AA94" s="113">
        <v>0</v>
      </c>
      <c r="AB94" s="113">
        <v>0</v>
      </c>
      <c r="AC94" s="113">
        <v>0</v>
      </c>
      <c r="AD94" s="113">
        <v>0</v>
      </c>
      <c r="AE94" s="113">
        <v>0</v>
      </c>
      <c r="AF94" s="113">
        <v>0</v>
      </c>
      <c r="AG94" s="113">
        <v>0</v>
      </c>
      <c r="AH94" s="113">
        <v>0</v>
      </c>
      <c r="AI94" s="113">
        <v>0</v>
      </c>
      <c r="AJ94" s="113">
        <v>0</v>
      </c>
      <c r="AK94" s="113">
        <v>0</v>
      </c>
      <c r="AL94" s="113">
        <v>0</v>
      </c>
      <c r="AM94" s="113">
        <v>0</v>
      </c>
      <c r="AN94" s="113">
        <v>0</v>
      </c>
      <c r="AO94" s="113">
        <v>0</v>
      </c>
      <c r="AP94" s="113">
        <v>0</v>
      </c>
      <c r="AQ94" s="113">
        <v>0</v>
      </c>
      <c r="AR94" s="113">
        <v>0</v>
      </c>
      <c r="AS94" s="113">
        <v>0</v>
      </c>
      <c r="AT94" s="113">
        <v>0</v>
      </c>
      <c r="AU94" s="113">
        <v>0</v>
      </c>
      <c r="AV94" s="113">
        <v>0</v>
      </c>
      <c r="AW94" s="113">
        <v>0</v>
      </c>
      <c r="AX94" s="113">
        <v>0</v>
      </c>
      <c r="AY94" s="113">
        <v>0</v>
      </c>
      <c r="AZ94" s="113">
        <v>0</v>
      </c>
      <c r="BA94" s="113">
        <v>0</v>
      </c>
      <c r="BB94" s="113">
        <v>0</v>
      </c>
      <c r="BC94" s="113">
        <v>0</v>
      </c>
      <c r="BD94" s="113">
        <v>0</v>
      </c>
      <c r="BE94" s="113">
        <v>0</v>
      </c>
      <c r="BF94" s="113">
        <v>0</v>
      </c>
      <c r="BG94" s="113">
        <v>0</v>
      </c>
      <c r="BH94" s="113">
        <v>0</v>
      </c>
      <c r="BI94" s="113">
        <v>0</v>
      </c>
      <c r="BJ94" s="113">
        <v>0</v>
      </c>
      <c r="BK94" s="113">
        <v>0</v>
      </c>
      <c r="BL94" s="113">
        <v>0</v>
      </c>
      <c r="BM94" s="113">
        <v>0</v>
      </c>
      <c r="BN94" s="113">
        <v>0</v>
      </c>
      <c r="BO94" s="113">
        <v>0</v>
      </c>
      <c r="BP94" s="113">
        <v>0</v>
      </c>
      <c r="BQ94" s="113">
        <v>0</v>
      </c>
      <c r="BR94" s="113">
        <v>0</v>
      </c>
      <c r="BS94" s="113">
        <v>0</v>
      </c>
      <c r="BT94" s="113">
        <v>0</v>
      </c>
      <c r="BU94" s="113">
        <v>0</v>
      </c>
      <c r="BV94" s="113">
        <v>0</v>
      </c>
      <c r="BW94" s="113">
        <v>0</v>
      </c>
      <c r="BX94" s="112">
        <v>0</v>
      </c>
      <c r="BY94" s="112">
        <v>0</v>
      </c>
      <c r="BZ94" s="112">
        <v>0</v>
      </c>
      <c r="CA94" s="112">
        <v>0</v>
      </c>
      <c r="CB94" s="112">
        <v>0</v>
      </c>
      <c r="CC94" s="112">
        <v>0</v>
      </c>
      <c r="CD94" s="236">
        <v>0</v>
      </c>
      <c r="CE94" s="236">
        <v>0</v>
      </c>
      <c r="CF94" s="236">
        <v>0</v>
      </c>
      <c r="CG94" s="236">
        <v>0</v>
      </c>
      <c r="CH94" s="236">
        <v>0</v>
      </c>
      <c r="CI94" s="236">
        <v>0</v>
      </c>
    </row>
    <row r="95" spans="1:87" ht="12.75" customHeight="1" x14ac:dyDescent="0.3">
      <c r="A95" s="190">
        <v>31552</v>
      </c>
      <c r="B95" s="189" t="s">
        <v>406</v>
      </c>
      <c r="C95" s="89">
        <v>0</v>
      </c>
      <c r="D95" s="113">
        <v>0</v>
      </c>
      <c r="E95" s="113">
        <v>0</v>
      </c>
      <c r="F95" s="113">
        <v>0</v>
      </c>
      <c r="G95" s="113">
        <v>0</v>
      </c>
      <c r="H95" s="113">
        <v>0</v>
      </c>
      <c r="I95" s="113">
        <v>0</v>
      </c>
      <c r="J95" s="113">
        <v>0</v>
      </c>
      <c r="K95" s="113">
        <v>0</v>
      </c>
      <c r="L95" s="113">
        <v>0</v>
      </c>
      <c r="M95" s="113">
        <v>0</v>
      </c>
      <c r="N95" s="113">
        <v>0</v>
      </c>
      <c r="O95" s="113">
        <v>0</v>
      </c>
      <c r="P95" s="113">
        <v>0</v>
      </c>
      <c r="Q95" s="113">
        <v>0</v>
      </c>
      <c r="R95" s="113">
        <v>0</v>
      </c>
      <c r="S95" s="113">
        <v>0</v>
      </c>
      <c r="T95" s="113">
        <v>0</v>
      </c>
      <c r="U95" s="113">
        <v>0</v>
      </c>
      <c r="V95" s="113">
        <v>0</v>
      </c>
      <c r="W95" s="113">
        <v>0</v>
      </c>
      <c r="X95" s="113">
        <v>0</v>
      </c>
      <c r="Y95" s="113">
        <v>0</v>
      </c>
      <c r="Z95" s="113">
        <v>0</v>
      </c>
      <c r="AA95" s="113">
        <v>0</v>
      </c>
      <c r="AB95" s="113">
        <v>0</v>
      </c>
      <c r="AC95" s="113">
        <v>0</v>
      </c>
      <c r="AD95" s="113">
        <v>0</v>
      </c>
      <c r="AE95" s="113">
        <v>0</v>
      </c>
      <c r="AF95" s="113">
        <v>0</v>
      </c>
      <c r="AG95" s="113">
        <v>0</v>
      </c>
      <c r="AH95" s="113">
        <v>0</v>
      </c>
      <c r="AI95" s="113">
        <v>0</v>
      </c>
      <c r="AJ95" s="113">
        <v>0</v>
      </c>
      <c r="AK95" s="113">
        <v>0</v>
      </c>
      <c r="AL95" s="113">
        <v>0</v>
      </c>
      <c r="AM95" s="113">
        <v>0</v>
      </c>
      <c r="AN95" s="113">
        <v>0</v>
      </c>
      <c r="AO95" s="113">
        <v>0</v>
      </c>
      <c r="AP95" s="113">
        <v>0</v>
      </c>
      <c r="AQ95" s="113">
        <v>0</v>
      </c>
      <c r="AR95" s="113">
        <v>0</v>
      </c>
      <c r="AS95" s="113">
        <v>0</v>
      </c>
      <c r="AT95" s="113">
        <v>0</v>
      </c>
      <c r="AU95" s="113">
        <v>0</v>
      </c>
      <c r="AV95" s="113">
        <v>0</v>
      </c>
      <c r="AW95" s="113">
        <v>0</v>
      </c>
      <c r="AX95" s="113">
        <v>0</v>
      </c>
      <c r="AY95" s="113">
        <v>0</v>
      </c>
      <c r="AZ95" s="113">
        <v>0</v>
      </c>
      <c r="BA95" s="113">
        <v>0</v>
      </c>
      <c r="BB95" s="113">
        <v>0</v>
      </c>
      <c r="BC95" s="113">
        <v>0</v>
      </c>
      <c r="BD95" s="113">
        <v>0</v>
      </c>
      <c r="BE95" s="113">
        <v>0</v>
      </c>
      <c r="BF95" s="113">
        <v>0</v>
      </c>
      <c r="BG95" s="113">
        <v>0</v>
      </c>
      <c r="BH95" s="113">
        <v>0</v>
      </c>
      <c r="BI95" s="113">
        <v>0</v>
      </c>
      <c r="BJ95" s="113">
        <v>0</v>
      </c>
      <c r="BK95" s="113">
        <v>0</v>
      </c>
      <c r="BL95" s="113">
        <v>0</v>
      </c>
      <c r="BM95" s="113">
        <v>0</v>
      </c>
      <c r="BN95" s="113">
        <v>0</v>
      </c>
      <c r="BO95" s="113">
        <v>0</v>
      </c>
      <c r="BP95" s="113">
        <v>0</v>
      </c>
      <c r="BQ95" s="113">
        <v>0</v>
      </c>
      <c r="BR95" s="113">
        <v>0</v>
      </c>
      <c r="BS95" s="113">
        <v>0</v>
      </c>
      <c r="BT95" s="113">
        <v>0</v>
      </c>
      <c r="BU95" s="113">
        <v>0</v>
      </c>
      <c r="BV95" s="113">
        <v>0</v>
      </c>
      <c r="BW95" s="113">
        <v>0</v>
      </c>
      <c r="BX95" s="112">
        <v>0</v>
      </c>
      <c r="BY95" s="112">
        <v>0</v>
      </c>
      <c r="BZ95" s="112">
        <v>0</v>
      </c>
      <c r="CA95" s="112">
        <v>0</v>
      </c>
      <c r="CB95" s="112">
        <v>0</v>
      </c>
      <c r="CC95" s="112">
        <v>0</v>
      </c>
      <c r="CD95" s="236">
        <v>0</v>
      </c>
      <c r="CE95" s="236">
        <v>0</v>
      </c>
      <c r="CF95" s="236">
        <v>0</v>
      </c>
      <c r="CG95" s="236">
        <v>0</v>
      </c>
      <c r="CH95" s="236">
        <v>0</v>
      </c>
      <c r="CI95" s="236">
        <v>0</v>
      </c>
    </row>
    <row r="96" spans="1:87" ht="12.75" customHeight="1" x14ac:dyDescent="0.3">
      <c r="A96" s="190">
        <v>31553</v>
      </c>
      <c r="B96" s="189" t="s">
        <v>407</v>
      </c>
      <c r="C96" s="89">
        <v>0</v>
      </c>
      <c r="D96" s="113">
        <v>0</v>
      </c>
      <c r="E96" s="113">
        <v>0</v>
      </c>
      <c r="F96" s="113">
        <v>0</v>
      </c>
      <c r="G96" s="113">
        <v>0</v>
      </c>
      <c r="H96" s="113">
        <v>0</v>
      </c>
      <c r="I96" s="113">
        <v>0</v>
      </c>
      <c r="J96" s="113">
        <v>0</v>
      </c>
      <c r="K96" s="113">
        <v>0</v>
      </c>
      <c r="L96" s="113">
        <v>0</v>
      </c>
      <c r="M96" s="113">
        <v>0</v>
      </c>
      <c r="N96" s="113">
        <v>0</v>
      </c>
      <c r="O96" s="113">
        <v>0</v>
      </c>
      <c r="P96" s="113">
        <v>0</v>
      </c>
      <c r="Q96" s="113">
        <v>0</v>
      </c>
      <c r="R96" s="113">
        <v>0</v>
      </c>
      <c r="S96" s="113">
        <v>0</v>
      </c>
      <c r="T96" s="113">
        <v>0</v>
      </c>
      <c r="U96" s="113">
        <v>0</v>
      </c>
      <c r="V96" s="113">
        <v>0</v>
      </c>
      <c r="W96" s="113">
        <v>0</v>
      </c>
      <c r="X96" s="113">
        <v>0</v>
      </c>
      <c r="Y96" s="113">
        <v>0</v>
      </c>
      <c r="Z96" s="113">
        <v>0</v>
      </c>
      <c r="AA96" s="113">
        <v>0</v>
      </c>
      <c r="AB96" s="113">
        <v>0</v>
      </c>
      <c r="AC96" s="113">
        <v>0</v>
      </c>
      <c r="AD96" s="113">
        <v>0</v>
      </c>
      <c r="AE96" s="113">
        <v>0</v>
      </c>
      <c r="AF96" s="113">
        <v>0</v>
      </c>
      <c r="AG96" s="113">
        <v>0</v>
      </c>
      <c r="AH96" s="113">
        <v>0</v>
      </c>
      <c r="AI96" s="113">
        <v>0</v>
      </c>
      <c r="AJ96" s="113">
        <v>0</v>
      </c>
      <c r="AK96" s="113">
        <v>0</v>
      </c>
      <c r="AL96" s="113">
        <v>0</v>
      </c>
      <c r="AM96" s="113">
        <v>0</v>
      </c>
      <c r="AN96" s="113">
        <v>0</v>
      </c>
      <c r="AO96" s="113">
        <v>0</v>
      </c>
      <c r="AP96" s="113">
        <v>0</v>
      </c>
      <c r="AQ96" s="113">
        <v>0</v>
      </c>
      <c r="AR96" s="113">
        <v>0</v>
      </c>
      <c r="AS96" s="113">
        <v>0</v>
      </c>
      <c r="AT96" s="113">
        <v>0</v>
      </c>
      <c r="AU96" s="113">
        <v>0</v>
      </c>
      <c r="AV96" s="113">
        <v>0</v>
      </c>
      <c r="AW96" s="113">
        <v>0</v>
      </c>
      <c r="AX96" s="113">
        <v>0</v>
      </c>
      <c r="AY96" s="113">
        <v>0</v>
      </c>
      <c r="AZ96" s="113">
        <v>0</v>
      </c>
      <c r="BA96" s="113">
        <v>0</v>
      </c>
      <c r="BB96" s="113">
        <v>0</v>
      </c>
      <c r="BC96" s="113">
        <v>0</v>
      </c>
      <c r="BD96" s="113">
        <v>0</v>
      </c>
      <c r="BE96" s="113">
        <v>0</v>
      </c>
      <c r="BF96" s="113">
        <v>0</v>
      </c>
      <c r="BG96" s="113">
        <v>0</v>
      </c>
      <c r="BH96" s="113">
        <v>0</v>
      </c>
      <c r="BI96" s="113">
        <v>0</v>
      </c>
      <c r="BJ96" s="113">
        <v>0</v>
      </c>
      <c r="BK96" s="113">
        <v>0</v>
      </c>
      <c r="BL96" s="113">
        <v>0</v>
      </c>
      <c r="BM96" s="113">
        <v>0</v>
      </c>
      <c r="BN96" s="113">
        <v>0</v>
      </c>
      <c r="BO96" s="113">
        <v>0</v>
      </c>
      <c r="BP96" s="113">
        <v>0</v>
      </c>
      <c r="BQ96" s="113">
        <v>0</v>
      </c>
      <c r="BR96" s="113">
        <v>0</v>
      </c>
      <c r="BS96" s="113">
        <v>0</v>
      </c>
      <c r="BT96" s="113">
        <v>0</v>
      </c>
      <c r="BU96" s="113">
        <v>0</v>
      </c>
      <c r="BV96" s="113">
        <v>0</v>
      </c>
      <c r="BW96" s="113">
        <v>0</v>
      </c>
      <c r="BX96" s="112">
        <v>0</v>
      </c>
      <c r="BY96" s="112">
        <v>0</v>
      </c>
      <c r="BZ96" s="112">
        <v>0</v>
      </c>
      <c r="CA96" s="112">
        <v>0</v>
      </c>
      <c r="CB96" s="112">
        <v>0</v>
      </c>
      <c r="CC96" s="112">
        <v>0</v>
      </c>
      <c r="CD96" s="236">
        <v>0</v>
      </c>
      <c r="CE96" s="236">
        <v>0</v>
      </c>
      <c r="CF96" s="236">
        <v>0</v>
      </c>
      <c r="CG96" s="236">
        <v>0</v>
      </c>
      <c r="CH96" s="236">
        <v>0</v>
      </c>
      <c r="CI96" s="236">
        <v>0</v>
      </c>
    </row>
    <row r="97" spans="1:87" ht="12.75" customHeight="1" x14ac:dyDescent="0.3">
      <c r="A97" s="190">
        <v>31554</v>
      </c>
      <c r="B97" s="189" t="s">
        <v>408</v>
      </c>
      <c r="C97" s="89">
        <v>15474057.879999999</v>
      </c>
      <c r="D97" s="80">
        <v>15474057.879999999</v>
      </c>
      <c r="E97" s="80">
        <v>15474057.879999999</v>
      </c>
      <c r="F97" s="80">
        <v>15474057.879999999</v>
      </c>
      <c r="G97" s="80">
        <v>15474057.879999999</v>
      </c>
      <c r="H97" s="80">
        <v>15474057.879999999</v>
      </c>
      <c r="I97" s="80">
        <v>15474057.879999999</v>
      </c>
      <c r="J97" s="80">
        <v>15474057.879999999</v>
      </c>
      <c r="K97" s="80">
        <v>15474057.879999999</v>
      </c>
      <c r="L97" s="80">
        <v>15474057.879999999</v>
      </c>
      <c r="M97" s="80">
        <v>15474057.879999999</v>
      </c>
      <c r="N97" s="80">
        <v>15474057.879999999</v>
      </c>
      <c r="O97" s="80">
        <v>15474057.879999999</v>
      </c>
      <c r="P97" s="80">
        <v>15474057.879999999</v>
      </c>
      <c r="Q97" s="80">
        <v>15474057.879999999</v>
      </c>
      <c r="R97" s="80">
        <v>15474057.879999999</v>
      </c>
      <c r="S97" s="80">
        <v>15474057.879999999</v>
      </c>
      <c r="T97" s="80">
        <v>15495565.484999999</v>
      </c>
      <c r="U97" s="80">
        <v>15495565.484999999</v>
      </c>
      <c r="V97" s="80">
        <v>15495565.484999999</v>
      </c>
      <c r="W97" s="80">
        <v>15495565.484999999</v>
      </c>
      <c r="X97" s="80">
        <v>15495565.484999999</v>
      </c>
      <c r="Y97" s="80">
        <v>15495565.484999999</v>
      </c>
      <c r="Z97" s="80">
        <v>15495565.484999999</v>
      </c>
      <c r="AA97" s="80">
        <v>15495565.484999999</v>
      </c>
      <c r="AB97" s="80">
        <v>15495565.484999999</v>
      </c>
      <c r="AC97" s="80">
        <v>15495565.484999999</v>
      </c>
      <c r="AD97" s="80">
        <v>15495565.484999999</v>
      </c>
      <c r="AE97" s="80">
        <v>15495565.484999999</v>
      </c>
      <c r="AF97" s="80">
        <v>15495565.484999999</v>
      </c>
      <c r="AG97" s="80">
        <v>15495565.484999999</v>
      </c>
      <c r="AH97" s="80">
        <v>15495565.484999999</v>
      </c>
      <c r="AI97" s="80">
        <v>15495565.484999999</v>
      </c>
      <c r="AJ97" s="80">
        <v>15495565.484999999</v>
      </c>
      <c r="AK97" s="80">
        <v>15495565.484999999</v>
      </c>
      <c r="AL97" s="80">
        <v>15495565.484999999</v>
      </c>
      <c r="AM97" s="80">
        <v>15495565.484999999</v>
      </c>
      <c r="AN97" s="80">
        <v>15495565.484999999</v>
      </c>
      <c r="AO97" s="80">
        <v>15495565.484999999</v>
      </c>
      <c r="AP97" s="80">
        <v>15495565.484999999</v>
      </c>
      <c r="AQ97" s="80">
        <v>15495565.484999999</v>
      </c>
      <c r="AR97" s="80">
        <v>15495565.484999999</v>
      </c>
      <c r="AS97" s="80">
        <v>15495565.484999999</v>
      </c>
      <c r="AT97" s="80">
        <v>15495565.484999999</v>
      </c>
      <c r="AU97" s="80">
        <v>15495565.484999999</v>
      </c>
      <c r="AV97" s="80">
        <v>15630565.484999999</v>
      </c>
      <c r="AW97" s="80">
        <v>15645565.484999999</v>
      </c>
      <c r="AX97" s="80">
        <v>15660565.484999999</v>
      </c>
      <c r="AY97" s="80">
        <v>15675565.484999999</v>
      </c>
      <c r="AZ97" s="80">
        <v>15675565.484999999</v>
      </c>
      <c r="BA97" s="80">
        <v>15675565.484999999</v>
      </c>
      <c r="BB97" s="80">
        <v>15675565.484999999</v>
      </c>
      <c r="BC97" s="80">
        <v>15675565.484999999</v>
      </c>
      <c r="BD97" s="80">
        <v>15675565.484999999</v>
      </c>
      <c r="BE97" s="80">
        <v>15675565.484999999</v>
      </c>
      <c r="BF97" s="80">
        <v>15675565.484999999</v>
      </c>
      <c r="BG97" s="80">
        <v>15675565.484999999</v>
      </c>
      <c r="BH97" s="80">
        <v>15675565.484999999</v>
      </c>
      <c r="BI97" s="80">
        <v>15675565.484999999</v>
      </c>
      <c r="BJ97" s="80">
        <v>15675565.484999999</v>
      </c>
      <c r="BK97" s="80">
        <v>15675565.484999999</v>
      </c>
      <c r="BL97" s="80">
        <v>15675565.484999999</v>
      </c>
      <c r="BM97" s="80">
        <v>15675565.484999999</v>
      </c>
      <c r="BN97" s="80">
        <v>15675565.484999999</v>
      </c>
      <c r="BO97" s="80">
        <v>15675565.484999999</v>
      </c>
      <c r="BP97" s="80">
        <v>15675565.484999999</v>
      </c>
      <c r="BQ97" s="80">
        <v>15675565.484999999</v>
      </c>
      <c r="BR97" s="80">
        <v>15675565.484999999</v>
      </c>
      <c r="BS97" s="80">
        <v>15675565.484999999</v>
      </c>
      <c r="BT97" s="80">
        <v>15675565.484999999</v>
      </c>
      <c r="BU97" s="80">
        <v>15675565.484999999</v>
      </c>
      <c r="BV97" s="80">
        <v>15675565.484999999</v>
      </c>
      <c r="BW97" s="80">
        <v>16755565.484999999</v>
      </c>
      <c r="BX97" s="112">
        <v>15474057.879999999</v>
      </c>
      <c r="BY97" s="112">
        <v>15495565.484999999</v>
      </c>
      <c r="BZ97" s="112">
        <v>15495565.484999999</v>
      </c>
      <c r="CA97" s="112">
        <v>15675565.484999999</v>
      </c>
      <c r="CB97" s="112">
        <v>15675565.484999999</v>
      </c>
      <c r="CC97" s="112">
        <v>16755565.484999999</v>
      </c>
      <c r="CD97" s="236">
        <v>15474057.880000001</v>
      </c>
      <c r="CE97" s="236">
        <v>15487293.33</v>
      </c>
      <c r="CF97" s="236">
        <v>15495565.49</v>
      </c>
      <c r="CG97" s="236">
        <v>15544027.02</v>
      </c>
      <c r="CH97" s="236">
        <v>15675565.49</v>
      </c>
      <c r="CI97" s="236">
        <v>15758642.41</v>
      </c>
    </row>
    <row r="98" spans="1:87" ht="12.75" customHeight="1" x14ac:dyDescent="0.3">
      <c r="A98" s="190">
        <v>31601</v>
      </c>
      <c r="B98" s="189" t="s">
        <v>409</v>
      </c>
      <c r="C98" s="89">
        <v>0</v>
      </c>
      <c r="D98" s="80">
        <v>0</v>
      </c>
      <c r="E98" s="80">
        <v>0</v>
      </c>
      <c r="F98" s="80">
        <v>0</v>
      </c>
      <c r="G98" s="80">
        <v>0</v>
      </c>
      <c r="H98" s="80">
        <v>0</v>
      </c>
      <c r="I98" s="80">
        <v>0</v>
      </c>
      <c r="J98" s="80">
        <v>0</v>
      </c>
      <c r="K98" s="80">
        <v>0</v>
      </c>
      <c r="L98" s="80">
        <v>0</v>
      </c>
      <c r="M98" s="80">
        <v>0</v>
      </c>
      <c r="N98" s="80">
        <v>0</v>
      </c>
      <c r="O98" s="80">
        <v>0</v>
      </c>
      <c r="P98" s="80">
        <v>0</v>
      </c>
      <c r="Q98" s="80">
        <v>0</v>
      </c>
      <c r="R98" s="80">
        <v>0</v>
      </c>
      <c r="S98" s="80">
        <v>0</v>
      </c>
      <c r="T98" s="80">
        <v>0</v>
      </c>
      <c r="U98" s="80">
        <v>0</v>
      </c>
      <c r="V98" s="80">
        <v>0</v>
      </c>
      <c r="W98" s="80">
        <v>0</v>
      </c>
      <c r="X98" s="80">
        <v>0</v>
      </c>
      <c r="Y98" s="80">
        <v>0</v>
      </c>
      <c r="Z98" s="80">
        <v>0</v>
      </c>
      <c r="AA98" s="80">
        <v>0</v>
      </c>
      <c r="AB98" s="80">
        <v>0</v>
      </c>
      <c r="AC98" s="80">
        <v>0</v>
      </c>
      <c r="AD98" s="80">
        <v>0</v>
      </c>
      <c r="AE98" s="80">
        <v>0</v>
      </c>
      <c r="AF98" s="80">
        <v>0</v>
      </c>
      <c r="AG98" s="80">
        <v>0</v>
      </c>
      <c r="AH98" s="80">
        <v>0</v>
      </c>
      <c r="AI98" s="80">
        <v>0</v>
      </c>
      <c r="AJ98" s="80">
        <v>0</v>
      </c>
      <c r="AK98" s="80">
        <v>0</v>
      </c>
      <c r="AL98" s="80">
        <v>0</v>
      </c>
      <c r="AM98" s="80">
        <v>0</v>
      </c>
      <c r="AN98" s="80">
        <v>0</v>
      </c>
      <c r="AO98" s="80">
        <v>0</v>
      </c>
      <c r="AP98" s="80">
        <v>0</v>
      </c>
      <c r="AQ98" s="80">
        <v>0</v>
      </c>
      <c r="AR98" s="80">
        <v>0</v>
      </c>
      <c r="AS98" s="80">
        <v>0</v>
      </c>
      <c r="AT98" s="80">
        <v>0</v>
      </c>
      <c r="AU98" s="80">
        <v>0</v>
      </c>
      <c r="AV98" s="80">
        <v>0</v>
      </c>
      <c r="AW98" s="80">
        <v>0</v>
      </c>
      <c r="AX98" s="80">
        <v>0</v>
      </c>
      <c r="AY98" s="80">
        <v>0</v>
      </c>
      <c r="AZ98" s="80">
        <v>0</v>
      </c>
      <c r="BA98" s="80">
        <v>0</v>
      </c>
      <c r="BB98" s="80">
        <v>0</v>
      </c>
      <c r="BC98" s="80">
        <v>0</v>
      </c>
      <c r="BD98" s="80">
        <v>0</v>
      </c>
      <c r="BE98" s="80">
        <v>0</v>
      </c>
      <c r="BF98" s="80">
        <v>0</v>
      </c>
      <c r="BG98" s="80">
        <v>0</v>
      </c>
      <c r="BH98" s="80">
        <v>0</v>
      </c>
      <c r="BI98" s="80">
        <v>0</v>
      </c>
      <c r="BJ98" s="80">
        <v>0</v>
      </c>
      <c r="BK98" s="80">
        <v>0</v>
      </c>
      <c r="BL98" s="80">
        <v>0</v>
      </c>
      <c r="BM98" s="80">
        <v>0</v>
      </c>
      <c r="BN98" s="80">
        <v>0</v>
      </c>
      <c r="BO98" s="80">
        <v>0</v>
      </c>
      <c r="BP98" s="80">
        <v>0</v>
      </c>
      <c r="BQ98" s="80">
        <v>0</v>
      </c>
      <c r="BR98" s="80">
        <v>0</v>
      </c>
      <c r="BS98" s="80">
        <v>0</v>
      </c>
      <c r="BT98" s="80">
        <v>0</v>
      </c>
      <c r="BU98" s="80">
        <v>0</v>
      </c>
      <c r="BV98" s="80">
        <v>0</v>
      </c>
      <c r="BW98" s="80">
        <v>0</v>
      </c>
      <c r="BX98" s="112">
        <v>0</v>
      </c>
      <c r="BY98" s="112">
        <v>0</v>
      </c>
      <c r="BZ98" s="112">
        <v>0</v>
      </c>
      <c r="CA98" s="112">
        <v>0</v>
      </c>
      <c r="CB98" s="112">
        <v>0</v>
      </c>
      <c r="CC98" s="112">
        <v>0</v>
      </c>
      <c r="CD98" s="236">
        <v>0</v>
      </c>
      <c r="CE98" s="236">
        <v>0</v>
      </c>
      <c r="CF98" s="236">
        <v>0</v>
      </c>
      <c r="CG98" s="236">
        <v>0</v>
      </c>
      <c r="CH98" s="236">
        <v>0</v>
      </c>
      <c r="CI98" s="236">
        <v>0</v>
      </c>
    </row>
    <row r="99" spans="1:87" ht="12.75" customHeight="1" x14ac:dyDescent="0.3">
      <c r="A99" s="190">
        <v>31617</v>
      </c>
      <c r="B99" s="189" t="s">
        <v>410</v>
      </c>
      <c r="C99" s="89">
        <v>0</v>
      </c>
      <c r="D99" s="80">
        <v>0</v>
      </c>
      <c r="E99" s="80">
        <v>0</v>
      </c>
      <c r="F99" s="80">
        <v>0</v>
      </c>
      <c r="G99" s="80">
        <v>0</v>
      </c>
      <c r="H99" s="80">
        <v>0</v>
      </c>
      <c r="I99" s="80">
        <v>0</v>
      </c>
      <c r="J99" s="80">
        <v>0</v>
      </c>
      <c r="K99" s="80">
        <v>0</v>
      </c>
      <c r="L99" s="80">
        <v>0</v>
      </c>
      <c r="M99" s="80">
        <v>0</v>
      </c>
      <c r="N99" s="80">
        <v>0</v>
      </c>
      <c r="O99" s="80">
        <v>0</v>
      </c>
      <c r="P99" s="80">
        <v>0</v>
      </c>
      <c r="Q99" s="80">
        <v>0</v>
      </c>
      <c r="R99" s="80">
        <v>0</v>
      </c>
      <c r="S99" s="80">
        <v>0</v>
      </c>
      <c r="T99" s="80">
        <v>0</v>
      </c>
      <c r="U99" s="80">
        <v>0</v>
      </c>
      <c r="V99" s="80">
        <v>0</v>
      </c>
      <c r="W99" s="80">
        <v>0</v>
      </c>
      <c r="X99" s="80">
        <v>0</v>
      </c>
      <c r="Y99" s="80">
        <v>0</v>
      </c>
      <c r="Z99" s="80">
        <v>0</v>
      </c>
      <c r="AA99" s="80">
        <v>0</v>
      </c>
      <c r="AB99" s="80">
        <v>0</v>
      </c>
      <c r="AC99" s="80">
        <v>0</v>
      </c>
      <c r="AD99" s="80">
        <v>0</v>
      </c>
      <c r="AE99" s="80">
        <v>0</v>
      </c>
      <c r="AF99" s="80">
        <v>0</v>
      </c>
      <c r="AG99" s="80">
        <v>0</v>
      </c>
      <c r="AH99" s="80">
        <v>0</v>
      </c>
      <c r="AI99" s="80">
        <v>0</v>
      </c>
      <c r="AJ99" s="80">
        <v>0</v>
      </c>
      <c r="AK99" s="80">
        <v>0</v>
      </c>
      <c r="AL99" s="80">
        <v>0</v>
      </c>
      <c r="AM99" s="80">
        <v>0</v>
      </c>
      <c r="AN99" s="80">
        <v>0</v>
      </c>
      <c r="AO99" s="80">
        <v>0</v>
      </c>
      <c r="AP99" s="80">
        <v>0</v>
      </c>
      <c r="AQ99" s="80">
        <v>0</v>
      </c>
      <c r="AR99" s="80">
        <v>0</v>
      </c>
      <c r="AS99" s="80">
        <v>0</v>
      </c>
      <c r="AT99" s="80">
        <v>0</v>
      </c>
      <c r="AU99" s="80">
        <v>0</v>
      </c>
      <c r="AV99" s="80">
        <v>0</v>
      </c>
      <c r="AW99" s="80">
        <v>0</v>
      </c>
      <c r="AX99" s="80">
        <v>0</v>
      </c>
      <c r="AY99" s="80">
        <v>0</v>
      </c>
      <c r="AZ99" s="80">
        <v>0</v>
      </c>
      <c r="BA99" s="80">
        <v>0</v>
      </c>
      <c r="BB99" s="80">
        <v>0</v>
      </c>
      <c r="BC99" s="80">
        <v>0</v>
      </c>
      <c r="BD99" s="80">
        <v>0</v>
      </c>
      <c r="BE99" s="80">
        <v>0</v>
      </c>
      <c r="BF99" s="80">
        <v>0</v>
      </c>
      <c r="BG99" s="80">
        <v>0</v>
      </c>
      <c r="BH99" s="80">
        <v>0</v>
      </c>
      <c r="BI99" s="80">
        <v>0</v>
      </c>
      <c r="BJ99" s="80">
        <v>0</v>
      </c>
      <c r="BK99" s="80">
        <v>0</v>
      </c>
      <c r="BL99" s="80">
        <v>0</v>
      </c>
      <c r="BM99" s="80">
        <v>0</v>
      </c>
      <c r="BN99" s="80">
        <v>0</v>
      </c>
      <c r="BO99" s="80">
        <v>0</v>
      </c>
      <c r="BP99" s="80">
        <v>0</v>
      </c>
      <c r="BQ99" s="80">
        <v>0</v>
      </c>
      <c r="BR99" s="80">
        <v>0</v>
      </c>
      <c r="BS99" s="80">
        <v>0</v>
      </c>
      <c r="BT99" s="80">
        <v>0</v>
      </c>
      <c r="BU99" s="80">
        <v>0</v>
      </c>
      <c r="BV99" s="80">
        <v>0</v>
      </c>
      <c r="BW99" s="80">
        <v>0</v>
      </c>
      <c r="BX99" s="112">
        <v>0</v>
      </c>
      <c r="BY99" s="112">
        <v>0</v>
      </c>
      <c r="BZ99" s="112">
        <v>0</v>
      </c>
      <c r="CA99" s="112">
        <v>0</v>
      </c>
      <c r="CB99" s="112">
        <v>0</v>
      </c>
      <c r="CC99" s="112">
        <v>0</v>
      </c>
      <c r="CD99" s="236">
        <v>0</v>
      </c>
      <c r="CE99" s="236">
        <v>0</v>
      </c>
      <c r="CF99" s="236">
        <v>0</v>
      </c>
      <c r="CG99" s="236">
        <v>0</v>
      </c>
      <c r="CH99" s="236">
        <v>0</v>
      </c>
      <c r="CI99" s="236">
        <v>0</v>
      </c>
    </row>
    <row r="100" spans="1:87" ht="12.75" customHeight="1" x14ac:dyDescent="0.3">
      <c r="A100" s="190">
        <v>31630</v>
      </c>
      <c r="B100" s="189" t="s">
        <v>411</v>
      </c>
      <c r="C100" s="89">
        <v>0</v>
      </c>
      <c r="D100" s="80">
        <v>0</v>
      </c>
      <c r="E100" s="80">
        <v>0</v>
      </c>
      <c r="F100" s="80">
        <v>0</v>
      </c>
      <c r="G100" s="80">
        <v>0</v>
      </c>
      <c r="H100" s="80">
        <v>0</v>
      </c>
      <c r="I100" s="80">
        <v>0</v>
      </c>
      <c r="J100" s="80">
        <v>0</v>
      </c>
      <c r="K100" s="80">
        <v>0</v>
      </c>
      <c r="L100" s="80">
        <v>0</v>
      </c>
      <c r="M100" s="80">
        <v>0</v>
      </c>
      <c r="N100" s="80">
        <v>0</v>
      </c>
      <c r="O100" s="80">
        <v>0</v>
      </c>
      <c r="P100" s="80">
        <v>0</v>
      </c>
      <c r="Q100" s="80">
        <v>0</v>
      </c>
      <c r="R100" s="80">
        <v>0</v>
      </c>
      <c r="S100" s="80">
        <v>0</v>
      </c>
      <c r="T100" s="80">
        <v>0</v>
      </c>
      <c r="U100" s="80">
        <v>0</v>
      </c>
      <c r="V100" s="80">
        <v>0</v>
      </c>
      <c r="W100" s="80">
        <v>0</v>
      </c>
      <c r="X100" s="80">
        <v>0</v>
      </c>
      <c r="Y100" s="80">
        <v>0</v>
      </c>
      <c r="Z100" s="80">
        <v>0</v>
      </c>
      <c r="AA100" s="80">
        <v>0</v>
      </c>
      <c r="AB100" s="80">
        <v>0</v>
      </c>
      <c r="AC100" s="80">
        <v>0</v>
      </c>
      <c r="AD100" s="80">
        <v>0</v>
      </c>
      <c r="AE100" s="80">
        <v>0</v>
      </c>
      <c r="AF100" s="80">
        <v>0</v>
      </c>
      <c r="AG100" s="80">
        <v>0</v>
      </c>
      <c r="AH100" s="80">
        <v>0</v>
      </c>
      <c r="AI100" s="80">
        <v>0</v>
      </c>
      <c r="AJ100" s="80">
        <v>0</v>
      </c>
      <c r="AK100" s="80">
        <v>0</v>
      </c>
      <c r="AL100" s="80">
        <v>0</v>
      </c>
      <c r="AM100" s="80">
        <v>0</v>
      </c>
      <c r="AN100" s="80">
        <v>0</v>
      </c>
      <c r="AO100" s="80">
        <v>0</v>
      </c>
      <c r="AP100" s="80">
        <v>0</v>
      </c>
      <c r="AQ100" s="80">
        <v>0</v>
      </c>
      <c r="AR100" s="80">
        <v>0</v>
      </c>
      <c r="AS100" s="80">
        <v>0</v>
      </c>
      <c r="AT100" s="80">
        <v>0</v>
      </c>
      <c r="AU100" s="80">
        <v>0</v>
      </c>
      <c r="AV100" s="80">
        <v>0</v>
      </c>
      <c r="AW100" s="80">
        <v>0</v>
      </c>
      <c r="AX100" s="80">
        <v>0</v>
      </c>
      <c r="AY100" s="80">
        <v>0</v>
      </c>
      <c r="AZ100" s="80">
        <v>0</v>
      </c>
      <c r="BA100" s="80">
        <v>0</v>
      </c>
      <c r="BB100" s="80">
        <v>0</v>
      </c>
      <c r="BC100" s="80">
        <v>0</v>
      </c>
      <c r="BD100" s="80">
        <v>0</v>
      </c>
      <c r="BE100" s="80">
        <v>0</v>
      </c>
      <c r="BF100" s="80">
        <v>0</v>
      </c>
      <c r="BG100" s="80">
        <v>0</v>
      </c>
      <c r="BH100" s="80">
        <v>0</v>
      </c>
      <c r="BI100" s="80">
        <v>0</v>
      </c>
      <c r="BJ100" s="80">
        <v>0</v>
      </c>
      <c r="BK100" s="80">
        <v>0</v>
      </c>
      <c r="BL100" s="80">
        <v>0</v>
      </c>
      <c r="BM100" s="80">
        <v>0</v>
      </c>
      <c r="BN100" s="80">
        <v>0</v>
      </c>
      <c r="BO100" s="80">
        <v>0</v>
      </c>
      <c r="BP100" s="80">
        <v>0</v>
      </c>
      <c r="BQ100" s="80">
        <v>0</v>
      </c>
      <c r="BR100" s="80">
        <v>0</v>
      </c>
      <c r="BS100" s="80">
        <v>0</v>
      </c>
      <c r="BT100" s="80">
        <v>0</v>
      </c>
      <c r="BU100" s="80">
        <v>0</v>
      </c>
      <c r="BV100" s="80">
        <v>0</v>
      </c>
      <c r="BW100" s="80">
        <v>0</v>
      </c>
      <c r="BX100" s="112">
        <v>0</v>
      </c>
      <c r="BY100" s="112">
        <v>0</v>
      </c>
      <c r="BZ100" s="112">
        <v>0</v>
      </c>
      <c r="CA100" s="112">
        <v>0</v>
      </c>
      <c r="CB100" s="112">
        <v>0</v>
      </c>
      <c r="CC100" s="112">
        <v>0</v>
      </c>
      <c r="CD100" s="236">
        <v>0</v>
      </c>
      <c r="CE100" s="236">
        <v>0</v>
      </c>
      <c r="CF100" s="236">
        <v>0</v>
      </c>
      <c r="CG100" s="236">
        <v>0</v>
      </c>
      <c r="CH100" s="236">
        <v>0</v>
      </c>
      <c r="CI100" s="236">
        <v>0</v>
      </c>
    </row>
    <row r="101" spans="1:87" ht="12.75" customHeight="1" x14ac:dyDescent="0.3">
      <c r="A101" s="190">
        <v>31631</v>
      </c>
      <c r="B101" s="189" t="s">
        <v>412</v>
      </c>
      <c r="C101" s="89">
        <v>0</v>
      </c>
      <c r="D101" s="80">
        <v>0</v>
      </c>
      <c r="E101" s="80">
        <v>0</v>
      </c>
      <c r="F101" s="80">
        <v>0</v>
      </c>
      <c r="G101" s="80">
        <v>0</v>
      </c>
      <c r="H101" s="80">
        <v>0</v>
      </c>
      <c r="I101" s="80">
        <v>0</v>
      </c>
      <c r="J101" s="80">
        <v>0</v>
      </c>
      <c r="K101" s="80">
        <v>0</v>
      </c>
      <c r="L101" s="80">
        <v>0</v>
      </c>
      <c r="M101" s="80">
        <v>0</v>
      </c>
      <c r="N101" s="80">
        <v>0</v>
      </c>
      <c r="O101" s="80">
        <v>0</v>
      </c>
      <c r="P101" s="80">
        <v>0</v>
      </c>
      <c r="Q101" s="80">
        <v>0</v>
      </c>
      <c r="R101" s="80">
        <v>0</v>
      </c>
      <c r="S101" s="80">
        <v>0</v>
      </c>
      <c r="T101" s="80">
        <v>0</v>
      </c>
      <c r="U101" s="80">
        <v>0</v>
      </c>
      <c r="V101" s="80">
        <v>0</v>
      </c>
      <c r="W101" s="80">
        <v>0</v>
      </c>
      <c r="X101" s="80">
        <v>0</v>
      </c>
      <c r="Y101" s="80">
        <v>0</v>
      </c>
      <c r="Z101" s="80">
        <v>0</v>
      </c>
      <c r="AA101" s="80">
        <v>0</v>
      </c>
      <c r="AB101" s="80">
        <v>0</v>
      </c>
      <c r="AC101" s="80">
        <v>0</v>
      </c>
      <c r="AD101" s="80">
        <v>0</v>
      </c>
      <c r="AE101" s="80">
        <v>0</v>
      </c>
      <c r="AF101" s="80">
        <v>0</v>
      </c>
      <c r="AG101" s="80">
        <v>0</v>
      </c>
      <c r="AH101" s="80">
        <v>0</v>
      </c>
      <c r="AI101" s="80">
        <v>0</v>
      </c>
      <c r="AJ101" s="80">
        <v>0</v>
      </c>
      <c r="AK101" s="80">
        <v>0</v>
      </c>
      <c r="AL101" s="80">
        <v>0</v>
      </c>
      <c r="AM101" s="80">
        <v>0</v>
      </c>
      <c r="AN101" s="80">
        <v>0</v>
      </c>
      <c r="AO101" s="80">
        <v>0</v>
      </c>
      <c r="AP101" s="80">
        <v>0</v>
      </c>
      <c r="AQ101" s="80">
        <v>0</v>
      </c>
      <c r="AR101" s="80">
        <v>0</v>
      </c>
      <c r="AS101" s="80">
        <v>0</v>
      </c>
      <c r="AT101" s="80">
        <v>0</v>
      </c>
      <c r="AU101" s="80">
        <v>0</v>
      </c>
      <c r="AV101" s="80">
        <v>0</v>
      </c>
      <c r="AW101" s="80">
        <v>0</v>
      </c>
      <c r="AX101" s="80">
        <v>0</v>
      </c>
      <c r="AY101" s="80">
        <v>0</v>
      </c>
      <c r="AZ101" s="80">
        <v>0</v>
      </c>
      <c r="BA101" s="80">
        <v>0</v>
      </c>
      <c r="BB101" s="80">
        <v>0</v>
      </c>
      <c r="BC101" s="80">
        <v>0</v>
      </c>
      <c r="BD101" s="80">
        <v>0</v>
      </c>
      <c r="BE101" s="80">
        <v>0</v>
      </c>
      <c r="BF101" s="80">
        <v>0</v>
      </c>
      <c r="BG101" s="80">
        <v>0</v>
      </c>
      <c r="BH101" s="80">
        <v>0</v>
      </c>
      <c r="BI101" s="80">
        <v>0</v>
      </c>
      <c r="BJ101" s="80">
        <v>0</v>
      </c>
      <c r="BK101" s="80">
        <v>0</v>
      </c>
      <c r="BL101" s="80">
        <v>0</v>
      </c>
      <c r="BM101" s="80">
        <v>0</v>
      </c>
      <c r="BN101" s="80">
        <v>0</v>
      </c>
      <c r="BO101" s="80">
        <v>0</v>
      </c>
      <c r="BP101" s="80">
        <v>0</v>
      </c>
      <c r="BQ101" s="80">
        <v>0</v>
      </c>
      <c r="BR101" s="80">
        <v>0</v>
      </c>
      <c r="BS101" s="80">
        <v>0</v>
      </c>
      <c r="BT101" s="80">
        <v>0</v>
      </c>
      <c r="BU101" s="80">
        <v>0</v>
      </c>
      <c r="BV101" s="80">
        <v>0</v>
      </c>
      <c r="BW101" s="80">
        <v>0</v>
      </c>
      <c r="BX101" s="112">
        <v>0</v>
      </c>
      <c r="BY101" s="112">
        <v>0</v>
      </c>
      <c r="BZ101" s="112">
        <v>0</v>
      </c>
      <c r="CA101" s="112">
        <v>0</v>
      </c>
      <c r="CB101" s="112">
        <v>0</v>
      </c>
      <c r="CC101" s="112">
        <v>0</v>
      </c>
      <c r="CD101" s="236">
        <v>0</v>
      </c>
      <c r="CE101" s="236">
        <v>0</v>
      </c>
      <c r="CF101" s="236">
        <v>0</v>
      </c>
      <c r="CG101" s="236">
        <v>0</v>
      </c>
      <c r="CH101" s="236">
        <v>0</v>
      </c>
      <c r="CI101" s="236">
        <v>0</v>
      </c>
    </row>
    <row r="102" spans="1:87" ht="12.75" customHeight="1" x14ac:dyDescent="0.3">
      <c r="A102" s="190">
        <v>31632</v>
      </c>
      <c r="B102" s="189" t="s">
        <v>413</v>
      </c>
      <c r="C102" s="89">
        <v>0</v>
      </c>
      <c r="D102" s="80">
        <v>0</v>
      </c>
      <c r="E102" s="80">
        <v>0</v>
      </c>
      <c r="F102" s="80">
        <v>0</v>
      </c>
      <c r="G102" s="80">
        <v>0</v>
      </c>
      <c r="H102" s="80">
        <v>0</v>
      </c>
      <c r="I102" s="80">
        <v>0</v>
      </c>
      <c r="J102" s="80">
        <v>0</v>
      </c>
      <c r="K102" s="80">
        <v>0</v>
      </c>
      <c r="L102" s="80">
        <v>0</v>
      </c>
      <c r="M102" s="80">
        <v>0</v>
      </c>
      <c r="N102" s="80">
        <v>0</v>
      </c>
      <c r="O102" s="80">
        <v>0</v>
      </c>
      <c r="P102" s="80">
        <v>0</v>
      </c>
      <c r="Q102" s="80">
        <v>0</v>
      </c>
      <c r="R102" s="80">
        <v>0</v>
      </c>
      <c r="S102" s="80">
        <v>0</v>
      </c>
      <c r="T102" s="80">
        <v>0</v>
      </c>
      <c r="U102" s="80">
        <v>0</v>
      </c>
      <c r="V102" s="80">
        <v>0</v>
      </c>
      <c r="W102" s="80">
        <v>0</v>
      </c>
      <c r="X102" s="80">
        <v>0</v>
      </c>
      <c r="Y102" s="80">
        <v>0</v>
      </c>
      <c r="Z102" s="80">
        <v>0</v>
      </c>
      <c r="AA102" s="80">
        <v>0</v>
      </c>
      <c r="AB102" s="80">
        <v>0</v>
      </c>
      <c r="AC102" s="80">
        <v>0</v>
      </c>
      <c r="AD102" s="80">
        <v>0</v>
      </c>
      <c r="AE102" s="80">
        <v>0</v>
      </c>
      <c r="AF102" s="80">
        <v>0</v>
      </c>
      <c r="AG102" s="80">
        <v>0</v>
      </c>
      <c r="AH102" s="80">
        <v>0</v>
      </c>
      <c r="AI102" s="80">
        <v>0</v>
      </c>
      <c r="AJ102" s="80">
        <v>0</v>
      </c>
      <c r="AK102" s="80">
        <v>0</v>
      </c>
      <c r="AL102" s="80">
        <v>0</v>
      </c>
      <c r="AM102" s="80">
        <v>0</v>
      </c>
      <c r="AN102" s="80">
        <v>0</v>
      </c>
      <c r="AO102" s="80">
        <v>0</v>
      </c>
      <c r="AP102" s="80">
        <v>0</v>
      </c>
      <c r="AQ102" s="80">
        <v>0</v>
      </c>
      <c r="AR102" s="80">
        <v>0</v>
      </c>
      <c r="AS102" s="80">
        <v>0</v>
      </c>
      <c r="AT102" s="80">
        <v>0</v>
      </c>
      <c r="AU102" s="80">
        <v>0</v>
      </c>
      <c r="AV102" s="80">
        <v>0</v>
      </c>
      <c r="AW102" s="80">
        <v>0</v>
      </c>
      <c r="AX102" s="80">
        <v>0</v>
      </c>
      <c r="AY102" s="80">
        <v>0</v>
      </c>
      <c r="AZ102" s="80">
        <v>0</v>
      </c>
      <c r="BA102" s="80">
        <v>0</v>
      </c>
      <c r="BB102" s="80">
        <v>0</v>
      </c>
      <c r="BC102" s="80">
        <v>0</v>
      </c>
      <c r="BD102" s="80">
        <v>0</v>
      </c>
      <c r="BE102" s="80">
        <v>0</v>
      </c>
      <c r="BF102" s="80">
        <v>0</v>
      </c>
      <c r="BG102" s="80">
        <v>0</v>
      </c>
      <c r="BH102" s="80">
        <v>0</v>
      </c>
      <c r="BI102" s="80">
        <v>0</v>
      </c>
      <c r="BJ102" s="80">
        <v>0</v>
      </c>
      <c r="BK102" s="80">
        <v>0</v>
      </c>
      <c r="BL102" s="80">
        <v>0</v>
      </c>
      <c r="BM102" s="80">
        <v>0</v>
      </c>
      <c r="BN102" s="80">
        <v>0</v>
      </c>
      <c r="BO102" s="80">
        <v>0</v>
      </c>
      <c r="BP102" s="80">
        <v>0</v>
      </c>
      <c r="BQ102" s="80">
        <v>0</v>
      </c>
      <c r="BR102" s="80">
        <v>0</v>
      </c>
      <c r="BS102" s="80">
        <v>0</v>
      </c>
      <c r="BT102" s="80">
        <v>0</v>
      </c>
      <c r="BU102" s="80">
        <v>0</v>
      </c>
      <c r="BV102" s="80">
        <v>0</v>
      </c>
      <c r="BW102" s="80">
        <v>0</v>
      </c>
      <c r="BX102" s="112">
        <v>0</v>
      </c>
      <c r="BY102" s="112">
        <v>0</v>
      </c>
      <c r="BZ102" s="112">
        <v>0</v>
      </c>
      <c r="CA102" s="112">
        <v>0</v>
      </c>
      <c r="CB102" s="112">
        <v>0</v>
      </c>
      <c r="CC102" s="112">
        <v>0</v>
      </c>
      <c r="CD102" s="236">
        <v>0</v>
      </c>
      <c r="CE102" s="236">
        <v>0</v>
      </c>
      <c r="CF102" s="236">
        <v>0</v>
      </c>
      <c r="CG102" s="236">
        <v>0</v>
      </c>
      <c r="CH102" s="236">
        <v>0</v>
      </c>
      <c r="CI102" s="236">
        <v>0</v>
      </c>
    </row>
    <row r="103" spans="1:87" ht="12.75" customHeight="1" x14ac:dyDescent="0.3">
      <c r="A103" s="190">
        <v>31633</v>
      </c>
      <c r="B103" s="189" t="s">
        <v>414</v>
      </c>
      <c r="C103" s="89">
        <v>0</v>
      </c>
      <c r="D103" s="80">
        <v>0</v>
      </c>
      <c r="E103" s="80">
        <v>0</v>
      </c>
      <c r="F103" s="80">
        <v>0</v>
      </c>
      <c r="G103" s="80">
        <v>0</v>
      </c>
      <c r="H103" s="80">
        <v>0</v>
      </c>
      <c r="I103" s="80">
        <v>0</v>
      </c>
      <c r="J103" s="80">
        <v>0</v>
      </c>
      <c r="K103" s="80">
        <v>0</v>
      </c>
      <c r="L103" s="80">
        <v>0</v>
      </c>
      <c r="M103" s="80">
        <v>0</v>
      </c>
      <c r="N103" s="80">
        <v>0</v>
      </c>
      <c r="O103" s="80">
        <v>0</v>
      </c>
      <c r="P103" s="80">
        <v>0</v>
      </c>
      <c r="Q103" s="80">
        <v>0</v>
      </c>
      <c r="R103" s="80">
        <v>0</v>
      </c>
      <c r="S103" s="80">
        <v>0</v>
      </c>
      <c r="T103" s="80">
        <v>0</v>
      </c>
      <c r="U103" s="80">
        <v>0</v>
      </c>
      <c r="V103" s="80">
        <v>0</v>
      </c>
      <c r="W103" s="80">
        <v>0</v>
      </c>
      <c r="X103" s="80">
        <v>0</v>
      </c>
      <c r="Y103" s="80">
        <v>0</v>
      </c>
      <c r="Z103" s="80">
        <v>0</v>
      </c>
      <c r="AA103" s="80">
        <v>0</v>
      </c>
      <c r="AB103" s="80">
        <v>0</v>
      </c>
      <c r="AC103" s="80">
        <v>0</v>
      </c>
      <c r="AD103" s="80">
        <v>0</v>
      </c>
      <c r="AE103" s="80">
        <v>0</v>
      </c>
      <c r="AF103" s="80">
        <v>0</v>
      </c>
      <c r="AG103" s="80">
        <v>0</v>
      </c>
      <c r="AH103" s="80">
        <v>0</v>
      </c>
      <c r="AI103" s="80">
        <v>0</v>
      </c>
      <c r="AJ103" s="80">
        <v>0</v>
      </c>
      <c r="AK103" s="80">
        <v>0</v>
      </c>
      <c r="AL103" s="80">
        <v>0</v>
      </c>
      <c r="AM103" s="80">
        <v>0</v>
      </c>
      <c r="AN103" s="80">
        <v>0</v>
      </c>
      <c r="AO103" s="80">
        <v>0</v>
      </c>
      <c r="AP103" s="80">
        <v>0</v>
      </c>
      <c r="AQ103" s="80">
        <v>0</v>
      </c>
      <c r="AR103" s="80">
        <v>0</v>
      </c>
      <c r="AS103" s="80">
        <v>0</v>
      </c>
      <c r="AT103" s="80">
        <v>0</v>
      </c>
      <c r="AU103" s="80">
        <v>0</v>
      </c>
      <c r="AV103" s="80">
        <v>0</v>
      </c>
      <c r="AW103" s="80">
        <v>0</v>
      </c>
      <c r="AX103" s="80">
        <v>0</v>
      </c>
      <c r="AY103" s="80">
        <v>0</v>
      </c>
      <c r="AZ103" s="80">
        <v>0</v>
      </c>
      <c r="BA103" s="80">
        <v>0</v>
      </c>
      <c r="BB103" s="80">
        <v>0</v>
      </c>
      <c r="BC103" s="80">
        <v>0</v>
      </c>
      <c r="BD103" s="80">
        <v>0</v>
      </c>
      <c r="BE103" s="80">
        <v>0</v>
      </c>
      <c r="BF103" s="80">
        <v>0</v>
      </c>
      <c r="BG103" s="80">
        <v>0</v>
      </c>
      <c r="BH103" s="80">
        <v>0</v>
      </c>
      <c r="BI103" s="80">
        <v>0</v>
      </c>
      <c r="BJ103" s="80">
        <v>0</v>
      </c>
      <c r="BK103" s="80">
        <v>0</v>
      </c>
      <c r="BL103" s="80">
        <v>0</v>
      </c>
      <c r="BM103" s="80">
        <v>0</v>
      </c>
      <c r="BN103" s="80">
        <v>0</v>
      </c>
      <c r="BO103" s="80">
        <v>0</v>
      </c>
      <c r="BP103" s="80">
        <v>0</v>
      </c>
      <c r="BQ103" s="80">
        <v>0</v>
      </c>
      <c r="BR103" s="80">
        <v>0</v>
      </c>
      <c r="BS103" s="80">
        <v>0</v>
      </c>
      <c r="BT103" s="80">
        <v>0</v>
      </c>
      <c r="BU103" s="80">
        <v>0</v>
      </c>
      <c r="BV103" s="80">
        <v>0</v>
      </c>
      <c r="BW103" s="80">
        <v>0</v>
      </c>
      <c r="BX103" s="112">
        <v>0</v>
      </c>
      <c r="BY103" s="112">
        <v>0</v>
      </c>
      <c r="BZ103" s="112">
        <v>0</v>
      </c>
      <c r="CA103" s="112">
        <v>0</v>
      </c>
      <c r="CB103" s="112">
        <v>0</v>
      </c>
      <c r="CC103" s="112">
        <v>0</v>
      </c>
      <c r="CD103" s="236">
        <v>0</v>
      </c>
      <c r="CE103" s="236">
        <v>0</v>
      </c>
      <c r="CF103" s="236">
        <v>0</v>
      </c>
      <c r="CG103" s="236">
        <v>0</v>
      </c>
      <c r="CH103" s="236">
        <v>0</v>
      </c>
      <c r="CI103" s="236">
        <v>0</v>
      </c>
    </row>
    <row r="104" spans="1:87" ht="12.75" customHeight="1" x14ac:dyDescent="0.3">
      <c r="A104" s="190">
        <v>31634</v>
      </c>
      <c r="B104" s="189" t="s">
        <v>415</v>
      </c>
      <c r="C104" s="89">
        <v>0</v>
      </c>
      <c r="D104" s="80">
        <v>0</v>
      </c>
      <c r="E104" s="80">
        <v>0</v>
      </c>
      <c r="F104" s="80">
        <v>0</v>
      </c>
      <c r="G104" s="80">
        <v>0</v>
      </c>
      <c r="H104" s="80">
        <v>0</v>
      </c>
      <c r="I104" s="80">
        <v>0</v>
      </c>
      <c r="J104" s="80">
        <v>0</v>
      </c>
      <c r="K104" s="80">
        <v>0</v>
      </c>
      <c r="L104" s="80">
        <v>0</v>
      </c>
      <c r="M104" s="80">
        <v>0</v>
      </c>
      <c r="N104" s="80">
        <v>0</v>
      </c>
      <c r="O104" s="80">
        <v>0</v>
      </c>
      <c r="P104" s="80">
        <v>0</v>
      </c>
      <c r="Q104" s="80">
        <v>0</v>
      </c>
      <c r="R104" s="80">
        <v>0</v>
      </c>
      <c r="S104" s="80">
        <v>0</v>
      </c>
      <c r="T104" s="80">
        <v>0</v>
      </c>
      <c r="U104" s="80">
        <v>0</v>
      </c>
      <c r="V104" s="80">
        <v>0</v>
      </c>
      <c r="W104" s="80">
        <v>0</v>
      </c>
      <c r="X104" s="80">
        <v>0</v>
      </c>
      <c r="Y104" s="80">
        <v>0</v>
      </c>
      <c r="Z104" s="80">
        <v>0</v>
      </c>
      <c r="AA104" s="80">
        <v>0</v>
      </c>
      <c r="AB104" s="80">
        <v>0</v>
      </c>
      <c r="AC104" s="80">
        <v>0</v>
      </c>
      <c r="AD104" s="80">
        <v>0</v>
      </c>
      <c r="AE104" s="80">
        <v>0</v>
      </c>
      <c r="AF104" s="80">
        <v>0</v>
      </c>
      <c r="AG104" s="80">
        <v>0</v>
      </c>
      <c r="AH104" s="80">
        <v>0</v>
      </c>
      <c r="AI104" s="80">
        <v>0</v>
      </c>
      <c r="AJ104" s="80">
        <v>0</v>
      </c>
      <c r="AK104" s="80">
        <v>0</v>
      </c>
      <c r="AL104" s="80">
        <v>0</v>
      </c>
      <c r="AM104" s="80">
        <v>0</v>
      </c>
      <c r="AN104" s="80">
        <v>0</v>
      </c>
      <c r="AO104" s="80">
        <v>0</v>
      </c>
      <c r="AP104" s="80">
        <v>0</v>
      </c>
      <c r="AQ104" s="80">
        <v>0</v>
      </c>
      <c r="AR104" s="80">
        <v>0</v>
      </c>
      <c r="AS104" s="80">
        <v>0</v>
      </c>
      <c r="AT104" s="80">
        <v>0</v>
      </c>
      <c r="AU104" s="80">
        <v>0</v>
      </c>
      <c r="AV104" s="80">
        <v>0</v>
      </c>
      <c r="AW104" s="80">
        <v>0</v>
      </c>
      <c r="AX104" s="80">
        <v>0</v>
      </c>
      <c r="AY104" s="80">
        <v>0</v>
      </c>
      <c r="AZ104" s="80">
        <v>0</v>
      </c>
      <c r="BA104" s="80">
        <v>0</v>
      </c>
      <c r="BB104" s="80">
        <v>0</v>
      </c>
      <c r="BC104" s="80">
        <v>0</v>
      </c>
      <c r="BD104" s="80">
        <v>0</v>
      </c>
      <c r="BE104" s="80">
        <v>0</v>
      </c>
      <c r="BF104" s="80">
        <v>0</v>
      </c>
      <c r="BG104" s="80">
        <v>0</v>
      </c>
      <c r="BH104" s="80">
        <v>0</v>
      </c>
      <c r="BI104" s="80">
        <v>0</v>
      </c>
      <c r="BJ104" s="80">
        <v>0</v>
      </c>
      <c r="BK104" s="80">
        <v>0</v>
      </c>
      <c r="BL104" s="80">
        <v>0</v>
      </c>
      <c r="BM104" s="80">
        <v>0</v>
      </c>
      <c r="BN104" s="80">
        <v>0</v>
      </c>
      <c r="BO104" s="80">
        <v>0</v>
      </c>
      <c r="BP104" s="80">
        <v>0</v>
      </c>
      <c r="BQ104" s="80">
        <v>0</v>
      </c>
      <c r="BR104" s="80">
        <v>0</v>
      </c>
      <c r="BS104" s="80">
        <v>0</v>
      </c>
      <c r="BT104" s="80">
        <v>0</v>
      </c>
      <c r="BU104" s="80">
        <v>0</v>
      </c>
      <c r="BV104" s="80">
        <v>0</v>
      </c>
      <c r="BW104" s="80">
        <v>0</v>
      </c>
      <c r="BX104" s="112">
        <v>0</v>
      </c>
      <c r="BY104" s="112">
        <v>0</v>
      </c>
      <c r="BZ104" s="112">
        <v>0</v>
      </c>
      <c r="CA104" s="112">
        <v>0</v>
      </c>
      <c r="CB104" s="112">
        <v>0</v>
      </c>
      <c r="CC104" s="112">
        <v>0</v>
      </c>
      <c r="CD104" s="236">
        <v>0</v>
      </c>
      <c r="CE104" s="236">
        <v>0</v>
      </c>
      <c r="CF104" s="236">
        <v>0</v>
      </c>
      <c r="CG104" s="236">
        <v>0</v>
      </c>
      <c r="CH104" s="236">
        <v>0</v>
      </c>
      <c r="CI104" s="236">
        <v>0</v>
      </c>
    </row>
    <row r="105" spans="1:87" ht="12.75" customHeight="1" x14ac:dyDescent="0.3">
      <c r="A105" s="190">
        <v>31640</v>
      </c>
      <c r="B105" s="189" t="s">
        <v>416</v>
      </c>
      <c r="C105" s="89">
        <v>25748279.890000001</v>
      </c>
      <c r="D105" s="80">
        <v>25738236</v>
      </c>
      <c r="E105" s="80">
        <v>25536804.419999998</v>
      </c>
      <c r="F105" s="80">
        <v>25517406.479999997</v>
      </c>
      <c r="G105" s="80">
        <v>26029925.109999996</v>
      </c>
      <c r="H105" s="80">
        <v>26044054.839999996</v>
      </c>
      <c r="I105" s="80">
        <v>26411252.889999997</v>
      </c>
      <c r="J105" s="80">
        <v>26457028.919999998</v>
      </c>
      <c r="K105" s="80">
        <v>26457682.669999998</v>
      </c>
      <c r="L105" s="80">
        <v>26487187.249999996</v>
      </c>
      <c r="M105" s="80">
        <v>26448498.799999997</v>
      </c>
      <c r="N105" s="80">
        <v>26448498.799999997</v>
      </c>
      <c r="O105" s="80">
        <v>26448498.799999997</v>
      </c>
      <c r="P105" s="80">
        <v>26448498.799999997</v>
      </c>
      <c r="Q105" s="80">
        <v>26448498.799999997</v>
      </c>
      <c r="R105" s="80">
        <v>26448498.799999997</v>
      </c>
      <c r="S105" s="80">
        <v>26448498.799999997</v>
      </c>
      <c r="T105" s="80">
        <v>26448498.799999997</v>
      </c>
      <c r="U105" s="80">
        <v>26448498.799999997</v>
      </c>
      <c r="V105" s="80">
        <v>26448498.799999997</v>
      </c>
      <c r="W105" s="80">
        <v>26448498.799999997</v>
      </c>
      <c r="X105" s="80">
        <v>26448498.799999997</v>
      </c>
      <c r="Y105" s="80">
        <v>26448498.799999997</v>
      </c>
      <c r="Z105" s="80">
        <v>26448498.799999997</v>
      </c>
      <c r="AA105" s="80">
        <v>26448498.799999997</v>
      </c>
      <c r="AB105" s="80">
        <v>26448498.799999997</v>
      </c>
      <c r="AC105" s="80">
        <v>26448498.799999997</v>
      </c>
      <c r="AD105" s="80">
        <v>26448498.799999997</v>
      </c>
      <c r="AE105" s="80">
        <v>26448498.799999997</v>
      </c>
      <c r="AF105" s="80">
        <v>26448498.799999997</v>
      </c>
      <c r="AG105" s="80">
        <v>26448498.799999997</v>
      </c>
      <c r="AH105" s="80">
        <v>26448498.799999997</v>
      </c>
      <c r="AI105" s="80">
        <v>26448498.799999997</v>
      </c>
      <c r="AJ105" s="80">
        <v>26448498.799999997</v>
      </c>
      <c r="AK105" s="80">
        <v>26448498.799999997</v>
      </c>
      <c r="AL105" s="80">
        <v>26448498.799999997</v>
      </c>
      <c r="AM105" s="80">
        <v>26448498.799999997</v>
      </c>
      <c r="AN105" s="80">
        <v>26448498.799999997</v>
      </c>
      <c r="AO105" s="80">
        <v>26448498.799999997</v>
      </c>
      <c r="AP105" s="80">
        <v>26448498.799999997</v>
      </c>
      <c r="AQ105" s="80">
        <v>26448498.799999997</v>
      </c>
      <c r="AR105" s="80">
        <v>26448498.799999997</v>
      </c>
      <c r="AS105" s="80">
        <v>26448498.799999997</v>
      </c>
      <c r="AT105" s="80">
        <v>26448498.799999997</v>
      </c>
      <c r="AU105" s="80">
        <v>26448498.799999997</v>
      </c>
      <c r="AV105" s="80">
        <v>26448498.799999997</v>
      </c>
      <c r="AW105" s="80">
        <v>26448498.799999997</v>
      </c>
      <c r="AX105" s="80">
        <v>26448498.799999997</v>
      </c>
      <c r="AY105" s="80">
        <v>26448498.799999997</v>
      </c>
      <c r="AZ105" s="80">
        <v>26448498.799999997</v>
      </c>
      <c r="BA105" s="80">
        <v>26448498.799999997</v>
      </c>
      <c r="BB105" s="80">
        <v>26448498.799999997</v>
      </c>
      <c r="BC105" s="80">
        <v>26448498.799999997</v>
      </c>
      <c r="BD105" s="80">
        <v>26448498.799999997</v>
      </c>
      <c r="BE105" s="80">
        <v>26448498.799999997</v>
      </c>
      <c r="BF105" s="80">
        <v>26448498.799999997</v>
      </c>
      <c r="BG105" s="80">
        <v>26448498.799999997</v>
      </c>
      <c r="BH105" s="80">
        <v>26448498.799999997</v>
      </c>
      <c r="BI105" s="80">
        <v>26448498.799999997</v>
      </c>
      <c r="BJ105" s="80">
        <v>26448498.799999997</v>
      </c>
      <c r="BK105" s="80">
        <v>26448498.799999997</v>
      </c>
      <c r="BL105" s="80">
        <v>26448498.799999997</v>
      </c>
      <c r="BM105" s="80">
        <v>26448498.799999997</v>
      </c>
      <c r="BN105" s="80">
        <v>26448498.799999997</v>
      </c>
      <c r="BO105" s="80">
        <v>26448498.799999997</v>
      </c>
      <c r="BP105" s="80">
        <v>26448498.799999997</v>
      </c>
      <c r="BQ105" s="80">
        <v>26448498.799999997</v>
      </c>
      <c r="BR105" s="80">
        <v>26448498.799999997</v>
      </c>
      <c r="BS105" s="80">
        <v>26448498.799999997</v>
      </c>
      <c r="BT105" s="80">
        <v>26448498.799999997</v>
      </c>
      <c r="BU105" s="80">
        <v>26448498.799999997</v>
      </c>
      <c r="BV105" s="80">
        <v>26448498.799999997</v>
      </c>
      <c r="BW105" s="80">
        <v>26448498.799999997</v>
      </c>
      <c r="BX105" s="112">
        <v>26448498.799999997</v>
      </c>
      <c r="BY105" s="112">
        <v>26448498.799999997</v>
      </c>
      <c r="BZ105" s="112">
        <v>26448498.799999997</v>
      </c>
      <c r="CA105" s="112">
        <v>26448498.799999997</v>
      </c>
      <c r="CB105" s="112">
        <v>26448498.799999997</v>
      </c>
      <c r="CC105" s="112">
        <v>26448498.799999997</v>
      </c>
      <c r="CD105" s="236">
        <v>26136411.91</v>
      </c>
      <c r="CE105" s="236">
        <v>26448498.800000001</v>
      </c>
      <c r="CF105" s="236">
        <v>26448498.800000001</v>
      </c>
      <c r="CG105" s="236">
        <v>26448498.800000001</v>
      </c>
      <c r="CH105" s="236">
        <v>26448498.800000001</v>
      </c>
      <c r="CI105" s="236">
        <v>26448498.800000001</v>
      </c>
    </row>
    <row r="106" spans="1:87" ht="12.75" customHeight="1" x14ac:dyDescent="0.3">
      <c r="A106" s="190">
        <v>31641</v>
      </c>
      <c r="B106" s="189" t="s">
        <v>417</v>
      </c>
      <c r="C106" s="89">
        <v>0</v>
      </c>
      <c r="D106" s="113">
        <v>0</v>
      </c>
      <c r="E106" s="113">
        <v>0</v>
      </c>
      <c r="F106" s="113">
        <v>0</v>
      </c>
      <c r="G106" s="113">
        <v>0</v>
      </c>
      <c r="H106" s="113">
        <v>0</v>
      </c>
      <c r="I106" s="113">
        <v>0</v>
      </c>
      <c r="J106" s="113">
        <v>0</v>
      </c>
      <c r="K106" s="113">
        <v>0</v>
      </c>
      <c r="L106" s="113">
        <v>0</v>
      </c>
      <c r="M106" s="113">
        <v>0</v>
      </c>
      <c r="N106" s="113">
        <v>0</v>
      </c>
      <c r="O106" s="113">
        <v>0</v>
      </c>
      <c r="P106" s="113">
        <v>0</v>
      </c>
      <c r="Q106" s="113">
        <v>0</v>
      </c>
      <c r="R106" s="113">
        <v>0</v>
      </c>
      <c r="S106" s="113">
        <v>0</v>
      </c>
      <c r="T106" s="113">
        <v>0</v>
      </c>
      <c r="U106" s="113">
        <v>0</v>
      </c>
      <c r="V106" s="113">
        <v>0</v>
      </c>
      <c r="W106" s="113">
        <v>0</v>
      </c>
      <c r="X106" s="113">
        <v>0</v>
      </c>
      <c r="Y106" s="113">
        <v>0</v>
      </c>
      <c r="Z106" s="113">
        <v>0</v>
      </c>
      <c r="AA106" s="113">
        <v>0</v>
      </c>
      <c r="AB106" s="113">
        <v>0</v>
      </c>
      <c r="AC106" s="113">
        <v>0</v>
      </c>
      <c r="AD106" s="113">
        <v>0</v>
      </c>
      <c r="AE106" s="113">
        <v>0</v>
      </c>
      <c r="AF106" s="113">
        <v>0</v>
      </c>
      <c r="AG106" s="113">
        <v>0</v>
      </c>
      <c r="AH106" s="113">
        <v>0</v>
      </c>
      <c r="AI106" s="113">
        <v>0</v>
      </c>
      <c r="AJ106" s="113">
        <v>0</v>
      </c>
      <c r="AK106" s="113">
        <v>0</v>
      </c>
      <c r="AL106" s="113">
        <v>0</v>
      </c>
      <c r="AM106" s="113">
        <v>0</v>
      </c>
      <c r="AN106" s="113">
        <v>0</v>
      </c>
      <c r="AO106" s="113">
        <v>0</v>
      </c>
      <c r="AP106" s="113">
        <v>0</v>
      </c>
      <c r="AQ106" s="113">
        <v>0</v>
      </c>
      <c r="AR106" s="113">
        <v>0</v>
      </c>
      <c r="AS106" s="113">
        <v>0</v>
      </c>
      <c r="AT106" s="113">
        <v>0</v>
      </c>
      <c r="AU106" s="113">
        <v>0</v>
      </c>
      <c r="AV106" s="113">
        <v>0</v>
      </c>
      <c r="AW106" s="113">
        <v>0</v>
      </c>
      <c r="AX106" s="113">
        <v>0</v>
      </c>
      <c r="AY106" s="113">
        <v>0</v>
      </c>
      <c r="AZ106" s="113">
        <v>0</v>
      </c>
      <c r="BA106" s="113">
        <v>0</v>
      </c>
      <c r="BB106" s="113">
        <v>0</v>
      </c>
      <c r="BC106" s="113">
        <v>0</v>
      </c>
      <c r="BD106" s="113">
        <v>0</v>
      </c>
      <c r="BE106" s="113">
        <v>0</v>
      </c>
      <c r="BF106" s="113">
        <v>0</v>
      </c>
      <c r="BG106" s="113">
        <v>0</v>
      </c>
      <c r="BH106" s="113">
        <v>0</v>
      </c>
      <c r="BI106" s="113">
        <v>0</v>
      </c>
      <c r="BJ106" s="113">
        <v>0</v>
      </c>
      <c r="BK106" s="113">
        <v>0</v>
      </c>
      <c r="BL106" s="113">
        <v>0</v>
      </c>
      <c r="BM106" s="113">
        <v>0</v>
      </c>
      <c r="BN106" s="113">
        <v>0</v>
      </c>
      <c r="BO106" s="113">
        <v>0</v>
      </c>
      <c r="BP106" s="113">
        <v>0</v>
      </c>
      <c r="BQ106" s="113">
        <v>0</v>
      </c>
      <c r="BR106" s="113">
        <v>0</v>
      </c>
      <c r="BS106" s="113">
        <v>0</v>
      </c>
      <c r="BT106" s="113">
        <v>0</v>
      </c>
      <c r="BU106" s="113">
        <v>0</v>
      </c>
      <c r="BV106" s="113">
        <v>0</v>
      </c>
      <c r="BW106" s="113">
        <v>0</v>
      </c>
      <c r="BX106" s="112">
        <v>0</v>
      </c>
      <c r="BY106" s="112">
        <v>0</v>
      </c>
      <c r="BZ106" s="112">
        <v>0</v>
      </c>
      <c r="CA106" s="112">
        <v>0</v>
      </c>
      <c r="CB106" s="112">
        <v>0</v>
      </c>
      <c r="CC106" s="112">
        <v>0</v>
      </c>
      <c r="CD106" s="236">
        <v>0</v>
      </c>
      <c r="CE106" s="236">
        <v>0</v>
      </c>
      <c r="CF106" s="236">
        <v>0</v>
      </c>
      <c r="CG106" s="236">
        <v>0</v>
      </c>
      <c r="CH106" s="236">
        <v>0</v>
      </c>
      <c r="CI106" s="236">
        <v>0</v>
      </c>
    </row>
    <row r="107" spans="1:87" ht="12.75" customHeight="1" x14ac:dyDescent="0.3">
      <c r="A107" s="190">
        <v>31642</v>
      </c>
      <c r="B107" s="189" t="s">
        <v>418</v>
      </c>
      <c r="C107" s="89">
        <v>0</v>
      </c>
      <c r="D107" s="113">
        <v>0</v>
      </c>
      <c r="E107" s="113">
        <v>0</v>
      </c>
      <c r="F107" s="113">
        <v>0</v>
      </c>
      <c r="G107" s="113">
        <v>0</v>
      </c>
      <c r="H107" s="113">
        <v>0</v>
      </c>
      <c r="I107" s="113">
        <v>0</v>
      </c>
      <c r="J107" s="113">
        <v>0</v>
      </c>
      <c r="K107" s="113">
        <v>0</v>
      </c>
      <c r="L107" s="113">
        <v>0</v>
      </c>
      <c r="M107" s="113">
        <v>0</v>
      </c>
      <c r="N107" s="113">
        <v>0</v>
      </c>
      <c r="O107" s="113">
        <v>0</v>
      </c>
      <c r="P107" s="113">
        <v>0</v>
      </c>
      <c r="Q107" s="113">
        <v>0</v>
      </c>
      <c r="R107" s="113">
        <v>0</v>
      </c>
      <c r="S107" s="113">
        <v>0</v>
      </c>
      <c r="T107" s="113">
        <v>0</v>
      </c>
      <c r="U107" s="113">
        <v>0</v>
      </c>
      <c r="V107" s="113">
        <v>0</v>
      </c>
      <c r="W107" s="113">
        <v>0</v>
      </c>
      <c r="X107" s="113">
        <v>0</v>
      </c>
      <c r="Y107" s="113">
        <v>0</v>
      </c>
      <c r="Z107" s="113">
        <v>0</v>
      </c>
      <c r="AA107" s="113">
        <v>0</v>
      </c>
      <c r="AB107" s="113">
        <v>0</v>
      </c>
      <c r="AC107" s="113">
        <v>0</v>
      </c>
      <c r="AD107" s="113">
        <v>0</v>
      </c>
      <c r="AE107" s="113">
        <v>0</v>
      </c>
      <c r="AF107" s="113">
        <v>0</v>
      </c>
      <c r="AG107" s="113">
        <v>0</v>
      </c>
      <c r="AH107" s="113">
        <v>0</v>
      </c>
      <c r="AI107" s="113">
        <v>0</v>
      </c>
      <c r="AJ107" s="113">
        <v>0</v>
      </c>
      <c r="AK107" s="113">
        <v>0</v>
      </c>
      <c r="AL107" s="113">
        <v>0</v>
      </c>
      <c r="AM107" s="113">
        <v>0</v>
      </c>
      <c r="AN107" s="113">
        <v>0</v>
      </c>
      <c r="AO107" s="113">
        <v>0</v>
      </c>
      <c r="AP107" s="113">
        <v>0</v>
      </c>
      <c r="AQ107" s="113">
        <v>0</v>
      </c>
      <c r="AR107" s="113">
        <v>0</v>
      </c>
      <c r="AS107" s="113">
        <v>0</v>
      </c>
      <c r="AT107" s="113">
        <v>0</v>
      </c>
      <c r="AU107" s="113">
        <v>0</v>
      </c>
      <c r="AV107" s="113">
        <v>0</v>
      </c>
      <c r="AW107" s="113">
        <v>0</v>
      </c>
      <c r="AX107" s="113">
        <v>0</v>
      </c>
      <c r="AY107" s="113">
        <v>0</v>
      </c>
      <c r="AZ107" s="113">
        <v>0</v>
      </c>
      <c r="BA107" s="113">
        <v>0</v>
      </c>
      <c r="BB107" s="113">
        <v>0</v>
      </c>
      <c r="BC107" s="113">
        <v>0</v>
      </c>
      <c r="BD107" s="113">
        <v>0</v>
      </c>
      <c r="BE107" s="113">
        <v>0</v>
      </c>
      <c r="BF107" s="113">
        <v>0</v>
      </c>
      <c r="BG107" s="113">
        <v>0</v>
      </c>
      <c r="BH107" s="113">
        <v>0</v>
      </c>
      <c r="BI107" s="113">
        <v>0</v>
      </c>
      <c r="BJ107" s="113">
        <v>0</v>
      </c>
      <c r="BK107" s="113">
        <v>0</v>
      </c>
      <c r="BL107" s="113">
        <v>0</v>
      </c>
      <c r="BM107" s="113">
        <v>0</v>
      </c>
      <c r="BN107" s="113">
        <v>0</v>
      </c>
      <c r="BO107" s="113">
        <v>0</v>
      </c>
      <c r="BP107" s="113">
        <v>0</v>
      </c>
      <c r="BQ107" s="113">
        <v>0</v>
      </c>
      <c r="BR107" s="113">
        <v>0</v>
      </c>
      <c r="BS107" s="113">
        <v>0</v>
      </c>
      <c r="BT107" s="113">
        <v>0</v>
      </c>
      <c r="BU107" s="113">
        <v>0</v>
      </c>
      <c r="BV107" s="113">
        <v>0</v>
      </c>
      <c r="BW107" s="113">
        <v>0</v>
      </c>
      <c r="BX107" s="112">
        <v>0</v>
      </c>
      <c r="BY107" s="112">
        <v>0</v>
      </c>
      <c r="BZ107" s="112">
        <v>0</v>
      </c>
      <c r="CA107" s="112">
        <v>0</v>
      </c>
      <c r="CB107" s="112">
        <v>0</v>
      </c>
      <c r="CC107" s="112">
        <v>0</v>
      </c>
      <c r="CD107" s="236">
        <v>0</v>
      </c>
      <c r="CE107" s="236">
        <v>0</v>
      </c>
      <c r="CF107" s="236">
        <v>0</v>
      </c>
      <c r="CG107" s="236">
        <v>0</v>
      </c>
      <c r="CH107" s="236">
        <v>0</v>
      </c>
      <c r="CI107" s="236">
        <v>0</v>
      </c>
    </row>
    <row r="108" spans="1:87" ht="12.75" customHeight="1" x14ac:dyDescent="0.3">
      <c r="A108" s="190">
        <v>31643</v>
      </c>
      <c r="B108" s="189" t="s">
        <v>419</v>
      </c>
      <c r="C108" s="89">
        <v>0</v>
      </c>
      <c r="D108" s="113">
        <v>0</v>
      </c>
      <c r="E108" s="113">
        <v>0</v>
      </c>
      <c r="F108" s="113">
        <v>0</v>
      </c>
      <c r="G108" s="113">
        <v>0</v>
      </c>
      <c r="H108" s="113">
        <v>0</v>
      </c>
      <c r="I108" s="113">
        <v>0</v>
      </c>
      <c r="J108" s="113">
        <v>0</v>
      </c>
      <c r="K108" s="113">
        <v>0</v>
      </c>
      <c r="L108" s="113">
        <v>0</v>
      </c>
      <c r="M108" s="113">
        <v>0</v>
      </c>
      <c r="N108" s="113">
        <v>0</v>
      </c>
      <c r="O108" s="113">
        <v>0</v>
      </c>
      <c r="P108" s="113">
        <v>0</v>
      </c>
      <c r="Q108" s="113">
        <v>0</v>
      </c>
      <c r="R108" s="113">
        <v>0</v>
      </c>
      <c r="S108" s="113">
        <v>0</v>
      </c>
      <c r="T108" s="113">
        <v>0</v>
      </c>
      <c r="U108" s="113">
        <v>0</v>
      </c>
      <c r="V108" s="113">
        <v>0</v>
      </c>
      <c r="W108" s="113">
        <v>0</v>
      </c>
      <c r="X108" s="113">
        <v>0</v>
      </c>
      <c r="Y108" s="113">
        <v>0</v>
      </c>
      <c r="Z108" s="113">
        <v>0</v>
      </c>
      <c r="AA108" s="113">
        <v>0</v>
      </c>
      <c r="AB108" s="113">
        <v>0</v>
      </c>
      <c r="AC108" s="113">
        <v>0</v>
      </c>
      <c r="AD108" s="113">
        <v>0</v>
      </c>
      <c r="AE108" s="113">
        <v>0</v>
      </c>
      <c r="AF108" s="113">
        <v>0</v>
      </c>
      <c r="AG108" s="113">
        <v>0</v>
      </c>
      <c r="AH108" s="113">
        <v>0</v>
      </c>
      <c r="AI108" s="113">
        <v>0</v>
      </c>
      <c r="AJ108" s="113">
        <v>0</v>
      </c>
      <c r="AK108" s="113">
        <v>0</v>
      </c>
      <c r="AL108" s="113">
        <v>0</v>
      </c>
      <c r="AM108" s="113">
        <v>0</v>
      </c>
      <c r="AN108" s="113">
        <v>0</v>
      </c>
      <c r="AO108" s="113">
        <v>0</v>
      </c>
      <c r="AP108" s="113">
        <v>0</v>
      </c>
      <c r="AQ108" s="113">
        <v>0</v>
      </c>
      <c r="AR108" s="113">
        <v>0</v>
      </c>
      <c r="AS108" s="113">
        <v>0</v>
      </c>
      <c r="AT108" s="113">
        <v>0</v>
      </c>
      <c r="AU108" s="113">
        <v>0</v>
      </c>
      <c r="AV108" s="113">
        <v>0</v>
      </c>
      <c r="AW108" s="113">
        <v>0</v>
      </c>
      <c r="AX108" s="113">
        <v>0</v>
      </c>
      <c r="AY108" s="113">
        <v>0</v>
      </c>
      <c r="AZ108" s="113">
        <v>0</v>
      </c>
      <c r="BA108" s="113">
        <v>0</v>
      </c>
      <c r="BB108" s="113">
        <v>0</v>
      </c>
      <c r="BC108" s="113">
        <v>0</v>
      </c>
      <c r="BD108" s="113">
        <v>0</v>
      </c>
      <c r="BE108" s="113">
        <v>0</v>
      </c>
      <c r="BF108" s="113">
        <v>0</v>
      </c>
      <c r="BG108" s="113">
        <v>0</v>
      </c>
      <c r="BH108" s="113">
        <v>0</v>
      </c>
      <c r="BI108" s="113">
        <v>0</v>
      </c>
      <c r="BJ108" s="113">
        <v>0</v>
      </c>
      <c r="BK108" s="113">
        <v>0</v>
      </c>
      <c r="BL108" s="113">
        <v>0</v>
      </c>
      <c r="BM108" s="113">
        <v>0</v>
      </c>
      <c r="BN108" s="113">
        <v>0</v>
      </c>
      <c r="BO108" s="113">
        <v>0</v>
      </c>
      <c r="BP108" s="113">
        <v>0</v>
      </c>
      <c r="BQ108" s="113">
        <v>0</v>
      </c>
      <c r="BR108" s="113">
        <v>0</v>
      </c>
      <c r="BS108" s="113">
        <v>0</v>
      </c>
      <c r="BT108" s="113">
        <v>0</v>
      </c>
      <c r="BU108" s="113">
        <v>0</v>
      </c>
      <c r="BV108" s="113">
        <v>0</v>
      </c>
      <c r="BW108" s="113">
        <v>0</v>
      </c>
      <c r="BX108" s="112">
        <v>0</v>
      </c>
      <c r="BY108" s="112">
        <v>0</v>
      </c>
      <c r="BZ108" s="112">
        <v>0</v>
      </c>
      <c r="CA108" s="112">
        <v>0</v>
      </c>
      <c r="CB108" s="112">
        <v>0</v>
      </c>
      <c r="CC108" s="112">
        <v>0</v>
      </c>
      <c r="CD108" s="236">
        <v>0</v>
      </c>
      <c r="CE108" s="236">
        <v>0</v>
      </c>
      <c r="CF108" s="236">
        <v>0</v>
      </c>
      <c r="CG108" s="236">
        <v>0</v>
      </c>
      <c r="CH108" s="236">
        <v>0</v>
      </c>
      <c r="CI108" s="236">
        <v>0</v>
      </c>
    </row>
    <row r="109" spans="1:87" ht="12.75" customHeight="1" x14ac:dyDescent="0.3">
      <c r="A109" s="190">
        <v>31644</v>
      </c>
      <c r="B109" s="189" t="s">
        <v>420</v>
      </c>
      <c r="C109" s="89">
        <v>5865811.79</v>
      </c>
      <c r="D109" s="80">
        <v>5865811.79</v>
      </c>
      <c r="E109" s="80">
        <v>5865811.79</v>
      </c>
      <c r="F109" s="80">
        <v>5865811.79</v>
      </c>
      <c r="G109" s="80">
        <v>5865811.79</v>
      </c>
      <c r="H109" s="80">
        <v>5865811.79</v>
      </c>
      <c r="I109" s="80">
        <v>5865811.79</v>
      </c>
      <c r="J109" s="80">
        <v>5865811.79</v>
      </c>
      <c r="K109" s="80">
        <v>5865811.79</v>
      </c>
      <c r="L109" s="80">
        <v>5865811.79</v>
      </c>
      <c r="M109" s="80">
        <v>5865811.79</v>
      </c>
      <c r="N109" s="80">
        <v>5865811.79</v>
      </c>
      <c r="O109" s="80">
        <v>5865811.79</v>
      </c>
      <c r="P109" s="80">
        <v>5865811.79</v>
      </c>
      <c r="Q109" s="80">
        <v>5865811.79</v>
      </c>
      <c r="R109" s="80">
        <v>5865811.79</v>
      </c>
      <c r="S109" s="80">
        <v>5865811.79</v>
      </c>
      <c r="T109" s="80">
        <v>5865811.79</v>
      </c>
      <c r="U109" s="80">
        <v>5865811.79</v>
      </c>
      <c r="V109" s="80">
        <v>5865811.79</v>
      </c>
      <c r="W109" s="80">
        <v>5865811.79</v>
      </c>
      <c r="X109" s="80">
        <v>5865811.79</v>
      </c>
      <c r="Y109" s="80">
        <v>5865811.79</v>
      </c>
      <c r="Z109" s="80">
        <v>5865811.79</v>
      </c>
      <c r="AA109" s="80">
        <v>5865811.79</v>
      </c>
      <c r="AB109" s="80">
        <v>5865811.79</v>
      </c>
      <c r="AC109" s="80">
        <v>5865811.79</v>
      </c>
      <c r="AD109" s="80">
        <v>5865811.79</v>
      </c>
      <c r="AE109" s="80">
        <v>5865811.79</v>
      </c>
      <c r="AF109" s="80">
        <v>5865811.79</v>
      </c>
      <c r="AG109" s="80">
        <v>5865811.79</v>
      </c>
      <c r="AH109" s="80">
        <v>5865811.79</v>
      </c>
      <c r="AI109" s="80">
        <v>5865811.79</v>
      </c>
      <c r="AJ109" s="80">
        <v>5865811.79</v>
      </c>
      <c r="AK109" s="80">
        <v>5865811.79</v>
      </c>
      <c r="AL109" s="80">
        <v>5865811.79</v>
      </c>
      <c r="AM109" s="80">
        <v>5865811.79</v>
      </c>
      <c r="AN109" s="80">
        <v>5865811.79</v>
      </c>
      <c r="AO109" s="80">
        <v>5865811.79</v>
      </c>
      <c r="AP109" s="80">
        <v>5865811.79</v>
      </c>
      <c r="AQ109" s="80">
        <v>5865811.79</v>
      </c>
      <c r="AR109" s="80">
        <v>5865811.79</v>
      </c>
      <c r="AS109" s="80">
        <v>5865811.79</v>
      </c>
      <c r="AT109" s="80">
        <v>5865811.79</v>
      </c>
      <c r="AU109" s="80">
        <v>5865811.79</v>
      </c>
      <c r="AV109" s="80">
        <v>5865811.79</v>
      </c>
      <c r="AW109" s="80">
        <v>5865811.79</v>
      </c>
      <c r="AX109" s="80">
        <v>5865811.79</v>
      </c>
      <c r="AY109" s="80">
        <v>5865811.79</v>
      </c>
      <c r="AZ109" s="80">
        <v>5865811.79</v>
      </c>
      <c r="BA109" s="80">
        <v>5865811.79</v>
      </c>
      <c r="BB109" s="80">
        <v>5865811.79</v>
      </c>
      <c r="BC109" s="80">
        <v>5865811.79</v>
      </c>
      <c r="BD109" s="80">
        <v>5865811.79</v>
      </c>
      <c r="BE109" s="80">
        <v>5865811.79</v>
      </c>
      <c r="BF109" s="80">
        <v>5865811.79</v>
      </c>
      <c r="BG109" s="80">
        <v>5865811.79</v>
      </c>
      <c r="BH109" s="80">
        <v>5865811.79</v>
      </c>
      <c r="BI109" s="80">
        <v>5865811.79</v>
      </c>
      <c r="BJ109" s="80">
        <v>5865811.79</v>
      </c>
      <c r="BK109" s="80">
        <v>5865811.79</v>
      </c>
      <c r="BL109" s="80">
        <v>5865811.79</v>
      </c>
      <c r="BM109" s="80">
        <v>5865811.79</v>
      </c>
      <c r="BN109" s="80">
        <v>5865811.79</v>
      </c>
      <c r="BO109" s="80">
        <v>5865811.79</v>
      </c>
      <c r="BP109" s="80">
        <v>5865811.79</v>
      </c>
      <c r="BQ109" s="80">
        <v>5865811.79</v>
      </c>
      <c r="BR109" s="80">
        <v>5865811.79</v>
      </c>
      <c r="BS109" s="80">
        <v>5865811.79</v>
      </c>
      <c r="BT109" s="80">
        <v>5865811.79</v>
      </c>
      <c r="BU109" s="80">
        <v>5865811.79</v>
      </c>
      <c r="BV109" s="80">
        <v>5865811.79</v>
      </c>
      <c r="BW109" s="80">
        <v>5865811.79</v>
      </c>
      <c r="BX109" s="112">
        <v>5865811.79</v>
      </c>
      <c r="BY109" s="112">
        <v>5865811.79</v>
      </c>
      <c r="BZ109" s="112">
        <v>5865811.79</v>
      </c>
      <c r="CA109" s="112">
        <v>5865811.79</v>
      </c>
      <c r="CB109" s="112">
        <v>5865811.79</v>
      </c>
      <c r="CC109" s="112">
        <v>5865811.79</v>
      </c>
      <c r="CD109" s="236">
        <v>5865811.79</v>
      </c>
      <c r="CE109" s="236">
        <v>5865811.79</v>
      </c>
      <c r="CF109" s="236">
        <v>5865811.79</v>
      </c>
      <c r="CG109" s="236">
        <v>5865811.79</v>
      </c>
      <c r="CH109" s="236">
        <v>5865811.79</v>
      </c>
      <c r="CI109" s="236">
        <v>5865811.79</v>
      </c>
    </row>
    <row r="110" spans="1:87" ht="12.75" customHeight="1" x14ac:dyDescent="0.3">
      <c r="A110" s="190">
        <v>31645</v>
      </c>
      <c r="B110" s="189" t="s">
        <v>421</v>
      </c>
      <c r="C110" s="89">
        <v>1694847.9500000002</v>
      </c>
      <c r="D110" s="80">
        <v>1694847.9500000002</v>
      </c>
      <c r="E110" s="80">
        <v>1694847.9500000002</v>
      </c>
      <c r="F110" s="80">
        <v>1694847.9500000002</v>
      </c>
      <c r="G110" s="80">
        <v>1694847.9500000002</v>
      </c>
      <c r="H110" s="80">
        <v>1694847.9500000002</v>
      </c>
      <c r="I110" s="80">
        <v>1694847.9500000002</v>
      </c>
      <c r="J110" s="80">
        <v>1694847.9500000002</v>
      </c>
      <c r="K110" s="80">
        <v>1694847.9500000002</v>
      </c>
      <c r="L110" s="80">
        <v>1694847.9500000002</v>
      </c>
      <c r="M110" s="80">
        <v>1694847.9500000002</v>
      </c>
      <c r="N110" s="80">
        <v>1694847.9500000002</v>
      </c>
      <c r="O110" s="80">
        <v>1694847.9500000002</v>
      </c>
      <c r="P110" s="80">
        <v>1694847.9500000002</v>
      </c>
      <c r="Q110" s="80">
        <v>1694847.9500000002</v>
      </c>
      <c r="R110" s="80">
        <v>1694847.9500000002</v>
      </c>
      <c r="S110" s="80">
        <v>1694847.9500000002</v>
      </c>
      <c r="T110" s="80">
        <v>1694847.9500000002</v>
      </c>
      <c r="U110" s="80">
        <v>1694847.9500000002</v>
      </c>
      <c r="V110" s="80">
        <v>1694847.9500000002</v>
      </c>
      <c r="W110" s="80">
        <v>1694847.9500000002</v>
      </c>
      <c r="X110" s="80">
        <v>1694847.9500000002</v>
      </c>
      <c r="Y110" s="80">
        <v>1694847.9500000002</v>
      </c>
      <c r="Z110" s="80">
        <v>1694847.9500000002</v>
      </c>
      <c r="AA110" s="80">
        <v>1694847.9500000002</v>
      </c>
      <c r="AB110" s="80">
        <v>1694847.9500000002</v>
      </c>
      <c r="AC110" s="80">
        <v>1694847.9500000002</v>
      </c>
      <c r="AD110" s="80">
        <v>1694847.9500000002</v>
      </c>
      <c r="AE110" s="80">
        <v>1694847.9500000002</v>
      </c>
      <c r="AF110" s="80">
        <v>1694847.9500000002</v>
      </c>
      <c r="AG110" s="80">
        <v>1694847.9500000002</v>
      </c>
      <c r="AH110" s="80">
        <v>1694847.9500000002</v>
      </c>
      <c r="AI110" s="80">
        <v>1694847.9500000002</v>
      </c>
      <c r="AJ110" s="80">
        <v>1694847.9500000002</v>
      </c>
      <c r="AK110" s="80">
        <v>1694847.9500000002</v>
      </c>
      <c r="AL110" s="80">
        <v>1694847.9500000002</v>
      </c>
      <c r="AM110" s="80">
        <v>1694847.9500000002</v>
      </c>
      <c r="AN110" s="80">
        <v>1694847.9500000002</v>
      </c>
      <c r="AO110" s="80">
        <v>1694847.9500000002</v>
      </c>
      <c r="AP110" s="80">
        <v>1694847.9500000002</v>
      </c>
      <c r="AQ110" s="80">
        <v>1694847.9500000002</v>
      </c>
      <c r="AR110" s="80">
        <v>1694847.9500000002</v>
      </c>
      <c r="AS110" s="80">
        <v>1694847.9500000002</v>
      </c>
      <c r="AT110" s="80">
        <v>1694847.9500000002</v>
      </c>
      <c r="AU110" s="80">
        <v>1694847.9500000002</v>
      </c>
      <c r="AV110" s="80">
        <v>1694847.9500000002</v>
      </c>
      <c r="AW110" s="80">
        <v>1694847.9500000002</v>
      </c>
      <c r="AX110" s="80">
        <v>1694847.9500000002</v>
      </c>
      <c r="AY110" s="80">
        <v>1694847.9500000002</v>
      </c>
      <c r="AZ110" s="80">
        <v>1694847.9500000002</v>
      </c>
      <c r="BA110" s="80">
        <v>1694847.9500000002</v>
      </c>
      <c r="BB110" s="80">
        <v>1694847.9500000002</v>
      </c>
      <c r="BC110" s="80">
        <v>1694847.9500000002</v>
      </c>
      <c r="BD110" s="80">
        <v>1694847.9500000002</v>
      </c>
      <c r="BE110" s="80">
        <v>1694847.9500000002</v>
      </c>
      <c r="BF110" s="80">
        <v>1694847.9500000002</v>
      </c>
      <c r="BG110" s="80">
        <v>1694847.9500000002</v>
      </c>
      <c r="BH110" s="80">
        <v>1694847.9500000002</v>
      </c>
      <c r="BI110" s="80">
        <v>1694847.9500000002</v>
      </c>
      <c r="BJ110" s="80">
        <v>1694847.9500000002</v>
      </c>
      <c r="BK110" s="80">
        <v>1694847.9500000002</v>
      </c>
      <c r="BL110" s="80">
        <v>1694847.9500000002</v>
      </c>
      <c r="BM110" s="80">
        <v>1694847.9500000002</v>
      </c>
      <c r="BN110" s="80">
        <v>1694847.9500000002</v>
      </c>
      <c r="BO110" s="80">
        <v>1694847.9500000002</v>
      </c>
      <c r="BP110" s="80">
        <v>1694847.9500000002</v>
      </c>
      <c r="BQ110" s="80">
        <v>1694847.9500000002</v>
      </c>
      <c r="BR110" s="80">
        <v>1694847.9500000002</v>
      </c>
      <c r="BS110" s="80">
        <v>1694847.9500000002</v>
      </c>
      <c r="BT110" s="80">
        <v>1694847.9500000002</v>
      </c>
      <c r="BU110" s="80">
        <v>1694847.9500000002</v>
      </c>
      <c r="BV110" s="80">
        <v>1694847.9500000002</v>
      </c>
      <c r="BW110" s="80">
        <v>1694847.9500000002</v>
      </c>
      <c r="BX110" s="112">
        <v>1694847.9500000002</v>
      </c>
      <c r="BY110" s="112">
        <v>1694847.9500000002</v>
      </c>
      <c r="BZ110" s="112">
        <v>1694847.9500000002</v>
      </c>
      <c r="CA110" s="112">
        <v>1694847.9500000002</v>
      </c>
      <c r="CB110" s="112">
        <v>1694847.9500000002</v>
      </c>
      <c r="CC110" s="112">
        <v>1694847.9500000002</v>
      </c>
      <c r="CD110" s="236">
        <v>1694847.95</v>
      </c>
      <c r="CE110" s="236">
        <v>1694847.95</v>
      </c>
      <c r="CF110" s="236">
        <v>1694847.95</v>
      </c>
      <c r="CG110" s="236">
        <v>1694847.95</v>
      </c>
      <c r="CH110" s="236">
        <v>1694847.95</v>
      </c>
      <c r="CI110" s="236">
        <v>1694847.95</v>
      </c>
    </row>
    <row r="111" spans="1:87" ht="12.75" customHeight="1" x14ac:dyDescent="0.3">
      <c r="A111" s="190">
        <v>31646</v>
      </c>
      <c r="B111" s="189" t="s">
        <v>422</v>
      </c>
      <c r="C111" s="89">
        <v>0</v>
      </c>
      <c r="D111" s="113">
        <v>0</v>
      </c>
      <c r="E111" s="113">
        <v>0</v>
      </c>
      <c r="F111" s="113">
        <v>0</v>
      </c>
      <c r="G111" s="113">
        <v>0</v>
      </c>
      <c r="H111" s="113">
        <v>0</v>
      </c>
      <c r="I111" s="113">
        <v>0</v>
      </c>
      <c r="J111" s="113">
        <v>0</v>
      </c>
      <c r="K111" s="113">
        <v>0</v>
      </c>
      <c r="L111" s="113">
        <v>0</v>
      </c>
      <c r="M111" s="113">
        <v>0</v>
      </c>
      <c r="N111" s="113">
        <v>0</v>
      </c>
      <c r="O111" s="113">
        <v>0</v>
      </c>
      <c r="P111" s="113">
        <v>0</v>
      </c>
      <c r="Q111" s="113">
        <v>0</v>
      </c>
      <c r="R111" s="113">
        <v>0</v>
      </c>
      <c r="S111" s="113">
        <v>0</v>
      </c>
      <c r="T111" s="113">
        <v>0</v>
      </c>
      <c r="U111" s="113">
        <v>0</v>
      </c>
      <c r="V111" s="113">
        <v>0</v>
      </c>
      <c r="W111" s="113">
        <v>0</v>
      </c>
      <c r="X111" s="113">
        <v>0</v>
      </c>
      <c r="Y111" s="113">
        <v>0</v>
      </c>
      <c r="Z111" s="113">
        <v>0</v>
      </c>
      <c r="AA111" s="113">
        <v>0</v>
      </c>
      <c r="AB111" s="113">
        <v>0</v>
      </c>
      <c r="AC111" s="113">
        <v>0</v>
      </c>
      <c r="AD111" s="113">
        <v>0</v>
      </c>
      <c r="AE111" s="113">
        <v>0</v>
      </c>
      <c r="AF111" s="113">
        <v>0</v>
      </c>
      <c r="AG111" s="113">
        <v>0</v>
      </c>
      <c r="AH111" s="113">
        <v>0</v>
      </c>
      <c r="AI111" s="113">
        <v>0</v>
      </c>
      <c r="AJ111" s="113">
        <v>0</v>
      </c>
      <c r="AK111" s="113">
        <v>0</v>
      </c>
      <c r="AL111" s="113">
        <v>0</v>
      </c>
      <c r="AM111" s="113">
        <v>0</v>
      </c>
      <c r="AN111" s="113">
        <v>0</v>
      </c>
      <c r="AO111" s="113">
        <v>0</v>
      </c>
      <c r="AP111" s="113">
        <v>0</v>
      </c>
      <c r="AQ111" s="113">
        <v>0</v>
      </c>
      <c r="AR111" s="113">
        <v>0</v>
      </c>
      <c r="AS111" s="113">
        <v>0</v>
      </c>
      <c r="AT111" s="113">
        <v>0</v>
      </c>
      <c r="AU111" s="113">
        <v>0</v>
      </c>
      <c r="AV111" s="113">
        <v>0</v>
      </c>
      <c r="AW111" s="113">
        <v>0</v>
      </c>
      <c r="AX111" s="113">
        <v>0</v>
      </c>
      <c r="AY111" s="113">
        <v>0</v>
      </c>
      <c r="AZ111" s="113">
        <v>0</v>
      </c>
      <c r="BA111" s="113">
        <v>0</v>
      </c>
      <c r="BB111" s="113">
        <v>0</v>
      </c>
      <c r="BC111" s="113">
        <v>0</v>
      </c>
      <c r="BD111" s="113">
        <v>0</v>
      </c>
      <c r="BE111" s="113">
        <v>0</v>
      </c>
      <c r="BF111" s="113">
        <v>0</v>
      </c>
      <c r="BG111" s="113">
        <v>0</v>
      </c>
      <c r="BH111" s="113">
        <v>0</v>
      </c>
      <c r="BI111" s="113">
        <v>0</v>
      </c>
      <c r="BJ111" s="113">
        <v>0</v>
      </c>
      <c r="BK111" s="113">
        <v>0</v>
      </c>
      <c r="BL111" s="113">
        <v>0</v>
      </c>
      <c r="BM111" s="113">
        <v>0</v>
      </c>
      <c r="BN111" s="113">
        <v>0</v>
      </c>
      <c r="BO111" s="113">
        <v>0</v>
      </c>
      <c r="BP111" s="113">
        <v>0</v>
      </c>
      <c r="BQ111" s="113">
        <v>0</v>
      </c>
      <c r="BR111" s="113">
        <v>0</v>
      </c>
      <c r="BS111" s="113">
        <v>0</v>
      </c>
      <c r="BT111" s="113">
        <v>0</v>
      </c>
      <c r="BU111" s="113">
        <v>0</v>
      </c>
      <c r="BV111" s="113">
        <v>0</v>
      </c>
      <c r="BW111" s="113">
        <v>0</v>
      </c>
      <c r="BX111" s="112">
        <v>0</v>
      </c>
      <c r="BY111" s="112">
        <v>0</v>
      </c>
      <c r="BZ111" s="112">
        <v>0</v>
      </c>
      <c r="CA111" s="112">
        <v>0</v>
      </c>
      <c r="CB111" s="112">
        <v>0</v>
      </c>
      <c r="CC111" s="112">
        <v>0</v>
      </c>
      <c r="CD111" s="236">
        <v>0</v>
      </c>
      <c r="CE111" s="236">
        <v>0</v>
      </c>
      <c r="CF111" s="236">
        <v>0</v>
      </c>
      <c r="CG111" s="236">
        <v>0</v>
      </c>
      <c r="CH111" s="236">
        <v>0</v>
      </c>
      <c r="CI111" s="236">
        <v>0</v>
      </c>
    </row>
    <row r="112" spans="1:87" ht="12.75" customHeight="1" x14ac:dyDescent="0.3">
      <c r="A112" s="190">
        <v>31647</v>
      </c>
      <c r="B112" s="189" t="s">
        <v>423</v>
      </c>
      <c r="C112" s="89">
        <v>1080501.8800000001</v>
      </c>
      <c r="D112" s="80">
        <v>447611.99000000011</v>
      </c>
      <c r="E112" s="80">
        <v>447611.99000000011</v>
      </c>
      <c r="F112" s="80">
        <v>474118.12000000011</v>
      </c>
      <c r="G112" s="80">
        <v>446303.02000000014</v>
      </c>
      <c r="H112" s="80">
        <v>446303.02000000014</v>
      </c>
      <c r="I112" s="80">
        <v>446303.02000000014</v>
      </c>
      <c r="J112" s="80">
        <v>386676.69000000018</v>
      </c>
      <c r="K112" s="80">
        <v>386676.69000000018</v>
      </c>
      <c r="L112" s="80">
        <v>386676.69000000018</v>
      </c>
      <c r="M112" s="80">
        <v>386676.69000000018</v>
      </c>
      <c r="N112" s="80">
        <v>457714.89000000019</v>
      </c>
      <c r="O112" s="80">
        <v>841207.83000000019</v>
      </c>
      <c r="P112" s="80">
        <v>833959.86000000022</v>
      </c>
      <c r="Q112" s="80">
        <v>765494.25000000023</v>
      </c>
      <c r="R112" s="80">
        <v>765494.25000000023</v>
      </c>
      <c r="S112" s="80">
        <v>765494.25000000023</v>
      </c>
      <c r="T112" s="80">
        <v>765494.25000000023</v>
      </c>
      <c r="U112" s="80">
        <v>765494.25000000023</v>
      </c>
      <c r="V112" s="80">
        <v>765494.25000000023</v>
      </c>
      <c r="W112" s="80">
        <v>765494.25000000023</v>
      </c>
      <c r="X112" s="80">
        <v>765494.25000000023</v>
      </c>
      <c r="Y112" s="80">
        <v>765494.25000000023</v>
      </c>
      <c r="Z112" s="80">
        <v>765494.25000000023</v>
      </c>
      <c r="AA112" s="80">
        <v>765494.25000000023</v>
      </c>
      <c r="AB112" s="80">
        <v>765494.25000000023</v>
      </c>
      <c r="AC112" s="80">
        <v>751617.70000000019</v>
      </c>
      <c r="AD112" s="80">
        <v>736079.29000000015</v>
      </c>
      <c r="AE112" s="80">
        <v>727902.93000000017</v>
      </c>
      <c r="AF112" s="80">
        <v>727902.93000000017</v>
      </c>
      <c r="AG112" s="80">
        <v>727902.93000000017</v>
      </c>
      <c r="AH112" s="80">
        <v>727902.93000000017</v>
      </c>
      <c r="AI112" s="80">
        <v>727902.93000000017</v>
      </c>
      <c r="AJ112" s="80">
        <v>727902.93000000017</v>
      </c>
      <c r="AK112" s="80">
        <v>727902.93000000017</v>
      </c>
      <c r="AL112" s="80">
        <v>727902.93000000017</v>
      </c>
      <c r="AM112" s="80">
        <v>727902.93000000017</v>
      </c>
      <c r="AN112" s="80">
        <v>727902.93000000017</v>
      </c>
      <c r="AO112" s="80">
        <v>630999.50000000023</v>
      </c>
      <c r="AP112" s="80">
        <v>630999.50000000023</v>
      </c>
      <c r="AQ112" s="80">
        <v>630999.50000000023</v>
      </c>
      <c r="AR112" s="80">
        <v>630999.50000000023</v>
      </c>
      <c r="AS112" s="80">
        <v>630999.50000000023</v>
      </c>
      <c r="AT112" s="80">
        <v>630999.50000000023</v>
      </c>
      <c r="AU112" s="80">
        <v>630999.50000000023</v>
      </c>
      <c r="AV112" s="80">
        <v>630999.50000000023</v>
      </c>
      <c r="AW112" s="80">
        <v>630999.50000000023</v>
      </c>
      <c r="AX112" s="80">
        <v>630999.50000000023</v>
      </c>
      <c r="AY112" s="80">
        <v>630999.50000000023</v>
      </c>
      <c r="AZ112" s="80">
        <v>630999.50000000023</v>
      </c>
      <c r="BA112" s="80">
        <v>494351.93000000023</v>
      </c>
      <c r="BB112" s="80">
        <v>494351.93000000023</v>
      </c>
      <c r="BC112" s="80">
        <v>494351.93000000023</v>
      </c>
      <c r="BD112" s="80">
        <v>494351.93000000023</v>
      </c>
      <c r="BE112" s="80">
        <v>494351.93000000023</v>
      </c>
      <c r="BF112" s="80">
        <v>494351.93000000023</v>
      </c>
      <c r="BG112" s="80">
        <v>494351.93000000023</v>
      </c>
      <c r="BH112" s="80">
        <v>494351.93000000023</v>
      </c>
      <c r="BI112" s="80">
        <v>494351.93000000023</v>
      </c>
      <c r="BJ112" s="80">
        <v>494351.93000000023</v>
      </c>
      <c r="BK112" s="80">
        <v>494351.93000000023</v>
      </c>
      <c r="BL112" s="80">
        <v>494351.93000000023</v>
      </c>
      <c r="BM112" s="80">
        <v>494351.93000000023</v>
      </c>
      <c r="BN112" s="80">
        <v>494351.93000000023</v>
      </c>
      <c r="BO112" s="80">
        <v>494351.93000000023</v>
      </c>
      <c r="BP112" s="80">
        <v>494351.93000000023</v>
      </c>
      <c r="BQ112" s="80">
        <v>494351.93000000023</v>
      </c>
      <c r="BR112" s="80">
        <v>494351.93000000023</v>
      </c>
      <c r="BS112" s="80">
        <v>494351.93000000023</v>
      </c>
      <c r="BT112" s="80">
        <v>494351.93000000023</v>
      </c>
      <c r="BU112" s="80">
        <v>494351.93000000023</v>
      </c>
      <c r="BV112" s="80">
        <v>494351.93000000023</v>
      </c>
      <c r="BW112" s="80">
        <v>494351.93000000023</v>
      </c>
      <c r="BX112" s="112">
        <v>841207.83000000019</v>
      </c>
      <c r="BY112" s="112">
        <v>765494.25000000023</v>
      </c>
      <c r="BZ112" s="112">
        <v>727902.93000000017</v>
      </c>
      <c r="CA112" s="112">
        <v>630999.50000000023</v>
      </c>
      <c r="CB112" s="112">
        <v>494351.93000000023</v>
      </c>
      <c r="CC112" s="112">
        <v>494351.93000000023</v>
      </c>
      <c r="CD112" s="236">
        <v>510337.12</v>
      </c>
      <c r="CE112" s="236">
        <v>776584.96</v>
      </c>
      <c r="CF112" s="236">
        <v>736139.37</v>
      </c>
      <c r="CG112" s="236">
        <v>645907.72</v>
      </c>
      <c r="CH112" s="236">
        <v>515374.63</v>
      </c>
      <c r="CI112" s="236">
        <v>494351.93</v>
      </c>
    </row>
    <row r="113" spans="1:87" ht="12.75" customHeight="1" x14ac:dyDescent="0.3">
      <c r="A113" s="190">
        <v>31651</v>
      </c>
      <c r="B113" s="189" t="s">
        <v>424</v>
      </c>
      <c r="C113" s="89">
        <v>0</v>
      </c>
      <c r="D113" s="113">
        <v>0</v>
      </c>
      <c r="E113" s="113">
        <v>0</v>
      </c>
      <c r="F113" s="113">
        <v>0</v>
      </c>
      <c r="G113" s="113">
        <v>0</v>
      </c>
      <c r="H113" s="113">
        <v>0</v>
      </c>
      <c r="I113" s="113">
        <v>0</v>
      </c>
      <c r="J113" s="113">
        <v>0</v>
      </c>
      <c r="K113" s="113">
        <v>0</v>
      </c>
      <c r="L113" s="113">
        <v>0</v>
      </c>
      <c r="M113" s="113">
        <v>0</v>
      </c>
      <c r="N113" s="113">
        <v>0</v>
      </c>
      <c r="O113" s="113">
        <v>0</v>
      </c>
      <c r="P113" s="113">
        <v>0</v>
      </c>
      <c r="Q113" s="113">
        <v>0</v>
      </c>
      <c r="R113" s="113">
        <v>0</v>
      </c>
      <c r="S113" s="113">
        <v>0</v>
      </c>
      <c r="T113" s="113">
        <v>0</v>
      </c>
      <c r="U113" s="113">
        <v>0</v>
      </c>
      <c r="V113" s="113">
        <v>0</v>
      </c>
      <c r="W113" s="113">
        <v>0</v>
      </c>
      <c r="X113" s="113">
        <v>0</v>
      </c>
      <c r="Y113" s="113">
        <v>0</v>
      </c>
      <c r="Z113" s="113">
        <v>0</v>
      </c>
      <c r="AA113" s="113">
        <v>0</v>
      </c>
      <c r="AB113" s="113">
        <v>0</v>
      </c>
      <c r="AC113" s="113">
        <v>0</v>
      </c>
      <c r="AD113" s="113">
        <v>0</v>
      </c>
      <c r="AE113" s="113">
        <v>0</v>
      </c>
      <c r="AF113" s="113">
        <v>0</v>
      </c>
      <c r="AG113" s="113">
        <v>0</v>
      </c>
      <c r="AH113" s="113">
        <v>0</v>
      </c>
      <c r="AI113" s="113">
        <v>0</v>
      </c>
      <c r="AJ113" s="113">
        <v>0</v>
      </c>
      <c r="AK113" s="113">
        <v>0</v>
      </c>
      <c r="AL113" s="113">
        <v>0</v>
      </c>
      <c r="AM113" s="113">
        <v>0</v>
      </c>
      <c r="AN113" s="113">
        <v>0</v>
      </c>
      <c r="AO113" s="113">
        <v>0</v>
      </c>
      <c r="AP113" s="113">
        <v>0</v>
      </c>
      <c r="AQ113" s="113">
        <v>0</v>
      </c>
      <c r="AR113" s="113">
        <v>0</v>
      </c>
      <c r="AS113" s="113">
        <v>0</v>
      </c>
      <c r="AT113" s="113">
        <v>0</v>
      </c>
      <c r="AU113" s="113">
        <v>0</v>
      </c>
      <c r="AV113" s="113">
        <v>0</v>
      </c>
      <c r="AW113" s="113">
        <v>0</v>
      </c>
      <c r="AX113" s="113">
        <v>0</v>
      </c>
      <c r="AY113" s="113">
        <v>0</v>
      </c>
      <c r="AZ113" s="113">
        <v>0</v>
      </c>
      <c r="BA113" s="113">
        <v>0</v>
      </c>
      <c r="BB113" s="113">
        <v>0</v>
      </c>
      <c r="BC113" s="113">
        <v>0</v>
      </c>
      <c r="BD113" s="113">
        <v>0</v>
      </c>
      <c r="BE113" s="113">
        <v>0</v>
      </c>
      <c r="BF113" s="113">
        <v>0</v>
      </c>
      <c r="BG113" s="113">
        <v>0</v>
      </c>
      <c r="BH113" s="113">
        <v>0</v>
      </c>
      <c r="BI113" s="113">
        <v>0</v>
      </c>
      <c r="BJ113" s="113">
        <v>0</v>
      </c>
      <c r="BK113" s="113">
        <v>0</v>
      </c>
      <c r="BL113" s="113">
        <v>0</v>
      </c>
      <c r="BM113" s="113">
        <v>0</v>
      </c>
      <c r="BN113" s="113">
        <v>0</v>
      </c>
      <c r="BO113" s="113">
        <v>0</v>
      </c>
      <c r="BP113" s="113">
        <v>0</v>
      </c>
      <c r="BQ113" s="113">
        <v>0</v>
      </c>
      <c r="BR113" s="113">
        <v>0</v>
      </c>
      <c r="BS113" s="113">
        <v>0</v>
      </c>
      <c r="BT113" s="113">
        <v>0</v>
      </c>
      <c r="BU113" s="113">
        <v>0</v>
      </c>
      <c r="BV113" s="113">
        <v>0</v>
      </c>
      <c r="BW113" s="113">
        <v>0</v>
      </c>
      <c r="BX113" s="112">
        <v>0</v>
      </c>
      <c r="BY113" s="112">
        <v>0</v>
      </c>
      <c r="BZ113" s="112">
        <v>0</v>
      </c>
      <c r="CA113" s="112">
        <v>0</v>
      </c>
      <c r="CB113" s="112">
        <v>0</v>
      </c>
      <c r="CC113" s="112">
        <v>0</v>
      </c>
      <c r="CD113" s="236">
        <v>0</v>
      </c>
      <c r="CE113" s="236">
        <v>0</v>
      </c>
      <c r="CF113" s="236">
        <v>0</v>
      </c>
      <c r="CG113" s="236">
        <v>0</v>
      </c>
      <c r="CH113" s="236">
        <v>0</v>
      </c>
      <c r="CI113" s="236">
        <v>0</v>
      </c>
    </row>
    <row r="114" spans="1:87" ht="12.75" customHeight="1" x14ac:dyDescent="0.3">
      <c r="A114" s="190">
        <v>31652</v>
      </c>
      <c r="B114" s="189" t="s">
        <v>425</v>
      </c>
      <c r="C114" s="89">
        <v>0</v>
      </c>
      <c r="D114" s="113">
        <v>0</v>
      </c>
      <c r="E114" s="113">
        <v>0</v>
      </c>
      <c r="F114" s="113">
        <v>0</v>
      </c>
      <c r="G114" s="113">
        <v>0</v>
      </c>
      <c r="H114" s="113">
        <v>0</v>
      </c>
      <c r="I114" s="113">
        <v>0</v>
      </c>
      <c r="J114" s="113">
        <v>0</v>
      </c>
      <c r="K114" s="113">
        <v>0</v>
      </c>
      <c r="L114" s="113">
        <v>0</v>
      </c>
      <c r="M114" s="113">
        <v>0</v>
      </c>
      <c r="N114" s="113">
        <v>0</v>
      </c>
      <c r="O114" s="113">
        <v>0</v>
      </c>
      <c r="P114" s="113">
        <v>0</v>
      </c>
      <c r="Q114" s="113">
        <v>0</v>
      </c>
      <c r="R114" s="113">
        <v>0</v>
      </c>
      <c r="S114" s="113">
        <v>0</v>
      </c>
      <c r="T114" s="113">
        <v>0</v>
      </c>
      <c r="U114" s="113">
        <v>0</v>
      </c>
      <c r="V114" s="113">
        <v>0</v>
      </c>
      <c r="W114" s="113">
        <v>0</v>
      </c>
      <c r="X114" s="113">
        <v>0</v>
      </c>
      <c r="Y114" s="113">
        <v>0</v>
      </c>
      <c r="Z114" s="113">
        <v>0</v>
      </c>
      <c r="AA114" s="113">
        <v>0</v>
      </c>
      <c r="AB114" s="113">
        <v>0</v>
      </c>
      <c r="AC114" s="113">
        <v>0</v>
      </c>
      <c r="AD114" s="113">
        <v>0</v>
      </c>
      <c r="AE114" s="113">
        <v>0</v>
      </c>
      <c r="AF114" s="113">
        <v>0</v>
      </c>
      <c r="AG114" s="113">
        <v>0</v>
      </c>
      <c r="AH114" s="113">
        <v>0</v>
      </c>
      <c r="AI114" s="113">
        <v>0</v>
      </c>
      <c r="AJ114" s="113">
        <v>0</v>
      </c>
      <c r="AK114" s="113">
        <v>0</v>
      </c>
      <c r="AL114" s="113">
        <v>0</v>
      </c>
      <c r="AM114" s="113">
        <v>0</v>
      </c>
      <c r="AN114" s="113">
        <v>0</v>
      </c>
      <c r="AO114" s="113">
        <v>0</v>
      </c>
      <c r="AP114" s="113">
        <v>0</v>
      </c>
      <c r="AQ114" s="113">
        <v>0</v>
      </c>
      <c r="AR114" s="113">
        <v>0</v>
      </c>
      <c r="AS114" s="113">
        <v>0</v>
      </c>
      <c r="AT114" s="113">
        <v>0</v>
      </c>
      <c r="AU114" s="113">
        <v>0</v>
      </c>
      <c r="AV114" s="113">
        <v>0</v>
      </c>
      <c r="AW114" s="113">
        <v>0</v>
      </c>
      <c r="AX114" s="113">
        <v>0</v>
      </c>
      <c r="AY114" s="113">
        <v>0</v>
      </c>
      <c r="AZ114" s="113">
        <v>0</v>
      </c>
      <c r="BA114" s="113">
        <v>0</v>
      </c>
      <c r="BB114" s="113">
        <v>0</v>
      </c>
      <c r="BC114" s="113">
        <v>0</v>
      </c>
      <c r="BD114" s="113">
        <v>0</v>
      </c>
      <c r="BE114" s="113">
        <v>0</v>
      </c>
      <c r="BF114" s="113">
        <v>0</v>
      </c>
      <c r="BG114" s="113">
        <v>0</v>
      </c>
      <c r="BH114" s="113">
        <v>0</v>
      </c>
      <c r="BI114" s="113">
        <v>0</v>
      </c>
      <c r="BJ114" s="113">
        <v>0</v>
      </c>
      <c r="BK114" s="113">
        <v>0</v>
      </c>
      <c r="BL114" s="113">
        <v>0</v>
      </c>
      <c r="BM114" s="113">
        <v>0</v>
      </c>
      <c r="BN114" s="113">
        <v>0</v>
      </c>
      <c r="BO114" s="113">
        <v>0</v>
      </c>
      <c r="BP114" s="113">
        <v>0</v>
      </c>
      <c r="BQ114" s="113">
        <v>0</v>
      </c>
      <c r="BR114" s="113">
        <v>0</v>
      </c>
      <c r="BS114" s="113">
        <v>0</v>
      </c>
      <c r="BT114" s="113">
        <v>0</v>
      </c>
      <c r="BU114" s="113">
        <v>0</v>
      </c>
      <c r="BV114" s="113">
        <v>0</v>
      </c>
      <c r="BW114" s="113">
        <v>0</v>
      </c>
      <c r="BX114" s="112">
        <v>0</v>
      </c>
      <c r="BY114" s="112">
        <v>0</v>
      </c>
      <c r="BZ114" s="112">
        <v>0</v>
      </c>
      <c r="CA114" s="112">
        <v>0</v>
      </c>
      <c r="CB114" s="112">
        <v>0</v>
      </c>
      <c r="CC114" s="112">
        <v>0</v>
      </c>
      <c r="CD114" s="236">
        <v>0</v>
      </c>
      <c r="CE114" s="236">
        <v>0</v>
      </c>
      <c r="CF114" s="236">
        <v>0</v>
      </c>
      <c r="CG114" s="236">
        <v>0</v>
      </c>
      <c r="CH114" s="236">
        <v>0</v>
      </c>
      <c r="CI114" s="236">
        <v>0</v>
      </c>
    </row>
    <row r="115" spans="1:87" ht="12.75" customHeight="1" x14ac:dyDescent="0.3">
      <c r="A115" s="190">
        <v>31653</v>
      </c>
      <c r="B115" s="189" t="s">
        <v>426</v>
      </c>
      <c r="C115" s="89">
        <v>0</v>
      </c>
      <c r="D115" s="113">
        <v>0</v>
      </c>
      <c r="E115" s="113">
        <v>0</v>
      </c>
      <c r="F115" s="113">
        <v>0</v>
      </c>
      <c r="G115" s="113">
        <v>0</v>
      </c>
      <c r="H115" s="113">
        <v>0</v>
      </c>
      <c r="I115" s="113">
        <v>0</v>
      </c>
      <c r="J115" s="113">
        <v>0</v>
      </c>
      <c r="K115" s="113">
        <v>0</v>
      </c>
      <c r="L115" s="113">
        <v>0</v>
      </c>
      <c r="M115" s="113">
        <v>0</v>
      </c>
      <c r="N115" s="113">
        <v>0</v>
      </c>
      <c r="O115" s="113">
        <v>0</v>
      </c>
      <c r="P115" s="113">
        <v>0</v>
      </c>
      <c r="Q115" s="113">
        <v>0</v>
      </c>
      <c r="R115" s="113">
        <v>0</v>
      </c>
      <c r="S115" s="113">
        <v>0</v>
      </c>
      <c r="T115" s="113">
        <v>0</v>
      </c>
      <c r="U115" s="113">
        <v>0</v>
      </c>
      <c r="V115" s="113">
        <v>0</v>
      </c>
      <c r="W115" s="113">
        <v>0</v>
      </c>
      <c r="X115" s="113">
        <v>0</v>
      </c>
      <c r="Y115" s="113">
        <v>0</v>
      </c>
      <c r="Z115" s="113">
        <v>0</v>
      </c>
      <c r="AA115" s="113">
        <v>0</v>
      </c>
      <c r="AB115" s="113">
        <v>0</v>
      </c>
      <c r="AC115" s="113">
        <v>0</v>
      </c>
      <c r="AD115" s="113">
        <v>0</v>
      </c>
      <c r="AE115" s="113">
        <v>0</v>
      </c>
      <c r="AF115" s="113">
        <v>0</v>
      </c>
      <c r="AG115" s="113">
        <v>0</v>
      </c>
      <c r="AH115" s="113">
        <v>0</v>
      </c>
      <c r="AI115" s="113">
        <v>0</v>
      </c>
      <c r="AJ115" s="113">
        <v>0</v>
      </c>
      <c r="AK115" s="113">
        <v>0</v>
      </c>
      <c r="AL115" s="113">
        <v>0</v>
      </c>
      <c r="AM115" s="113">
        <v>0</v>
      </c>
      <c r="AN115" s="113">
        <v>0</v>
      </c>
      <c r="AO115" s="113">
        <v>0</v>
      </c>
      <c r="AP115" s="113">
        <v>0</v>
      </c>
      <c r="AQ115" s="113">
        <v>0</v>
      </c>
      <c r="AR115" s="113">
        <v>0</v>
      </c>
      <c r="AS115" s="113">
        <v>0</v>
      </c>
      <c r="AT115" s="113">
        <v>0</v>
      </c>
      <c r="AU115" s="113">
        <v>0</v>
      </c>
      <c r="AV115" s="113">
        <v>0</v>
      </c>
      <c r="AW115" s="113">
        <v>0</v>
      </c>
      <c r="AX115" s="113">
        <v>0</v>
      </c>
      <c r="AY115" s="113">
        <v>0</v>
      </c>
      <c r="AZ115" s="113">
        <v>0</v>
      </c>
      <c r="BA115" s="113">
        <v>0</v>
      </c>
      <c r="BB115" s="113">
        <v>0</v>
      </c>
      <c r="BC115" s="113">
        <v>0</v>
      </c>
      <c r="BD115" s="113">
        <v>0</v>
      </c>
      <c r="BE115" s="113">
        <v>0</v>
      </c>
      <c r="BF115" s="113">
        <v>0</v>
      </c>
      <c r="BG115" s="113">
        <v>0</v>
      </c>
      <c r="BH115" s="113">
        <v>0</v>
      </c>
      <c r="BI115" s="113">
        <v>0</v>
      </c>
      <c r="BJ115" s="113">
        <v>0</v>
      </c>
      <c r="BK115" s="113">
        <v>0</v>
      </c>
      <c r="BL115" s="113">
        <v>0</v>
      </c>
      <c r="BM115" s="113">
        <v>0</v>
      </c>
      <c r="BN115" s="113">
        <v>0</v>
      </c>
      <c r="BO115" s="113">
        <v>0</v>
      </c>
      <c r="BP115" s="113">
        <v>0</v>
      </c>
      <c r="BQ115" s="113">
        <v>0</v>
      </c>
      <c r="BR115" s="113">
        <v>0</v>
      </c>
      <c r="BS115" s="113">
        <v>0</v>
      </c>
      <c r="BT115" s="113">
        <v>0</v>
      </c>
      <c r="BU115" s="113">
        <v>0</v>
      </c>
      <c r="BV115" s="113">
        <v>0</v>
      </c>
      <c r="BW115" s="113">
        <v>0</v>
      </c>
      <c r="BX115" s="112">
        <v>0</v>
      </c>
      <c r="BY115" s="112">
        <v>0</v>
      </c>
      <c r="BZ115" s="112">
        <v>0</v>
      </c>
      <c r="CA115" s="112">
        <v>0</v>
      </c>
      <c r="CB115" s="112">
        <v>0</v>
      </c>
      <c r="CC115" s="112">
        <v>0</v>
      </c>
      <c r="CD115" s="236">
        <v>0</v>
      </c>
      <c r="CE115" s="236">
        <v>0</v>
      </c>
      <c r="CF115" s="236">
        <v>0</v>
      </c>
      <c r="CG115" s="236">
        <v>0</v>
      </c>
      <c r="CH115" s="236">
        <v>0</v>
      </c>
      <c r="CI115" s="236">
        <v>0</v>
      </c>
    </row>
    <row r="116" spans="1:87" ht="12.75" customHeight="1" x14ac:dyDescent="0.3">
      <c r="A116" s="190">
        <v>31654</v>
      </c>
      <c r="B116" s="189" t="s">
        <v>427</v>
      </c>
      <c r="C116" s="89">
        <v>687934.36</v>
      </c>
      <c r="D116" s="89">
        <v>687934.36</v>
      </c>
      <c r="E116" s="89">
        <v>687934.36</v>
      </c>
      <c r="F116" s="89">
        <v>687934.36</v>
      </c>
      <c r="G116" s="89">
        <v>687934.36</v>
      </c>
      <c r="H116" s="89">
        <v>687934.36</v>
      </c>
      <c r="I116" s="89">
        <v>687934.36</v>
      </c>
      <c r="J116" s="89">
        <v>687934.36</v>
      </c>
      <c r="K116" s="89">
        <v>687934.36</v>
      </c>
      <c r="L116" s="89">
        <v>687934.36</v>
      </c>
      <c r="M116" s="89">
        <v>687934.36</v>
      </c>
      <c r="N116" s="89">
        <v>687934.36</v>
      </c>
      <c r="O116" s="89">
        <v>687934.36</v>
      </c>
      <c r="P116" s="89">
        <v>687934.36</v>
      </c>
      <c r="Q116" s="89">
        <v>687934.36</v>
      </c>
      <c r="R116" s="89">
        <v>687934.36</v>
      </c>
      <c r="S116" s="89">
        <v>687934.36</v>
      </c>
      <c r="T116" s="89">
        <v>687934.36</v>
      </c>
      <c r="U116" s="89">
        <v>687934.36</v>
      </c>
      <c r="V116" s="89">
        <v>687934.36</v>
      </c>
      <c r="W116" s="89">
        <v>687934.36</v>
      </c>
      <c r="X116" s="89">
        <v>687934.36</v>
      </c>
      <c r="Y116" s="89">
        <v>687934.36</v>
      </c>
      <c r="Z116" s="89">
        <v>687934.36</v>
      </c>
      <c r="AA116" s="89">
        <v>687934.36</v>
      </c>
      <c r="AB116" s="89">
        <v>687934.36</v>
      </c>
      <c r="AC116" s="89">
        <v>687934.36</v>
      </c>
      <c r="AD116" s="89">
        <v>687934.36</v>
      </c>
      <c r="AE116" s="89">
        <v>687934.36</v>
      </c>
      <c r="AF116" s="89">
        <v>687934.36</v>
      </c>
      <c r="AG116" s="89">
        <v>687934.36</v>
      </c>
      <c r="AH116" s="89">
        <v>687934.36</v>
      </c>
      <c r="AI116" s="89">
        <v>687934.36</v>
      </c>
      <c r="AJ116" s="89">
        <v>687934.36</v>
      </c>
      <c r="AK116" s="89">
        <v>687934.36</v>
      </c>
      <c r="AL116" s="89">
        <v>687934.36</v>
      </c>
      <c r="AM116" s="89">
        <v>687934.36</v>
      </c>
      <c r="AN116" s="89">
        <v>687934.36</v>
      </c>
      <c r="AO116" s="89">
        <v>687934.36</v>
      </c>
      <c r="AP116" s="89">
        <v>687934.36</v>
      </c>
      <c r="AQ116" s="89">
        <v>687934.36</v>
      </c>
      <c r="AR116" s="89">
        <v>687934.36</v>
      </c>
      <c r="AS116" s="89">
        <v>687934.36</v>
      </c>
      <c r="AT116" s="89">
        <v>687934.36</v>
      </c>
      <c r="AU116" s="89">
        <v>687934.36</v>
      </c>
      <c r="AV116" s="89">
        <v>687934.36</v>
      </c>
      <c r="AW116" s="89">
        <v>687934.36</v>
      </c>
      <c r="AX116" s="89">
        <v>687934.36</v>
      </c>
      <c r="AY116" s="89">
        <v>687934.36</v>
      </c>
      <c r="AZ116" s="89">
        <v>687934.36</v>
      </c>
      <c r="BA116" s="89">
        <v>687934.36</v>
      </c>
      <c r="BB116" s="89">
        <v>687934.36</v>
      </c>
      <c r="BC116" s="89">
        <v>687934.36</v>
      </c>
      <c r="BD116" s="89">
        <v>687934.36</v>
      </c>
      <c r="BE116" s="89">
        <v>687934.36</v>
      </c>
      <c r="BF116" s="89">
        <v>687934.36</v>
      </c>
      <c r="BG116" s="89">
        <v>687934.36</v>
      </c>
      <c r="BH116" s="89">
        <v>687934.36</v>
      </c>
      <c r="BI116" s="89">
        <v>687934.36</v>
      </c>
      <c r="BJ116" s="89">
        <v>687934.36</v>
      </c>
      <c r="BK116" s="89">
        <v>687934.36</v>
      </c>
      <c r="BL116" s="89">
        <v>687934.36</v>
      </c>
      <c r="BM116" s="89">
        <v>687934.36</v>
      </c>
      <c r="BN116" s="89">
        <v>687934.36</v>
      </c>
      <c r="BO116" s="89">
        <v>687934.36</v>
      </c>
      <c r="BP116" s="89">
        <v>687934.36</v>
      </c>
      <c r="BQ116" s="89">
        <v>687934.36</v>
      </c>
      <c r="BR116" s="89">
        <v>687934.36</v>
      </c>
      <c r="BS116" s="89">
        <v>687934.36</v>
      </c>
      <c r="BT116" s="89">
        <v>687934.36</v>
      </c>
      <c r="BU116" s="89">
        <v>687934.36</v>
      </c>
      <c r="BV116" s="89">
        <v>687934.36</v>
      </c>
      <c r="BW116" s="89">
        <v>687934.36</v>
      </c>
      <c r="BX116" s="112">
        <v>687934.36</v>
      </c>
      <c r="BY116" s="112">
        <v>687934.36</v>
      </c>
      <c r="BZ116" s="112">
        <v>687934.36</v>
      </c>
      <c r="CA116" s="112">
        <v>687934.36</v>
      </c>
      <c r="CB116" s="112">
        <v>687934.36</v>
      </c>
      <c r="CC116" s="112">
        <v>687934.36</v>
      </c>
      <c r="CD116" s="236">
        <v>687934.36</v>
      </c>
      <c r="CE116" s="236">
        <v>687934.36</v>
      </c>
      <c r="CF116" s="236">
        <v>687934.36</v>
      </c>
      <c r="CG116" s="236">
        <v>687934.36</v>
      </c>
      <c r="CH116" s="236">
        <v>687934.36</v>
      </c>
      <c r="CI116" s="236">
        <v>687934.36</v>
      </c>
    </row>
    <row r="117" spans="1:87" ht="12.75" customHeight="1" x14ac:dyDescent="0.3">
      <c r="A117" s="190">
        <v>31700</v>
      </c>
      <c r="B117" s="189" t="s">
        <v>428</v>
      </c>
      <c r="C117" s="89">
        <v>30036948.829999998</v>
      </c>
      <c r="D117" s="89">
        <v>30036948.829999998</v>
      </c>
      <c r="E117" s="89">
        <v>30036948.829999998</v>
      </c>
      <c r="F117" s="89">
        <v>5602918.4799999967</v>
      </c>
      <c r="G117" s="89">
        <v>5602918.4799999967</v>
      </c>
      <c r="H117" s="89">
        <v>5602918.4799999967</v>
      </c>
      <c r="I117" s="89">
        <v>5602918.4799999967</v>
      </c>
      <c r="J117" s="89">
        <v>5602918.4799999967</v>
      </c>
      <c r="K117" s="89">
        <v>5602918.4799999967</v>
      </c>
      <c r="L117" s="89">
        <v>5602918.4799999967</v>
      </c>
      <c r="M117" s="89">
        <v>5602918.4799999967</v>
      </c>
      <c r="N117" s="89">
        <v>5602918.4799999967</v>
      </c>
      <c r="O117" s="89">
        <v>5602918.4799999967</v>
      </c>
      <c r="P117" s="89">
        <v>5602918.4799999967</v>
      </c>
      <c r="Q117" s="89">
        <v>5602918.4799999967</v>
      </c>
      <c r="R117" s="89">
        <v>5602918.4799999967</v>
      </c>
      <c r="S117" s="89">
        <v>5602918.4799999967</v>
      </c>
      <c r="T117" s="89">
        <v>5602918.4799999967</v>
      </c>
      <c r="U117" s="89">
        <v>5602918.4799999967</v>
      </c>
      <c r="V117" s="89">
        <v>5602918.4799999967</v>
      </c>
      <c r="W117" s="89">
        <v>5602918.4799999967</v>
      </c>
      <c r="X117" s="89">
        <v>5602918.4799999967</v>
      </c>
      <c r="Y117" s="89">
        <v>5602918.4799999967</v>
      </c>
      <c r="Z117" s="89">
        <v>5602918.4799999967</v>
      </c>
      <c r="AA117" s="89">
        <v>5602918.4799999967</v>
      </c>
      <c r="AB117" s="89">
        <v>5602918.4799999967</v>
      </c>
      <c r="AC117" s="89">
        <v>5602918.4799999967</v>
      </c>
      <c r="AD117" s="89">
        <v>5602918.4799999967</v>
      </c>
      <c r="AE117" s="89">
        <v>5602918.4799999967</v>
      </c>
      <c r="AF117" s="89">
        <v>5602918.4799999967</v>
      </c>
      <c r="AG117" s="89">
        <v>5602918.4799999967</v>
      </c>
      <c r="AH117" s="89">
        <v>5602918.4799999967</v>
      </c>
      <c r="AI117" s="89">
        <v>5602918.4799999967</v>
      </c>
      <c r="AJ117" s="89">
        <v>5602918.4799999967</v>
      </c>
      <c r="AK117" s="89">
        <v>5602918.4799999967</v>
      </c>
      <c r="AL117" s="89">
        <v>5602918.4799999967</v>
      </c>
      <c r="AM117" s="89">
        <v>5602918.4799999967</v>
      </c>
      <c r="AN117" s="89">
        <v>5602918.4799999967</v>
      </c>
      <c r="AO117" s="89">
        <v>5602918.4799999967</v>
      </c>
      <c r="AP117" s="89">
        <v>5602918.4799999967</v>
      </c>
      <c r="AQ117" s="89">
        <v>5602918.4799999967</v>
      </c>
      <c r="AR117" s="89">
        <v>5602918.4799999967</v>
      </c>
      <c r="AS117" s="89">
        <v>5602918.4799999967</v>
      </c>
      <c r="AT117" s="89">
        <v>5602918.4799999967</v>
      </c>
      <c r="AU117" s="89">
        <v>5602918.4799999967</v>
      </c>
      <c r="AV117" s="89">
        <v>5602918.4799999967</v>
      </c>
      <c r="AW117" s="89">
        <v>5602918.4799999967</v>
      </c>
      <c r="AX117" s="89">
        <v>5602918.4799999967</v>
      </c>
      <c r="AY117" s="89">
        <v>5602918.4799999967</v>
      </c>
      <c r="AZ117" s="89">
        <v>5602918.4799999967</v>
      </c>
      <c r="BA117" s="89">
        <v>5602918.4799999967</v>
      </c>
      <c r="BB117" s="89">
        <v>5602918.4799999967</v>
      </c>
      <c r="BC117" s="89">
        <v>5602918.4799999967</v>
      </c>
      <c r="BD117" s="89">
        <v>5602918.4799999967</v>
      </c>
      <c r="BE117" s="89">
        <v>5602918.4799999967</v>
      </c>
      <c r="BF117" s="89">
        <v>5602918.4799999967</v>
      </c>
      <c r="BG117" s="89">
        <v>5602918.4799999967</v>
      </c>
      <c r="BH117" s="89">
        <v>5602918.4799999967</v>
      </c>
      <c r="BI117" s="89">
        <v>5602918.4799999967</v>
      </c>
      <c r="BJ117" s="89">
        <v>5602918.4799999967</v>
      </c>
      <c r="BK117" s="89">
        <v>5602918.4799999967</v>
      </c>
      <c r="BL117" s="89">
        <v>5602918.4799999967</v>
      </c>
      <c r="BM117" s="89">
        <v>5602918.4799999967</v>
      </c>
      <c r="BN117" s="89">
        <v>5602918.4799999967</v>
      </c>
      <c r="BO117" s="89">
        <v>5602918.4799999967</v>
      </c>
      <c r="BP117" s="89">
        <v>5602918.4799999967</v>
      </c>
      <c r="BQ117" s="89">
        <v>5602918.4799999967</v>
      </c>
      <c r="BR117" s="89">
        <v>5602918.4799999967</v>
      </c>
      <c r="BS117" s="89">
        <v>5602918.4799999967</v>
      </c>
      <c r="BT117" s="89">
        <v>5602918.4799999967</v>
      </c>
      <c r="BU117" s="89">
        <v>5602918.4799999967</v>
      </c>
      <c r="BV117" s="89">
        <v>5602918.4799999967</v>
      </c>
      <c r="BW117" s="89">
        <v>5602918.4799999967</v>
      </c>
      <c r="BX117" s="112">
        <v>5602918.4799999967</v>
      </c>
      <c r="BY117" s="112">
        <v>5602918.4799999967</v>
      </c>
      <c r="BZ117" s="112">
        <v>5602918.4799999967</v>
      </c>
      <c r="CA117" s="112">
        <v>5602918.4799999967</v>
      </c>
      <c r="CB117" s="112">
        <v>5602918.4799999967</v>
      </c>
      <c r="CC117" s="112">
        <v>5602918.4799999967</v>
      </c>
      <c r="CD117" s="236">
        <v>11241540.869999999</v>
      </c>
      <c r="CE117" s="236">
        <v>5602918.4800000004</v>
      </c>
      <c r="CF117" s="236">
        <v>5602918.4800000004</v>
      </c>
      <c r="CG117" s="236">
        <v>5602918.4800000004</v>
      </c>
      <c r="CH117" s="236">
        <v>5602918.4800000004</v>
      </c>
      <c r="CI117" s="236">
        <v>5602918.4800000004</v>
      </c>
    </row>
    <row r="118" spans="1:87" ht="12.75" customHeight="1" x14ac:dyDescent="0.3">
      <c r="A118" s="190">
        <v>34028</v>
      </c>
      <c r="B118" s="189" t="s">
        <v>429</v>
      </c>
      <c r="C118" s="89">
        <v>0</v>
      </c>
      <c r="D118" s="89">
        <v>0</v>
      </c>
      <c r="E118" s="89">
        <v>0</v>
      </c>
      <c r="F118" s="89">
        <v>0</v>
      </c>
      <c r="G118" s="89">
        <v>0</v>
      </c>
      <c r="H118" s="89">
        <v>0</v>
      </c>
      <c r="I118" s="89">
        <v>0</v>
      </c>
      <c r="J118" s="89">
        <v>0</v>
      </c>
      <c r="K118" s="89">
        <v>0</v>
      </c>
      <c r="L118" s="89">
        <v>0</v>
      </c>
      <c r="M118" s="89">
        <v>0</v>
      </c>
      <c r="N118" s="89">
        <v>0</v>
      </c>
      <c r="O118" s="89">
        <v>0</v>
      </c>
      <c r="P118" s="89">
        <v>0</v>
      </c>
      <c r="Q118" s="89">
        <v>0</v>
      </c>
      <c r="R118" s="89">
        <v>0</v>
      </c>
      <c r="S118" s="89">
        <v>0</v>
      </c>
      <c r="T118" s="89">
        <v>0</v>
      </c>
      <c r="U118" s="89">
        <v>0</v>
      </c>
      <c r="V118" s="89">
        <v>0</v>
      </c>
      <c r="W118" s="89">
        <v>0</v>
      </c>
      <c r="X118" s="89">
        <v>0</v>
      </c>
      <c r="Y118" s="89">
        <v>0</v>
      </c>
      <c r="Z118" s="89">
        <v>0</v>
      </c>
      <c r="AA118" s="89">
        <v>0</v>
      </c>
      <c r="AB118" s="89">
        <v>0</v>
      </c>
      <c r="AC118" s="89">
        <v>0</v>
      </c>
      <c r="AD118" s="89">
        <v>0</v>
      </c>
      <c r="AE118" s="89">
        <v>0</v>
      </c>
      <c r="AF118" s="89">
        <v>0</v>
      </c>
      <c r="AG118" s="89">
        <v>0</v>
      </c>
      <c r="AH118" s="89">
        <v>0</v>
      </c>
      <c r="AI118" s="89">
        <v>0</v>
      </c>
      <c r="AJ118" s="89">
        <v>0</v>
      </c>
      <c r="AK118" s="89">
        <v>0</v>
      </c>
      <c r="AL118" s="89">
        <v>0</v>
      </c>
      <c r="AM118" s="89">
        <v>0</v>
      </c>
      <c r="AN118" s="89">
        <v>0</v>
      </c>
      <c r="AO118" s="89">
        <v>0</v>
      </c>
      <c r="AP118" s="89">
        <v>0</v>
      </c>
      <c r="AQ118" s="89">
        <v>0</v>
      </c>
      <c r="AR118" s="89">
        <v>0</v>
      </c>
      <c r="AS118" s="89">
        <v>0</v>
      </c>
      <c r="AT118" s="89">
        <v>0</v>
      </c>
      <c r="AU118" s="89">
        <v>0</v>
      </c>
      <c r="AV118" s="89">
        <v>0</v>
      </c>
      <c r="AW118" s="89">
        <v>0</v>
      </c>
      <c r="AX118" s="89">
        <v>0</v>
      </c>
      <c r="AY118" s="89">
        <v>0</v>
      </c>
      <c r="AZ118" s="89">
        <v>0</v>
      </c>
      <c r="BA118" s="89">
        <v>0</v>
      </c>
      <c r="BB118" s="89">
        <v>0</v>
      </c>
      <c r="BC118" s="89">
        <v>0</v>
      </c>
      <c r="BD118" s="89">
        <v>0</v>
      </c>
      <c r="BE118" s="89">
        <v>0</v>
      </c>
      <c r="BF118" s="89">
        <v>0</v>
      </c>
      <c r="BG118" s="89">
        <v>0</v>
      </c>
      <c r="BH118" s="89">
        <v>0</v>
      </c>
      <c r="BI118" s="89">
        <v>0</v>
      </c>
      <c r="BJ118" s="89">
        <v>0</v>
      </c>
      <c r="BK118" s="89">
        <v>0</v>
      </c>
      <c r="BL118" s="89">
        <v>0</v>
      </c>
      <c r="BM118" s="89">
        <v>0</v>
      </c>
      <c r="BN118" s="89">
        <v>0</v>
      </c>
      <c r="BO118" s="89">
        <v>0</v>
      </c>
      <c r="BP118" s="89">
        <v>0</v>
      </c>
      <c r="BQ118" s="89">
        <v>0</v>
      </c>
      <c r="BR118" s="89">
        <v>0</v>
      </c>
      <c r="BS118" s="89">
        <v>0</v>
      </c>
      <c r="BT118" s="89">
        <v>0</v>
      </c>
      <c r="BU118" s="89">
        <v>0</v>
      </c>
      <c r="BV118" s="89">
        <v>0</v>
      </c>
      <c r="BW118" s="89">
        <v>0</v>
      </c>
      <c r="BX118" s="112">
        <v>0</v>
      </c>
      <c r="BY118" s="112">
        <v>0</v>
      </c>
      <c r="BZ118" s="112">
        <v>0</v>
      </c>
      <c r="CA118" s="112">
        <v>0</v>
      </c>
      <c r="CB118" s="112">
        <v>0</v>
      </c>
      <c r="CC118" s="112">
        <v>0</v>
      </c>
      <c r="CD118" s="236">
        <v>0</v>
      </c>
      <c r="CE118" s="236">
        <v>0</v>
      </c>
      <c r="CF118" s="236">
        <v>0</v>
      </c>
      <c r="CG118" s="236">
        <v>0</v>
      </c>
      <c r="CH118" s="236">
        <v>0</v>
      </c>
      <c r="CI118" s="236">
        <v>0</v>
      </c>
    </row>
    <row r="119" spans="1:87" ht="12.75" customHeight="1" x14ac:dyDescent="0.3">
      <c r="A119" s="190">
        <v>34030</v>
      </c>
      <c r="B119" s="189" t="s">
        <v>430</v>
      </c>
      <c r="C119" s="89">
        <v>1592891.05</v>
      </c>
      <c r="D119" s="89">
        <v>1592891.05</v>
      </c>
      <c r="E119" s="89">
        <v>1592891.05</v>
      </c>
      <c r="F119" s="89">
        <v>1592891.05</v>
      </c>
      <c r="G119" s="89">
        <v>1592891.05</v>
      </c>
      <c r="H119" s="89">
        <v>1592891.05</v>
      </c>
      <c r="I119" s="89">
        <v>1592891.05</v>
      </c>
      <c r="J119" s="89">
        <v>1592891.05</v>
      </c>
      <c r="K119" s="89">
        <v>1592891.05</v>
      </c>
      <c r="L119" s="89">
        <v>1592891.05</v>
      </c>
      <c r="M119" s="89">
        <v>1592891.05</v>
      </c>
      <c r="N119" s="89">
        <v>1592891.05</v>
      </c>
      <c r="O119" s="89">
        <v>1592891.05</v>
      </c>
      <c r="P119" s="89">
        <v>1592891.05</v>
      </c>
      <c r="Q119" s="89">
        <v>1592891.05</v>
      </c>
      <c r="R119" s="89">
        <v>1592891.05</v>
      </c>
      <c r="S119" s="89">
        <v>1592891.05</v>
      </c>
      <c r="T119" s="89">
        <v>1592891.05</v>
      </c>
      <c r="U119" s="89">
        <v>1592891.05</v>
      </c>
      <c r="V119" s="89">
        <v>1592891.05</v>
      </c>
      <c r="W119" s="89">
        <v>1592891.05</v>
      </c>
      <c r="X119" s="89">
        <v>1592891.05</v>
      </c>
      <c r="Y119" s="89">
        <v>1592891.05</v>
      </c>
      <c r="Z119" s="89">
        <v>1592891.05</v>
      </c>
      <c r="AA119" s="89">
        <v>1592891.05</v>
      </c>
      <c r="AB119" s="89">
        <v>1592891.05</v>
      </c>
      <c r="AC119" s="89">
        <v>1592891.05</v>
      </c>
      <c r="AD119" s="89">
        <v>1592891.05</v>
      </c>
      <c r="AE119" s="89">
        <v>1592891.05</v>
      </c>
      <c r="AF119" s="89">
        <v>1592891.05</v>
      </c>
      <c r="AG119" s="89">
        <v>1592891.05</v>
      </c>
      <c r="AH119" s="89">
        <v>1592891.05</v>
      </c>
      <c r="AI119" s="89">
        <v>1592891.05</v>
      </c>
      <c r="AJ119" s="89">
        <v>1592891.05</v>
      </c>
      <c r="AK119" s="89">
        <v>1592891.05</v>
      </c>
      <c r="AL119" s="89">
        <v>1592891.05</v>
      </c>
      <c r="AM119" s="89">
        <v>1592891.05</v>
      </c>
      <c r="AN119" s="89">
        <v>1592891.05</v>
      </c>
      <c r="AO119" s="89">
        <v>1592891.05</v>
      </c>
      <c r="AP119" s="89">
        <v>1592891.05</v>
      </c>
      <c r="AQ119" s="89">
        <v>1592891.05</v>
      </c>
      <c r="AR119" s="89">
        <v>1592891.05</v>
      </c>
      <c r="AS119" s="89">
        <v>1592891.05</v>
      </c>
      <c r="AT119" s="89">
        <v>1592891.05</v>
      </c>
      <c r="AU119" s="89">
        <v>1592891.05</v>
      </c>
      <c r="AV119" s="89">
        <v>1592891.05</v>
      </c>
      <c r="AW119" s="89">
        <v>1592891.05</v>
      </c>
      <c r="AX119" s="89">
        <v>1592891.05</v>
      </c>
      <c r="AY119" s="89">
        <v>1592891.05</v>
      </c>
      <c r="AZ119" s="89">
        <v>1592891.05</v>
      </c>
      <c r="BA119" s="89">
        <v>1592891.05</v>
      </c>
      <c r="BB119" s="89">
        <v>1592891.05</v>
      </c>
      <c r="BC119" s="89">
        <v>1592891.05</v>
      </c>
      <c r="BD119" s="89">
        <v>1592891.05</v>
      </c>
      <c r="BE119" s="89">
        <v>1592891.05</v>
      </c>
      <c r="BF119" s="89">
        <v>1592891.05</v>
      </c>
      <c r="BG119" s="89">
        <v>1592891.05</v>
      </c>
      <c r="BH119" s="89">
        <v>1592891.05</v>
      </c>
      <c r="BI119" s="89">
        <v>1592891.05</v>
      </c>
      <c r="BJ119" s="89">
        <v>1592891.05</v>
      </c>
      <c r="BK119" s="89">
        <v>1592891.05</v>
      </c>
      <c r="BL119" s="89">
        <v>1592891.05</v>
      </c>
      <c r="BM119" s="89">
        <v>1592891.05</v>
      </c>
      <c r="BN119" s="89">
        <v>1592891.05</v>
      </c>
      <c r="BO119" s="89">
        <v>1592891.05</v>
      </c>
      <c r="BP119" s="89">
        <v>1592891.05</v>
      </c>
      <c r="BQ119" s="89">
        <v>1592891.05</v>
      </c>
      <c r="BR119" s="89">
        <v>1592891.05</v>
      </c>
      <c r="BS119" s="89">
        <v>1592891.05</v>
      </c>
      <c r="BT119" s="89">
        <v>1592891.05</v>
      </c>
      <c r="BU119" s="89">
        <v>1592891.05</v>
      </c>
      <c r="BV119" s="89">
        <v>1592891.05</v>
      </c>
      <c r="BW119" s="89">
        <v>1592891.05</v>
      </c>
      <c r="BX119" s="112">
        <v>1592891.05</v>
      </c>
      <c r="BY119" s="112">
        <v>1592891.05</v>
      </c>
      <c r="BZ119" s="112">
        <v>1592891.05</v>
      </c>
      <c r="CA119" s="112">
        <v>1592891.05</v>
      </c>
      <c r="CB119" s="112">
        <v>1592891.05</v>
      </c>
      <c r="CC119" s="112">
        <v>1592891.05</v>
      </c>
      <c r="CD119" s="236">
        <v>1592891.05</v>
      </c>
      <c r="CE119" s="236">
        <v>1592891.05</v>
      </c>
      <c r="CF119" s="236">
        <v>1592891.05</v>
      </c>
      <c r="CG119" s="236">
        <v>1592891.05</v>
      </c>
      <c r="CH119" s="236">
        <v>1592891.05</v>
      </c>
      <c r="CI119" s="236">
        <v>1592891.05</v>
      </c>
    </row>
    <row r="120" spans="1:87" ht="12.75" customHeight="1" x14ac:dyDescent="0.3">
      <c r="A120" s="190">
        <v>34042</v>
      </c>
      <c r="B120" s="189" t="s">
        <v>431</v>
      </c>
      <c r="C120" s="89">
        <v>0</v>
      </c>
      <c r="D120" s="89">
        <v>0</v>
      </c>
      <c r="E120" s="89">
        <v>0</v>
      </c>
      <c r="F120" s="89">
        <v>0</v>
      </c>
      <c r="G120" s="89">
        <v>0</v>
      </c>
      <c r="H120" s="89">
        <v>0</v>
      </c>
      <c r="I120" s="89">
        <v>0</v>
      </c>
      <c r="J120" s="89">
        <v>0</v>
      </c>
      <c r="K120" s="89">
        <v>0</v>
      </c>
      <c r="L120" s="89">
        <v>0</v>
      </c>
      <c r="M120" s="89">
        <v>0</v>
      </c>
      <c r="N120" s="89">
        <v>0</v>
      </c>
      <c r="O120" s="89">
        <v>0</v>
      </c>
      <c r="P120" s="89">
        <v>0</v>
      </c>
      <c r="Q120" s="89">
        <v>0</v>
      </c>
      <c r="R120" s="89">
        <v>0</v>
      </c>
      <c r="S120" s="89">
        <v>0</v>
      </c>
      <c r="T120" s="89">
        <v>0</v>
      </c>
      <c r="U120" s="89">
        <v>0</v>
      </c>
      <c r="V120" s="89">
        <v>0</v>
      </c>
      <c r="W120" s="89">
        <v>0</v>
      </c>
      <c r="X120" s="89">
        <v>0</v>
      </c>
      <c r="Y120" s="89">
        <v>0</v>
      </c>
      <c r="Z120" s="89">
        <v>0</v>
      </c>
      <c r="AA120" s="89">
        <v>0</v>
      </c>
      <c r="AB120" s="89">
        <v>0</v>
      </c>
      <c r="AC120" s="89">
        <v>0</v>
      </c>
      <c r="AD120" s="89">
        <v>0</v>
      </c>
      <c r="AE120" s="89">
        <v>0</v>
      </c>
      <c r="AF120" s="89">
        <v>0</v>
      </c>
      <c r="AG120" s="89">
        <v>0</v>
      </c>
      <c r="AH120" s="89">
        <v>0</v>
      </c>
      <c r="AI120" s="89">
        <v>0</v>
      </c>
      <c r="AJ120" s="89">
        <v>0</v>
      </c>
      <c r="AK120" s="89">
        <v>0</v>
      </c>
      <c r="AL120" s="89">
        <v>0</v>
      </c>
      <c r="AM120" s="89">
        <v>0</v>
      </c>
      <c r="AN120" s="89">
        <v>0</v>
      </c>
      <c r="AO120" s="89">
        <v>0</v>
      </c>
      <c r="AP120" s="89">
        <v>0</v>
      </c>
      <c r="AQ120" s="89">
        <v>0</v>
      </c>
      <c r="AR120" s="89">
        <v>0</v>
      </c>
      <c r="AS120" s="89">
        <v>0</v>
      </c>
      <c r="AT120" s="89">
        <v>0</v>
      </c>
      <c r="AU120" s="89">
        <v>0</v>
      </c>
      <c r="AV120" s="89">
        <v>0</v>
      </c>
      <c r="AW120" s="89">
        <v>0</v>
      </c>
      <c r="AX120" s="89">
        <v>0</v>
      </c>
      <c r="AY120" s="89">
        <v>0</v>
      </c>
      <c r="AZ120" s="89">
        <v>0</v>
      </c>
      <c r="BA120" s="89">
        <v>0</v>
      </c>
      <c r="BB120" s="89">
        <v>0</v>
      </c>
      <c r="BC120" s="89">
        <v>0</v>
      </c>
      <c r="BD120" s="89">
        <v>0</v>
      </c>
      <c r="BE120" s="89">
        <v>0</v>
      </c>
      <c r="BF120" s="89">
        <v>0</v>
      </c>
      <c r="BG120" s="89">
        <v>0</v>
      </c>
      <c r="BH120" s="89">
        <v>0</v>
      </c>
      <c r="BI120" s="89">
        <v>0</v>
      </c>
      <c r="BJ120" s="89">
        <v>0</v>
      </c>
      <c r="BK120" s="89">
        <v>0</v>
      </c>
      <c r="BL120" s="89">
        <v>0</v>
      </c>
      <c r="BM120" s="89">
        <v>0</v>
      </c>
      <c r="BN120" s="89">
        <v>0</v>
      </c>
      <c r="BO120" s="89">
        <v>0</v>
      </c>
      <c r="BP120" s="89">
        <v>0</v>
      </c>
      <c r="BQ120" s="89">
        <v>0</v>
      </c>
      <c r="BR120" s="89">
        <v>0</v>
      </c>
      <c r="BS120" s="89">
        <v>0</v>
      </c>
      <c r="BT120" s="89">
        <v>0</v>
      </c>
      <c r="BU120" s="89">
        <v>0</v>
      </c>
      <c r="BV120" s="89">
        <v>0</v>
      </c>
      <c r="BW120" s="89">
        <v>0</v>
      </c>
      <c r="BX120" s="112">
        <v>0</v>
      </c>
      <c r="BY120" s="112">
        <v>0</v>
      </c>
      <c r="BZ120" s="112">
        <v>0</v>
      </c>
      <c r="CA120" s="112">
        <v>0</v>
      </c>
      <c r="CB120" s="112">
        <v>0</v>
      </c>
      <c r="CC120" s="112">
        <v>0</v>
      </c>
      <c r="CD120" s="236">
        <v>0</v>
      </c>
      <c r="CE120" s="236">
        <v>0</v>
      </c>
      <c r="CF120" s="236">
        <v>0</v>
      </c>
      <c r="CG120" s="236">
        <v>0</v>
      </c>
      <c r="CH120" s="236">
        <v>0</v>
      </c>
      <c r="CI120" s="236">
        <v>0</v>
      </c>
    </row>
    <row r="121" spans="1:87" ht="12.75" customHeight="1" x14ac:dyDescent="0.3">
      <c r="A121" s="190">
        <v>34081</v>
      </c>
      <c r="B121" s="189" t="s">
        <v>432</v>
      </c>
      <c r="C121" s="89">
        <v>18197341.469999999</v>
      </c>
      <c r="D121" s="89">
        <v>18197341.469999999</v>
      </c>
      <c r="E121" s="89">
        <v>18197341.469999999</v>
      </c>
      <c r="F121" s="89">
        <v>18197341.469999999</v>
      </c>
      <c r="G121" s="89">
        <v>18197341.469999999</v>
      </c>
      <c r="H121" s="89">
        <v>18197341.469999999</v>
      </c>
      <c r="I121" s="89">
        <v>18197341.469999999</v>
      </c>
      <c r="J121" s="89">
        <v>18197341.469999999</v>
      </c>
      <c r="K121" s="89">
        <v>18197341.469999999</v>
      </c>
      <c r="L121" s="89">
        <v>18197341.469999999</v>
      </c>
      <c r="M121" s="89">
        <v>18197341.469999999</v>
      </c>
      <c r="N121" s="89">
        <v>18197341.469999999</v>
      </c>
      <c r="O121" s="89">
        <v>18197341.469999999</v>
      </c>
      <c r="P121" s="89">
        <v>18197341.469999999</v>
      </c>
      <c r="Q121" s="89">
        <v>18197341.469999999</v>
      </c>
      <c r="R121" s="89">
        <v>18197341.469999999</v>
      </c>
      <c r="S121" s="89">
        <v>18197341.469999999</v>
      </c>
      <c r="T121" s="89">
        <v>18197341.469999999</v>
      </c>
      <c r="U121" s="89">
        <v>18197341.469999999</v>
      </c>
      <c r="V121" s="89">
        <v>18197341.469999999</v>
      </c>
      <c r="W121" s="89">
        <v>18197341.469999999</v>
      </c>
      <c r="X121" s="89">
        <v>18197341.469999999</v>
      </c>
      <c r="Y121" s="89">
        <v>18197341.469999999</v>
      </c>
      <c r="Z121" s="89">
        <v>18197341.469999999</v>
      </c>
      <c r="AA121" s="89">
        <v>18197341.469999999</v>
      </c>
      <c r="AB121" s="89">
        <v>18197341.469999999</v>
      </c>
      <c r="AC121" s="89">
        <v>18197341.469999999</v>
      </c>
      <c r="AD121" s="89">
        <v>18197341.469999999</v>
      </c>
      <c r="AE121" s="89">
        <v>18197341.469999999</v>
      </c>
      <c r="AF121" s="89">
        <v>18197341.469999999</v>
      </c>
      <c r="AG121" s="89">
        <v>18197341.469999999</v>
      </c>
      <c r="AH121" s="89">
        <v>18197341.469999999</v>
      </c>
      <c r="AI121" s="89">
        <v>18197341.469999999</v>
      </c>
      <c r="AJ121" s="89">
        <v>18197341.469999999</v>
      </c>
      <c r="AK121" s="89">
        <v>18197341.469999999</v>
      </c>
      <c r="AL121" s="89">
        <v>18197341.469999999</v>
      </c>
      <c r="AM121" s="89">
        <v>18197341.469999999</v>
      </c>
      <c r="AN121" s="89">
        <v>18197341.469999999</v>
      </c>
      <c r="AO121" s="89">
        <v>18197341.469999999</v>
      </c>
      <c r="AP121" s="89">
        <v>18197341.469999999</v>
      </c>
      <c r="AQ121" s="89">
        <v>18197341.469999999</v>
      </c>
      <c r="AR121" s="89">
        <v>18197341.469999999</v>
      </c>
      <c r="AS121" s="89">
        <v>18197341.469999999</v>
      </c>
      <c r="AT121" s="89">
        <v>18197341.469999999</v>
      </c>
      <c r="AU121" s="89">
        <v>18197341.469999999</v>
      </c>
      <c r="AV121" s="89">
        <v>18197341.469999999</v>
      </c>
      <c r="AW121" s="89">
        <v>18197341.469999999</v>
      </c>
      <c r="AX121" s="89">
        <v>18197341.469999999</v>
      </c>
      <c r="AY121" s="89">
        <v>18197341.469999999</v>
      </c>
      <c r="AZ121" s="89">
        <v>18197341.469999999</v>
      </c>
      <c r="BA121" s="89">
        <v>18197341.469999999</v>
      </c>
      <c r="BB121" s="89">
        <v>18197341.469999999</v>
      </c>
      <c r="BC121" s="89">
        <v>18197341.469999999</v>
      </c>
      <c r="BD121" s="89">
        <v>18197341.469999999</v>
      </c>
      <c r="BE121" s="89">
        <v>18197341.469999999</v>
      </c>
      <c r="BF121" s="89">
        <v>18197341.469999999</v>
      </c>
      <c r="BG121" s="89">
        <v>18197341.469999999</v>
      </c>
      <c r="BH121" s="89">
        <v>18197341.469999999</v>
      </c>
      <c r="BI121" s="89">
        <v>18197341.469999999</v>
      </c>
      <c r="BJ121" s="89">
        <v>18197341.469999999</v>
      </c>
      <c r="BK121" s="89">
        <v>18197341.469999999</v>
      </c>
      <c r="BL121" s="89">
        <v>18197341.469999999</v>
      </c>
      <c r="BM121" s="89">
        <v>18197341.469999999</v>
      </c>
      <c r="BN121" s="89">
        <v>18197341.469999999</v>
      </c>
      <c r="BO121" s="89">
        <v>18197341.469999999</v>
      </c>
      <c r="BP121" s="89">
        <v>18197341.469999999</v>
      </c>
      <c r="BQ121" s="89">
        <v>18197341.469999999</v>
      </c>
      <c r="BR121" s="89">
        <v>18197341.469999999</v>
      </c>
      <c r="BS121" s="89">
        <v>18197341.469999999</v>
      </c>
      <c r="BT121" s="89">
        <v>18197341.469999999</v>
      </c>
      <c r="BU121" s="89">
        <v>18197341.469999999</v>
      </c>
      <c r="BV121" s="89">
        <v>18197341.469999999</v>
      </c>
      <c r="BW121" s="89">
        <v>18197341.469999999</v>
      </c>
      <c r="BX121" s="112">
        <v>18197341.469999999</v>
      </c>
      <c r="BY121" s="112">
        <v>18197341.469999999</v>
      </c>
      <c r="BZ121" s="112">
        <v>18197341.469999999</v>
      </c>
      <c r="CA121" s="112">
        <v>18197341.469999999</v>
      </c>
      <c r="CB121" s="112">
        <v>18197341.469999999</v>
      </c>
      <c r="CC121" s="112">
        <v>18197341.469999999</v>
      </c>
      <c r="CD121" s="236">
        <v>18197341.469999999</v>
      </c>
      <c r="CE121" s="236">
        <v>18197341.469999999</v>
      </c>
      <c r="CF121" s="236">
        <v>18197341.469999999</v>
      </c>
      <c r="CG121" s="236">
        <v>18197341.469999999</v>
      </c>
      <c r="CH121" s="236">
        <v>18197341.469999999</v>
      </c>
      <c r="CI121" s="236">
        <v>18197341.469999999</v>
      </c>
    </row>
    <row r="122" spans="1:87" ht="12.75" customHeight="1" x14ac:dyDescent="0.3">
      <c r="A122" s="190">
        <v>34099</v>
      </c>
      <c r="B122" s="189" t="s">
        <v>433</v>
      </c>
      <c r="C122" s="89">
        <v>135334931.13999999</v>
      </c>
      <c r="D122" s="89">
        <v>135334931.13999999</v>
      </c>
      <c r="E122" s="89">
        <v>135334931.13999999</v>
      </c>
      <c r="F122" s="89">
        <v>132548720.51999998</v>
      </c>
      <c r="G122" s="89">
        <v>132548720.51999998</v>
      </c>
      <c r="H122" s="89">
        <v>132548720.51999998</v>
      </c>
      <c r="I122" s="89">
        <v>132548720.51999998</v>
      </c>
      <c r="J122" s="89">
        <v>132548720.51999998</v>
      </c>
      <c r="K122" s="89">
        <v>132548720.51999998</v>
      </c>
      <c r="L122" s="89">
        <v>132548720.51999998</v>
      </c>
      <c r="M122" s="89">
        <v>132548720.51999998</v>
      </c>
      <c r="N122" s="89">
        <v>132548720.51999998</v>
      </c>
      <c r="O122" s="89">
        <v>167469727.13999999</v>
      </c>
      <c r="P122" s="89">
        <v>167469727.13999999</v>
      </c>
      <c r="Q122" s="89">
        <v>167469727.13999999</v>
      </c>
      <c r="R122" s="89">
        <v>167469727.13999999</v>
      </c>
      <c r="S122" s="89">
        <v>167469727.13999999</v>
      </c>
      <c r="T122" s="89">
        <v>167469727.13999999</v>
      </c>
      <c r="U122" s="89">
        <v>167469727.13999999</v>
      </c>
      <c r="V122" s="89">
        <v>167469727.13999999</v>
      </c>
      <c r="W122" s="89">
        <v>167469727.13999999</v>
      </c>
      <c r="X122" s="89">
        <v>167469727.13999999</v>
      </c>
      <c r="Y122" s="89">
        <v>167469727.13999999</v>
      </c>
      <c r="Z122" s="89">
        <v>167469727.13999999</v>
      </c>
      <c r="AA122" s="89">
        <v>174163367.94</v>
      </c>
      <c r="AB122" s="89">
        <v>174163367.94</v>
      </c>
      <c r="AC122" s="89">
        <v>174163367.94</v>
      </c>
      <c r="AD122" s="89">
        <v>174163367.94</v>
      </c>
      <c r="AE122" s="89">
        <v>174163367.94</v>
      </c>
      <c r="AF122" s="89">
        <v>174163367.94</v>
      </c>
      <c r="AG122" s="89">
        <v>174163367.94</v>
      </c>
      <c r="AH122" s="89">
        <v>174163367.94</v>
      </c>
      <c r="AI122" s="89">
        <v>174163367.94</v>
      </c>
      <c r="AJ122" s="89">
        <v>174163367.94</v>
      </c>
      <c r="AK122" s="89">
        <v>174163367.94</v>
      </c>
      <c r="AL122" s="89">
        <v>174163367.94</v>
      </c>
      <c r="AM122" s="89">
        <v>189525494.19999999</v>
      </c>
      <c r="AN122" s="89">
        <v>189525494.19999999</v>
      </c>
      <c r="AO122" s="89">
        <v>189525494.19999999</v>
      </c>
      <c r="AP122" s="89">
        <v>189525494.19999999</v>
      </c>
      <c r="AQ122" s="89">
        <v>189525494.19999999</v>
      </c>
      <c r="AR122" s="89">
        <v>189525494.19999999</v>
      </c>
      <c r="AS122" s="89">
        <v>189525494.19999999</v>
      </c>
      <c r="AT122" s="89">
        <v>189525494.19999999</v>
      </c>
      <c r="AU122" s="89">
        <v>189525494.19999999</v>
      </c>
      <c r="AV122" s="89">
        <v>189525494.19999999</v>
      </c>
      <c r="AW122" s="89">
        <v>189525494.19999999</v>
      </c>
      <c r="AX122" s="89">
        <v>189525494.19999999</v>
      </c>
      <c r="AY122" s="89">
        <v>203381133.89999998</v>
      </c>
      <c r="AZ122" s="89">
        <v>203381133.89999998</v>
      </c>
      <c r="BA122" s="89">
        <v>203381133.89999998</v>
      </c>
      <c r="BB122" s="89">
        <v>203381133.89999998</v>
      </c>
      <c r="BC122" s="89">
        <v>203381133.89999998</v>
      </c>
      <c r="BD122" s="89">
        <v>203381133.89999998</v>
      </c>
      <c r="BE122" s="89">
        <v>203381133.89999998</v>
      </c>
      <c r="BF122" s="89">
        <v>203381133.89999998</v>
      </c>
      <c r="BG122" s="89">
        <v>203381133.89999998</v>
      </c>
      <c r="BH122" s="89">
        <v>203381133.89999998</v>
      </c>
      <c r="BI122" s="89">
        <v>203381133.89999998</v>
      </c>
      <c r="BJ122" s="89">
        <v>203381133.89999998</v>
      </c>
      <c r="BK122" s="89">
        <v>231899756.64999998</v>
      </c>
      <c r="BL122" s="89">
        <v>231899756.64999998</v>
      </c>
      <c r="BM122" s="89">
        <v>231899756.64999998</v>
      </c>
      <c r="BN122" s="89">
        <v>231899756.64999998</v>
      </c>
      <c r="BO122" s="89">
        <v>231899756.64999998</v>
      </c>
      <c r="BP122" s="89">
        <v>231899756.64999998</v>
      </c>
      <c r="BQ122" s="89">
        <v>231899756.64999998</v>
      </c>
      <c r="BR122" s="89">
        <v>231899756.64999998</v>
      </c>
      <c r="BS122" s="89">
        <v>231899756.64999998</v>
      </c>
      <c r="BT122" s="89">
        <v>231899756.64999998</v>
      </c>
      <c r="BU122" s="89">
        <v>231899756.64999998</v>
      </c>
      <c r="BV122" s="89">
        <v>231899756.64999998</v>
      </c>
      <c r="BW122" s="89">
        <v>269959071.58999997</v>
      </c>
      <c r="BX122" s="112">
        <v>167469727.13999999</v>
      </c>
      <c r="BY122" s="112">
        <v>174163367.94</v>
      </c>
      <c r="BZ122" s="112">
        <v>189525494.19999999</v>
      </c>
      <c r="CA122" s="112">
        <v>203381133.89999998</v>
      </c>
      <c r="CB122" s="112">
        <v>231899756.64999998</v>
      </c>
      <c r="CC122" s="112">
        <v>269959071.58999997</v>
      </c>
      <c r="CD122" s="236">
        <v>135877923.47999999</v>
      </c>
      <c r="CE122" s="236">
        <v>167984622.59</v>
      </c>
      <c r="CF122" s="236">
        <v>175345069.96000001</v>
      </c>
      <c r="CG122" s="236">
        <v>190591312.63999999</v>
      </c>
      <c r="CH122" s="236">
        <v>205574874.11000001</v>
      </c>
      <c r="CI122" s="236">
        <v>234827396.25999999</v>
      </c>
    </row>
    <row r="123" spans="1:87" ht="12.75" customHeight="1" x14ac:dyDescent="0.3">
      <c r="A123" s="190">
        <v>34120</v>
      </c>
      <c r="B123" s="189" t="s">
        <v>434</v>
      </c>
      <c r="C123" s="237">
        <v>0</v>
      </c>
      <c r="D123" s="89">
        <v>0</v>
      </c>
      <c r="E123" s="89">
        <v>0</v>
      </c>
      <c r="F123" s="89">
        <v>0</v>
      </c>
      <c r="G123" s="89">
        <v>0</v>
      </c>
      <c r="H123" s="89">
        <v>0</v>
      </c>
      <c r="I123" s="89">
        <v>0</v>
      </c>
      <c r="J123" s="89">
        <v>0</v>
      </c>
      <c r="K123" s="89">
        <v>0</v>
      </c>
      <c r="L123" s="89">
        <v>0</v>
      </c>
      <c r="M123" s="89">
        <v>0</v>
      </c>
      <c r="N123" s="89">
        <v>0</v>
      </c>
      <c r="O123" s="89">
        <v>0</v>
      </c>
      <c r="P123" s="89">
        <v>0</v>
      </c>
      <c r="Q123" s="89">
        <v>0</v>
      </c>
      <c r="R123" s="89">
        <v>0</v>
      </c>
      <c r="S123" s="89">
        <v>0</v>
      </c>
      <c r="T123" s="89">
        <v>0</v>
      </c>
      <c r="U123" s="89">
        <v>0</v>
      </c>
      <c r="V123" s="89">
        <v>0</v>
      </c>
      <c r="W123" s="89">
        <v>0</v>
      </c>
      <c r="X123" s="89">
        <v>0</v>
      </c>
      <c r="Y123" s="89">
        <v>0</v>
      </c>
      <c r="Z123" s="89">
        <v>0</v>
      </c>
      <c r="AA123" s="89">
        <v>0</v>
      </c>
      <c r="AB123" s="89">
        <v>0</v>
      </c>
      <c r="AC123" s="89">
        <v>0</v>
      </c>
      <c r="AD123" s="89">
        <v>0</v>
      </c>
      <c r="AE123" s="89">
        <v>0</v>
      </c>
      <c r="AF123" s="89">
        <v>0</v>
      </c>
      <c r="AG123" s="89">
        <v>0</v>
      </c>
      <c r="AH123" s="89">
        <v>0</v>
      </c>
      <c r="AI123" s="89">
        <v>0</v>
      </c>
      <c r="AJ123" s="89">
        <v>0</v>
      </c>
      <c r="AK123" s="89">
        <v>0</v>
      </c>
      <c r="AL123" s="89">
        <v>0</v>
      </c>
      <c r="AM123" s="89">
        <v>0</v>
      </c>
      <c r="AN123" s="89">
        <v>0</v>
      </c>
      <c r="AO123" s="89">
        <v>0</v>
      </c>
      <c r="AP123" s="89">
        <v>0</v>
      </c>
      <c r="AQ123" s="89">
        <v>0</v>
      </c>
      <c r="AR123" s="89">
        <v>0</v>
      </c>
      <c r="AS123" s="89">
        <v>0</v>
      </c>
      <c r="AT123" s="89">
        <v>0</v>
      </c>
      <c r="AU123" s="89">
        <v>0</v>
      </c>
      <c r="AV123" s="89">
        <v>0</v>
      </c>
      <c r="AW123" s="89">
        <v>0</v>
      </c>
      <c r="AX123" s="89">
        <v>0</v>
      </c>
      <c r="AY123" s="89">
        <v>0</v>
      </c>
      <c r="AZ123" s="89">
        <v>0</v>
      </c>
      <c r="BA123" s="89">
        <v>0</v>
      </c>
      <c r="BB123" s="89">
        <v>0</v>
      </c>
      <c r="BC123" s="89">
        <v>0</v>
      </c>
      <c r="BD123" s="89">
        <v>0</v>
      </c>
      <c r="BE123" s="89">
        <v>0</v>
      </c>
      <c r="BF123" s="89">
        <v>0</v>
      </c>
      <c r="BG123" s="89">
        <v>0</v>
      </c>
      <c r="BH123" s="89">
        <v>0</v>
      </c>
      <c r="BI123" s="89">
        <v>0</v>
      </c>
      <c r="BJ123" s="89">
        <v>0</v>
      </c>
      <c r="BK123" s="89">
        <v>0</v>
      </c>
      <c r="BL123" s="89">
        <v>0</v>
      </c>
      <c r="BM123" s="89">
        <v>0</v>
      </c>
      <c r="BN123" s="89">
        <v>0</v>
      </c>
      <c r="BO123" s="89">
        <v>0</v>
      </c>
      <c r="BP123" s="89">
        <v>0</v>
      </c>
      <c r="BQ123" s="89">
        <v>0</v>
      </c>
      <c r="BR123" s="89">
        <v>0</v>
      </c>
      <c r="BS123" s="89">
        <v>0</v>
      </c>
      <c r="BT123" s="89">
        <v>0</v>
      </c>
      <c r="BU123" s="89">
        <v>0</v>
      </c>
      <c r="BV123" s="89">
        <v>0</v>
      </c>
      <c r="BW123" s="89">
        <v>0</v>
      </c>
      <c r="BX123" s="112">
        <v>0</v>
      </c>
      <c r="BY123" s="112">
        <v>0</v>
      </c>
      <c r="BZ123" s="112">
        <v>0</v>
      </c>
      <c r="CA123" s="112">
        <v>0</v>
      </c>
      <c r="CB123" s="112">
        <v>0</v>
      </c>
      <c r="CC123" s="112">
        <v>0</v>
      </c>
      <c r="CD123" s="236">
        <v>0</v>
      </c>
      <c r="CE123" s="236">
        <v>0</v>
      </c>
      <c r="CF123" s="236">
        <v>0</v>
      </c>
      <c r="CG123" s="236">
        <v>0</v>
      </c>
      <c r="CH123" s="236">
        <v>0</v>
      </c>
      <c r="CI123" s="236">
        <v>0</v>
      </c>
    </row>
    <row r="124" spans="1:87" ht="12.75" customHeight="1" x14ac:dyDescent="0.3">
      <c r="A124" s="190">
        <v>34128</v>
      </c>
      <c r="B124" s="189" t="s">
        <v>435</v>
      </c>
      <c r="C124" s="89">
        <v>0</v>
      </c>
      <c r="D124" s="89">
        <v>0</v>
      </c>
      <c r="E124" s="89">
        <v>0</v>
      </c>
      <c r="F124" s="89">
        <v>0</v>
      </c>
      <c r="G124" s="89">
        <v>0</v>
      </c>
      <c r="H124" s="89">
        <v>0</v>
      </c>
      <c r="I124" s="89">
        <v>0</v>
      </c>
      <c r="J124" s="89">
        <v>0</v>
      </c>
      <c r="K124" s="89">
        <v>0</v>
      </c>
      <c r="L124" s="89">
        <v>0</v>
      </c>
      <c r="M124" s="89">
        <v>0</v>
      </c>
      <c r="N124" s="89">
        <v>0</v>
      </c>
      <c r="O124" s="89">
        <v>0</v>
      </c>
      <c r="P124" s="89">
        <v>0</v>
      </c>
      <c r="Q124" s="89">
        <v>0</v>
      </c>
      <c r="R124" s="89">
        <v>0</v>
      </c>
      <c r="S124" s="89">
        <v>0</v>
      </c>
      <c r="T124" s="89">
        <v>0</v>
      </c>
      <c r="U124" s="89">
        <v>0</v>
      </c>
      <c r="V124" s="89">
        <v>0</v>
      </c>
      <c r="W124" s="89">
        <v>0</v>
      </c>
      <c r="X124" s="89">
        <v>0</v>
      </c>
      <c r="Y124" s="89">
        <v>0</v>
      </c>
      <c r="Z124" s="89">
        <v>0</v>
      </c>
      <c r="AA124" s="89">
        <v>0</v>
      </c>
      <c r="AB124" s="89">
        <v>0</v>
      </c>
      <c r="AC124" s="89">
        <v>0</v>
      </c>
      <c r="AD124" s="89">
        <v>0</v>
      </c>
      <c r="AE124" s="89">
        <v>0</v>
      </c>
      <c r="AF124" s="89">
        <v>0</v>
      </c>
      <c r="AG124" s="89">
        <v>0</v>
      </c>
      <c r="AH124" s="89">
        <v>0</v>
      </c>
      <c r="AI124" s="89">
        <v>0</v>
      </c>
      <c r="AJ124" s="89">
        <v>0</v>
      </c>
      <c r="AK124" s="89">
        <v>0</v>
      </c>
      <c r="AL124" s="89">
        <v>0</v>
      </c>
      <c r="AM124" s="89">
        <v>0</v>
      </c>
      <c r="AN124" s="89">
        <v>0</v>
      </c>
      <c r="AO124" s="89">
        <v>0</v>
      </c>
      <c r="AP124" s="89">
        <v>0</v>
      </c>
      <c r="AQ124" s="89">
        <v>0</v>
      </c>
      <c r="AR124" s="89">
        <v>0</v>
      </c>
      <c r="AS124" s="89">
        <v>0</v>
      </c>
      <c r="AT124" s="89">
        <v>0</v>
      </c>
      <c r="AU124" s="89">
        <v>0</v>
      </c>
      <c r="AV124" s="89">
        <v>0</v>
      </c>
      <c r="AW124" s="89">
        <v>0</v>
      </c>
      <c r="AX124" s="89">
        <v>0</v>
      </c>
      <c r="AY124" s="89">
        <v>0</v>
      </c>
      <c r="AZ124" s="89">
        <v>0</v>
      </c>
      <c r="BA124" s="89">
        <v>0</v>
      </c>
      <c r="BB124" s="89">
        <v>0</v>
      </c>
      <c r="BC124" s="89">
        <v>0</v>
      </c>
      <c r="BD124" s="89">
        <v>0</v>
      </c>
      <c r="BE124" s="89">
        <v>0</v>
      </c>
      <c r="BF124" s="89">
        <v>0</v>
      </c>
      <c r="BG124" s="89">
        <v>0</v>
      </c>
      <c r="BH124" s="89">
        <v>0</v>
      </c>
      <c r="BI124" s="89">
        <v>0</v>
      </c>
      <c r="BJ124" s="89">
        <v>0</v>
      </c>
      <c r="BK124" s="89">
        <v>0</v>
      </c>
      <c r="BL124" s="89">
        <v>0</v>
      </c>
      <c r="BM124" s="89">
        <v>0</v>
      </c>
      <c r="BN124" s="89">
        <v>0</v>
      </c>
      <c r="BO124" s="89">
        <v>0</v>
      </c>
      <c r="BP124" s="89">
        <v>0</v>
      </c>
      <c r="BQ124" s="89">
        <v>0</v>
      </c>
      <c r="BR124" s="89">
        <v>0</v>
      </c>
      <c r="BS124" s="89">
        <v>0</v>
      </c>
      <c r="BT124" s="89">
        <v>0</v>
      </c>
      <c r="BU124" s="89">
        <v>0</v>
      </c>
      <c r="BV124" s="89">
        <v>0</v>
      </c>
      <c r="BW124" s="89">
        <v>0</v>
      </c>
      <c r="BX124" s="112">
        <v>0</v>
      </c>
      <c r="BY124" s="112">
        <v>0</v>
      </c>
      <c r="BZ124" s="112">
        <v>0</v>
      </c>
      <c r="CA124" s="112">
        <v>0</v>
      </c>
      <c r="CB124" s="112">
        <v>0</v>
      </c>
      <c r="CC124" s="112">
        <v>0</v>
      </c>
      <c r="CD124" s="236">
        <v>0</v>
      </c>
      <c r="CE124" s="236">
        <v>0</v>
      </c>
      <c r="CF124" s="236">
        <v>0</v>
      </c>
      <c r="CG124" s="236">
        <v>0</v>
      </c>
      <c r="CH124" s="236">
        <v>0</v>
      </c>
      <c r="CI124" s="236">
        <v>0</v>
      </c>
    </row>
    <row r="125" spans="1:87" ht="12.75" customHeight="1" x14ac:dyDescent="0.3">
      <c r="A125" s="190">
        <v>34130</v>
      </c>
      <c r="B125" s="189" t="s">
        <v>436</v>
      </c>
      <c r="C125" s="89">
        <v>89131706.439999983</v>
      </c>
      <c r="D125" s="89">
        <v>99259949.309999987</v>
      </c>
      <c r="E125" s="89">
        <v>99251169.929999992</v>
      </c>
      <c r="F125" s="89">
        <v>99381122.679999992</v>
      </c>
      <c r="G125" s="89">
        <v>99430153.390000001</v>
      </c>
      <c r="H125" s="89">
        <v>99399295.379999995</v>
      </c>
      <c r="I125" s="89">
        <v>99478054.209999993</v>
      </c>
      <c r="J125" s="89">
        <v>99981075.50999999</v>
      </c>
      <c r="K125" s="89">
        <v>99761817.169999987</v>
      </c>
      <c r="L125" s="89">
        <v>100078924.41999999</v>
      </c>
      <c r="M125" s="89">
        <v>100107331.08999999</v>
      </c>
      <c r="N125" s="89">
        <v>100174657.27</v>
      </c>
      <c r="O125" s="89">
        <v>104796034.44999999</v>
      </c>
      <c r="P125" s="89">
        <v>104796034.44999999</v>
      </c>
      <c r="Q125" s="89">
        <v>104796034.44999999</v>
      </c>
      <c r="R125" s="89">
        <v>104796034.44999999</v>
      </c>
      <c r="S125" s="89">
        <v>104796034.44999999</v>
      </c>
      <c r="T125" s="89">
        <v>111596243.52</v>
      </c>
      <c r="U125" s="89">
        <v>111945076.31999999</v>
      </c>
      <c r="V125" s="89">
        <v>112218787.52</v>
      </c>
      <c r="W125" s="89">
        <v>112232113.92</v>
      </c>
      <c r="X125" s="89">
        <v>112232113.92</v>
      </c>
      <c r="Y125" s="89">
        <v>112232113.92</v>
      </c>
      <c r="Z125" s="89">
        <v>112232113.92</v>
      </c>
      <c r="AA125" s="89">
        <v>112232113.92</v>
      </c>
      <c r="AB125" s="89">
        <v>112232113.92</v>
      </c>
      <c r="AC125" s="89">
        <v>112232113.92</v>
      </c>
      <c r="AD125" s="89">
        <v>112232113.92</v>
      </c>
      <c r="AE125" s="89">
        <v>112232113.92</v>
      </c>
      <c r="AF125" s="89">
        <v>112232113.92</v>
      </c>
      <c r="AG125" s="89">
        <v>112232113.92</v>
      </c>
      <c r="AH125" s="89">
        <v>112232113.92</v>
      </c>
      <c r="AI125" s="89">
        <v>112232113.92</v>
      </c>
      <c r="AJ125" s="89">
        <v>112232113.92</v>
      </c>
      <c r="AK125" s="89">
        <v>112232113.92</v>
      </c>
      <c r="AL125" s="89">
        <v>112232113.92</v>
      </c>
      <c r="AM125" s="89">
        <v>112232113.92</v>
      </c>
      <c r="AN125" s="89">
        <v>112232113.92</v>
      </c>
      <c r="AO125" s="89">
        <v>112232113.92</v>
      </c>
      <c r="AP125" s="89">
        <v>112232113.92</v>
      </c>
      <c r="AQ125" s="89">
        <v>112232113.92</v>
      </c>
      <c r="AR125" s="89">
        <v>112232113.92</v>
      </c>
      <c r="AS125" s="89">
        <v>112232113.92</v>
      </c>
      <c r="AT125" s="89">
        <v>112232113.92</v>
      </c>
      <c r="AU125" s="89">
        <v>112232113.92</v>
      </c>
      <c r="AV125" s="89">
        <v>112232113.92</v>
      </c>
      <c r="AW125" s="89">
        <v>112232113.92</v>
      </c>
      <c r="AX125" s="89">
        <v>112232113.92</v>
      </c>
      <c r="AY125" s="89">
        <v>112232113.92</v>
      </c>
      <c r="AZ125" s="89">
        <v>112232113.92</v>
      </c>
      <c r="BA125" s="89">
        <v>112232113.92</v>
      </c>
      <c r="BB125" s="89">
        <v>112232113.92</v>
      </c>
      <c r="BC125" s="89">
        <v>112232113.92</v>
      </c>
      <c r="BD125" s="89">
        <v>112232113.92</v>
      </c>
      <c r="BE125" s="89">
        <v>112232113.92</v>
      </c>
      <c r="BF125" s="89">
        <v>112232113.92</v>
      </c>
      <c r="BG125" s="89">
        <v>112232113.92</v>
      </c>
      <c r="BH125" s="89">
        <v>112232113.92</v>
      </c>
      <c r="BI125" s="89">
        <v>112232113.92</v>
      </c>
      <c r="BJ125" s="89">
        <v>112232113.92</v>
      </c>
      <c r="BK125" s="89">
        <v>112232113.92</v>
      </c>
      <c r="BL125" s="89">
        <v>112232113.92</v>
      </c>
      <c r="BM125" s="89">
        <v>112232113.92</v>
      </c>
      <c r="BN125" s="89">
        <v>112232113.92</v>
      </c>
      <c r="BO125" s="89">
        <v>112232113.92</v>
      </c>
      <c r="BP125" s="89">
        <v>112232113.92</v>
      </c>
      <c r="BQ125" s="89">
        <v>112232113.92</v>
      </c>
      <c r="BR125" s="89">
        <v>112232113.92</v>
      </c>
      <c r="BS125" s="89">
        <v>112232113.92</v>
      </c>
      <c r="BT125" s="89">
        <v>112232113.92</v>
      </c>
      <c r="BU125" s="89">
        <v>112232113.92</v>
      </c>
      <c r="BV125" s="89">
        <v>112232113.92</v>
      </c>
      <c r="BW125" s="89">
        <v>112232113.92</v>
      </c>
      <c r="BX125" s="112">
        <v>104796034.44999999</v>
      </c>
      <c r="BY125" s="112">
        <v>112232113.92</v>
      </c>
      <c r="BZ125" s="112">
        <v>112232113.92</v>
      </c>
      <c r="CA125" s="112">
        <v>112232113.92</v>
      </c>
      <c r="CB125" s="112">
        <v>112232113.92</v>
      </c>
      <c r="CC125" s="112">
        <v>112232113.92</v>
      </c>
      <c r="CD125" s="236">
        <v>99248560.870000005</v>
      </c>
      <c r="CE125" s="236">
        <v>109300065.31999999</v>
      </c>
      <c r="CF125" s="236">
        <v>112232113.92</v>
      </c>
      <c r="CG125" s="236">
        <v>112232113.92</v>
      </c>
      <c r="CH125" s="236">
        <v>112232113.92</v>
      </c>
      <c r="CI125" s="236">
        <v>112232113.92</v>
      </c>
    </row>
    <row r="126" spans="1:87" ht="12.75" customHeight="1" x14ac:dyDescent="0.3">
      <c r="A126" s="190">
        <v>34131</v>
      </c>
      <c r="B126" s="189" t="s">
        <v>437</v>
      </c>
      <c r="C126" s="89">
        <v>21358587.48</v>
      </c>
      <c r="D126" s="89">
        <v>21500819.93</v>
      </c>
      <c r="E126" s="89">
        <v>21367394.370000001</v>
      </c>
      <c r="F126" s="89">
        <v>21467463.260000002</v>
      </c>
      <c r="G126" s="89">
        <v>21390998.460000005</v>
      </c>
      <c r="H126" s="89">
        <v>21300018.460000005</v>
      </c>
      <c r="I126" s="89">
        <v>21251285.230000004</v>
      </c>
      <c r="J126" s="89">
        <v>21251285.230000004</v>
      </c>
      <c r="K126" s="89">
        <v>21251285.230000004</v>
      </c>
      <c r="L126" s="89">
        <v>21253120.770000003</v>
      </c>
      <c r="M126" s="89">
        <v>21253120.770000003</v>
      </c>
      <c r="N126" s="89">
        <v>21253120.770000003</v>
      </c>
      <c r="O126" s="89">
        <v>21253120.770000003</v>
      </c>
      <c r="P126" s="89">
        <v>21253120.770000003</v>
      </c>
      <c r="Q126" s="89">
        <v>21253120.770000003</v>
      </c>
      <c r="R126" s="89">
        <v>21253120.770000003</v>
      </c>
      <c r="S126" s="89">
        <v>21253120.770000003</v>
      </c>
      <c r="T126" s="89">
        <v>21253120.770000003</v>
      </c>
      <c r="U126" s="89">
        <v>21253120.770000003</v>
      </c>
      <c r="V126" s="89">
        <v>21253120.770000003</v>
      </c>
      <c r="W126" s="89">
        <v>21253120.770000003</v>
      </c>
      <c r="X126" s="89">
        <v>21253120.770000003</v>
      </c>
      <c r="Y126" s="89">
        <v>21253120.770000003</v>
      </c>
      <c r="Z126" s="89">
        <v>21253120.770000003</v>
      </c>
      <c r="AA126" s="89">
        <v>21253120.770000003</v>
      </c>
      <c r="AB126" s="89">
        <v>21253120.770000003</v>
      </c>
      <c r="AC126" s="89">
        <v>21253120.770000003</v>
      </c>
      <c r="AD126" s="89">
        <v>21253120.770000003</v>
      </c>
      <c r="AE126" s="89">
        <v>21253120.770000003</v>
      </c>
      <c r="AF126" s="89">
        <v>21253120.770000003</v>
      </c>
      <c r="AG126" s="89">
        <v>21253120.770000003</v>
      </c>
      <c r="AH126" s="89">
        <v>21253120.770000003</v>
      </c>
      <c r="AI126" s="89">
        <v>21253120.770000003</v>
      </c>
      <c r="AJ126" s="89">
        <v>21253120.770000003</v>
      </c>
      <c r="AK126" s="89">
        <v>21253120.770000003</v>
      </c>
      <c r="AL126" s="89">
        <v>21253120.770000003</v>
      </c>
      <c r="AM126" s="89">
        <v>21253120.770000003</v>
      </c>
      <c r="AN126" s="89">
        <v>21253120.770000003</v>
      </c>
      <c r="AO126" s="89">
        <v>21253120.770000003</v>
      </c>
      <c r="AP126" s="89">
        <v>21253120.770000003</v>
      </c>
      <c r="AQ126" s="89">
        <v>21253120.770000003</v>
      </c>
      <c r="AR126" s="89">
        <v>21253120.770000003</v>
      </c>
      <c r="AS126" s="89">
        <v>21253120.770000003</v>
      </c>
      <c r="AT126" s="89">
        <v>21253120.770000003</v>
      </c>
      <c r="AU126" s="89">
        <v>21253120.770000003</v>
      </c>
      <c r="AV126" s="89">
        <v>21253120.770000003</v>
      </c>
      <c r="AW126" s="89">
        <v>21253120.770000003</v>
      </c>
      <c r="AX126" s="89">
        <v>21253120.770000003</v>
      </c>
      <c r="AY126" s="89">
        <v>21253120.770000003</v>
      </c>
      <c r="AZ126" s="89">
        <v>21253120.770000003</v>
      </c>
      <c r="BA126" s="89">
        <v>21253120.770000003</v>
      </c>
      <c r="BB126" s="89">
        <v>21253120.770000003</v>
      </c>
      <c r="BC126" s="89">
        <v>21253120.770000003</v>
      </c>
      <c r="BD126" s="89">
        <v>21253120.770000003</v>
      </c>
      <c r="BE126" s="89">
        <v>21253120.770000003</v>
      </c>
      <c r="BF126" s="89">
        <v>21253120.770000003</v>
      </c>
      <c r="BG126" s="89">
        <v>21253120.770000003</v>
      </c>
      <c r="BH126" s="89">
        <v>21253120.770000003</v>
      </c>
      <c r="BI126" s="89">
        <v>21253120.770000003</v>
      </c>
      <c r="BJ126" s="89">
        <v>21253120.770000003</v>
      </c>
      <c r="BK126" s="89">
        <v>21253120.770000003</v>
      </c>
      <c r="BL126" s="89">
        <v>21253120.770000003</v>
      </c>
      <c r="BM126" s="89">
        <v>21253120.770000003</v>
      </c>
      <c r="BN126" s="89">
        <v>21253120.770000003</v>
      </c>
      <c r="BO126" s="89">
        <v>21253120.770000003</v>
      </c>
      <c r="BP126" s="89">
        <v>21253120.770000003</v>
      </c>
      <c r="BQ126" s="89">
        <v>21253120.770000003</v>
      </c>
      <c r="BR126" s="89">
        <v>21253120.770000003</v>
      </c>
      <c r="BS126" s="89">
        <v>21253120.770000003</v>
      </c>
      <c r="BT126" s="89">
        <v>21253120.770000003</v>
      </c>
      <c r="BU126" s="89">
        <v>21253120.770000003</v>
      </c>
      <c r="BV126" s="89">
        <v>21253120.770000003</v>
      </c>
      <c r="BW126" s="89">
        <v>21253120.770000003</v>
      </c>
      <c r="BX126" s="112">
        <v>21253120.770000003</v>
      </c>
      <c r="BY126" s="112">
        <v>21253120.770000003</v>
      </c>
      <c r="BZ126" s="112">
        <v>21253120.770000003</v>
      </c>
      <c r="CA126" s="112">
        <v>21253120.770000003</v>
      </c>
      <c r="CB126" s="112">
        <v>21253120.770000003</v>
      </c>
      <c r="CC126" s="112">
        <v>21253120.770000003</v>
      </c>
      <c r="CD126" s="236">
        <v>21319355.440000001</v>
      </c>
      <c r="CE126" s="236">
        <v>21253120.77</v>
      </c>
      <c r="CF126" s="236">
        <v>21253120.77</v>
      </c>
      <c r="CG126" s="236">
        <v>21253120.77</v>
      </c>
      <c r="CH126" s="236">
        <v>21253120.77</v>
      </c>
      <c r="CI126" s="236">
        <v>21253120.77</v>
      </c>
    </row>
    <row r="127" spans="1:87" ht="12.75" customHeight="1" x14ac:dyDescent="0.3">
      <c r="A127" s="190">
        <v>34132</v>
      </c>
      <c r="B127" s="189" t="s">
        <v>438</v>
      </c>
      <c r="C127" s="89">
        <v>26971966.289999999</v>
      </c>
      <c r="D127" s="89">
        <v>27131136.169999998</v>
      </c>
      <c r="E127" s="89">
        <v>27131136.169999998</v>
      </c>
      <c r="F127" s="89">
        <v>27131136.169999998</v>
      </c>
      <c r="G127" s="89">
        <v>27131136.169999998</v>
      </c>
      <c r="H127" s="89">
        <v>27131136.169999998</v>
      </c>
      <c r="I127" s="89">
        <v>27131136.169999998</v>
      </c>
      <c r="J127" s="89">
        <v>27131136.169999998</v>
      </c>
      <c r="K127" s="89">
        <v>27131136.169999998</v>
      </c>
      <c r="L127" s="89">
        <v>27131136.169999998</v>
      </c>
      <c r="M127" s="89">
        <v>27131136.169999998</v>
      </c>
      <c r="N127" s="89">
        <v>27131136.169999998</v>
      </c>
      <c r="O127" s="89">
        <v>27131136.169999998</v>
      </c>
      <c r="P127" s="89">
        <v>27131136.169999998</v>
      </c>
      <c r="Q127" s="89">
        <v>27131136.169999998</v>
      </c>
      <c r="R127" s="89">
        <v>27131136.169999998</v>
      </c>
      <c r="S127" s="89">
        <v>27131136.169999998</v>
      </c>
      <c r="T127" s="89">
        <v>27131136.169999998</v>
      </c>
      <c r="U127" s="89">
        <v>27131136.169999998</v>
      </c>
      <c r="V127" s="89">
        <v>27131136.169999998</v>
      </c>
      <c r="W127" s="89">
        <v>27131136.169999998</v>
      </c>
      <c r="X127" s="89">
        <v>27131136.169999998</v>
      </c>
      <c r="Y127" s="89">
        <v>27131136.169999998</v>
      </c>
      <c r="Z127" s="89">
        <v>27131136.169999998</v>
      </c>
      <c r="AA127" s="89">
        <v>27131136.169999998</v>
      </c>
      <c r="AB127" s="89">
        <v>27131136.169999998</v>
      </c>
      <c r="AC127" s="89">
        <v>27131136.169999998</v>
      </c>
      <c r="AD127" s="89">
        <v>27131136.169999998</v>
      </c>
      <c r="AE127" s="89">
        <v>27131136.169999998</v>
      </c>
      <c r="AF127" s="89">
        <v>27131136.169999998</v>
      </c>
      <c r="AG127" s="89">
        <v>27131136.169999998</v>
      </c>
      <c r="AH127" s="89">
        <v>27131136.169999998</v>
      </c>
      <c r="AI127" s="89">
        <v>27131136.169999998</v>
      </c>
      <c r="AJ127" s="89">
        <v>27131136.169999998</v>
      </c>
      <c r="AK127" s="89">
        <v>27131136.169999998</v>
      </c>
      <c r="AL127" s="89">
        <v>27131136.169999998</v>
      </c>
      <c r="AM127" s="89">
        <v>27131136.169999998</v>
      </c>
      <c r="AN127" s="89">
        <v>27131136.169999998</v>
      </c>
      <c r="AO127" s="89">
        <v>27131136.169999998</v>
      </c>
      <c r="AP127" s="89">
        <v>27131136.169999998</v>
      </c>
      <c r="AQ127" s="89">
        <v>27131136.169999998</v>
      </c>
      <c r="AR127" s="89">
        <v>27131136.169999998</v>
      </c>
      <c r="AS127" s="89">
        <v>27131136.169999998</v>
      </c>
      <c r="AT127" s="89">
        <v>27131136.169999998</v>
      </c>
      <c r="AU127" s="89">
        <v>27131136.169999998</v>
      </c>
      <c r="AV127" s="89">
        <v>27131136.169999998</v>
      </c>
      <c r="AW127" s="89">
        <v>27131136.169999998</v>
      </c>
      <c r="AX127" s="89">
        <v>27131136.169999998</v>
      </c>
      <c r="AY127" s="89">
        <v>27131136.169999998</v>
      </c>
      <c r="AZ127" s="89">
        <v>27131136.169999998</v>
      </c>
      <c r="BA127" s="89">
        <v>27131136.169999998</v>
      </c>
      <c r="BB127" s="89">
        <v>27131136.169999998</v>
      </c>
      <c r="BC127" s="89">
        <v>27131136.169999998</v>
      </c>
      <c r="BD127" s="89">
        <v>27131136.169999998</v>
      </c>
      <c r="BE127" s="89">
        <v>27131136.169999998</v>
      </c>
      <c r="BF127" s="89">
        <v>27131136.169999998</v>
      </c>
      <c r="BG127" s="89">
        <v>27131136.169999998</v>
      </c>
      <c r="BH127" s="89">
        <v>27131136.169999998</v>
      </c>
      <c r="BI127" s="89">
        <v>27131136.169999998</v>
      </c>
      <c r="BJ127" s="89">
        <v>27131136.169999998</v>
      </c>
      <c r="BK127" s="89">
        <v>27131136.169999998</v>
      </c>
      <c r="BL127" s="89">
        <v>27131136.169999998</v>
      </c>
      <c r="BM127" s="89">
        <v>27131136.169999998</v>
      </c>
      <c r="BN127" s="89">
        <v>27131136.169999998</v>
      </c>
      <c r="BO127" s="89">
        <v>27131136.169999998</v>
      </c>
      <c r="BP127" s="89">
        <v>27131136.169999998</v>
      </c>
      <c r="BQ127" s="89">
        <v>27131136.169999998</v>
      </c>
      <c r="BR127" s="89">
        <v>27131136.169999998</v>
      </c>
      <c r="BS127" s="89">
        <v>27131136.169999998</v>
      </c>
      <c r="BT127" s="89">
        <v>27131136.169999998</v>
      </c>
      <c r="BU127" s="89">
        <v>27131136.169999998</v>
      </c>
      <c r="BV127" s="89">
        <v>27131136.169999998</v>
      </c>
      <c r="BW127" s="89">
        <v>27131136.169999998</v>
      </c>
      <c r="BX127" s="112">
        <v>27131136.169999998</v>
      </c>
      <c r="BY127" s="112">
        <v>27131136.169999998</v>
      </c>
      <c r="BZ127" s="112">
        <v>27131136.169999998</v>
      </c>
      <c r="CA127" s="112">
        <v>27131136.169999998</v>
      </c>
      <c r="CB127" s="112">
        <v>27131136.169999998</v>
      </c>
      <c r="CC127" s="112">
        <v>27131136.169999998</v>
      </c>
      <c r="CD127" s="236">
        <v>27118892.329999998</v>
      </c>
      <c r="CE127" s="236">
        <v>27131136.170000002</v>
      </c>
      <c r="CF127" s="236">
        <v>27131136.170000002</v>
      </c>
      <c r="CG127" s="236">
        <v>27131136.170000002</v>
      </c>
      <c r="CH127" s="236">
        <v>27131136.170000002</v>
      </c>
      <c r="CI127" s="236">
        <v>27131136.170000002</v>
      </c>
    </row>
    <row r="128" spans="1:87" ht="12.75" customHeight="1" x14ac:dyDescent="0.3">
      <c r="A128" s="190">
        <v>34133</v>
      </c>
      <c r="B128" s="189" t="s">
        <v>439</v>
      </c>
      <c r="C128" s="89">
        <v>656349.29</v>
      </c>
      <c r="D128" s="89">
        <v>656349.29</v>
      </c>
      <c r="E128" s="89">
        <v>656349.29</v>
      </c>
      <c r="F128" s="89">
        <v>656349.29</v>
      </c>
      <c r="G128" s="89">
        <v>656349.29</v>
      </c>
      <c r="H128" s="89">
        <v>656349.29</v>
      </c>
      <c r="I128" s="89">
        <v>656349.29</v>
      </c>
      <c r="J128" s="89">
        <v>656349.29</v>
      </c>
      <c r="K128" s="89">
        <v>656349.29</v>
      </c>
      <c r="L128" s="89">
        <v>656349.29</v>
      </c>
      <c r="M128" s="89">
        <v>656349.29</v>
      </c>
      <c r="N128" s="89">
        <v>656349.29</v>
      </c>
      <c r="O128" s="89">
        <v>656349.29</v>
      </c>
      <c r="P128" s="89">
        <v>656349.29</v>
      </c>
      <c r="Q128" s="89">
        <v>656349.29</v>
      </c>
      <c r="R128" s="89">
        <v>656349.29</v>
      </c>
      <c r="S128" s="89">
        <v>656349.29</v>
      </c>
      <c r="T128" s="89">
        <v>656349.29</v>
      </c>
      <c r="U128" s="89">
        <v>656349.29</v>
      </c>
      <c r="V128" s="89">
        <v>656349.29</v>
      </c>
      <c r="W128" s="89">
        <v>656349.29</v>
      </c>
      <c r="X128" s="89">
        <v>656349.29</v>
      </c>
      <c r="Y128" s="89">
        <v>656349.29</v>
      </c>
      <c r="Z128" s="89">
        <v>656349.29</v>
      </c>
      <c r="AA128" s="89">
        <v>656349.29</v>
      </c>
      <c r="AB128" s="89">
        <v>656349.29</v>
      </c>
      <c r="AC128" s="89">
        <v>656349.29</v>
      </c>
      <c r="AD128" s="89">
        <v>656349.29</v>
      </c>
      <c r="AE128" s="89">
        <v>656349.29</v>
      </c>
      <c r="AF128" s="89">
        <v>656349.29</v>
      </c>
      <c r="AG128" s="89">
        <v>656349.29</v>
      </c>
      <c r="AH128" s="89">
        <v>656349.29</v>
      </c>
      <c r="AI128" s="89">
        <v>656349.29</v>
      </c>
      <c r="AJ128" s="89">
        <v>656349.29</v>
      </c>
      <c r="AK128" s="89">
        <v>656349.29</v>
      </c>
      <c r="AL128" s="89">
        <v>656349.29</v>
      </c>
      <c r="AM128" s="89">
        <v>656349.29</v>
      </c>
      <c r="AN128" s="89">
        <v>656349.29</v>
      </c>
      <c r="AO128" s="89">
        <v>656349.29</v>
      </c>
      <c r="AP128" s="89">
        <v>656349.29</v>
      </c>
      <c r="AQ128" s="89">
        <v>656349.29</v>
      </c>
      <c r="AR128" s="89">
        <v>656349.29</v>
      </c>
      <c r="AS128" s="89">
        <v>656349.29</v>
      </c>
      <c r="AT128" s="89">
        <v>656349.29</v>
      </c>
      <c r="AU128" s="89">
        <v>656349.29</v>
      </c>
      <c r="AV128" s="89">
        <v>656349.29</v>
      </c>
      <c r="AW128" s="89">
        <v>656349.29</v>
      </c>
      <c r="AX128" s="89">
        <v>656349.29</v>
      </c>
      <c r="AY128" s="89">
        <v>656349.29</v>
      </c>
      <c r="AZ128" s="89">
        <v>656349.29</v>
      </c>
      <c r="BA128" s="89">
        <v>656349.29</v>
      </c>
      <c r="BB128" s="89">
        <v>656349.29</v>
      </c>
      <c r="BC128" s="89">
        <v>656349.29</v>
      </c>
      <c r="BD128" s="89">
        <v>656349.29</v>
      </c>
      <c r="BE128" s="89">
        <v>656349.29</v>
      </c>
      <c r="BF128" s="89">
        <v>656349.29</v>
      </c>
      <c r="BG128" s="89">
        <v>656349.29</v>
      </c>
      <c r="BH128" s="89">
        <v>656349.29</v>
      </c>
      <c r="BI128" s="89">
        <v>656349.29</v>
      </c>
      <c r="BJ128" s="89">
        <v>656349.29</v>
      </c>
      <c r="BK128" s="89">
        <v>656349.29</v>
      </c>
      <c r="BL128" s="89">
        <v>656349.29</v>
      </c>
      <c r="BM128" s="89">
        <v>656349.29</v>
      </c>
      <c r="BN128" s="89">
        <v>656349.29</v>
      </c>
      <c r="BO128" s="89">
        <v>656349.29</v>
      </c>
      <c r="BP128" s="89">
        <v>656349.29</v>
      </c>
      <c r="BQ128" s="89">
        <v>656349.29</v>
      </c>
      <c r="BR128" s="89">
        <v>656349.29</v>
      </c>
      <c r="BS128" s="89">
        <v>656349.29</v>
      </c>
      <c r="BT128" s="89">
        <v>656349.29</v>
      </c>
      <c r="BU128" s="89">
        <v>656349.29</v>
      </c>
      <c r="BV128" s="89">
        <v>656349.29</v>
      </c>
      <c r="BW128" s="89">
        <v>656349.29</v>
      </c>
      <c r="BX128" s="112">
        <v>656349.29</v>
      </c>
      <c r="BY128" s="112">
        <v>656349.29</v>
      </c>
      <c r="BZ128" s="112">
        <v>656349.29</v>
      </c>
      <c r="CA128" s="112">
        <v>656349.29</v>
      </c>
      <c r="CB128" s="112">
        <v>656349.29</v>
      </c>
      <c r="CC128" s="112">
        <v>656349.29</v>
      </c>
      <c r="CD128" s="236">
        <v>656349.29</v>
      </c>
      <c r="CE128" s="236">
        <v>656349.29</v>
      </c>
      <c r="CF128" s="236">
        <v>656349.29</v>
      </c>
      <c r="CG128" s="236">
        <v>656349.29</v>
      </c>
      <c r="CH128" s="236">
        <v>656349.29</v>
      </c>
      <c r="CI128" s="236">
        <v>656349.29</v>
      </c>
    </row>
    <row r="129" spans="1:87" ht="12.75" customHeight="1" x14ac:dyDescent="0.3">
      <c r="A129" s="190">
        <v>34134</v>
      </c>
      <c r="B129" s="189" t="s">
        <v>440</v>
      </c>
      <c r="C129" s="89">
        <v>242333.96</v>
      </c>
      <c r="D129" s="89">
        <v>242333.96</v>
      </c>
      <c r="E129" s="89">
        <v>242333.96</v>
      </c>
      <c r="F129" s="89">
        <v>242333.96</v>
      </c>
      <c r="G129" s="89">
        <v>242333.96</v>
      </c>
      <c r="H129" s="89">
        <v>242333.96</v>
      </c>
      <c r="I129" s="89">
        <v>242333.96</v>
      </c>
      <c r="J129" s="89">
        <v>242333.96</v>
      </c>
      <c r="K129" s="89">
        <v>242333.96</v>
      </c>
      <c r="L129" s="89">
        <v>242333.96</v>
      </c>
      <c r="M129" s="89">
        <v>242333.96</v>
      </c>
      <c r="N129" s="89">
        <v>242333.96</v>
      </c>
      <c r="O129" s="89">
        <v>242333.96</v>
      </c>
      <c r="P129" s="89">
        <v>242333.96</v>
      </c>
      <c r="Q129" s="89">
        <v>242333.96</v>
      </c>
      <c r="R129" s="89">
        <v>242333.96</v>
      </c>
      <c r="S129" s="89">
        <v>242333.96</v>
      </c>
      <c r="T129" s="89">
        <v>242333.96</v>
      </c>
      <c r="U129" s="89">
        <v>242333.96</v>
      </c>
      <c r="V129" s="89">
        <v>242333.96</v>
      </c>
      <c r="W129" s="89">
        <v>242333.96</v>
      </c>
      <c r="X129" s="89">
        <v>242333.96</v>
      </c>
      <c r="Y129" s="89">
        <v>242333.96</v>
      </c>
      <c r="Z129" s="89">
        <v>242333.96</v>
      </c>
      <c r="AA129" s="89">
        <v>242333.96</v>
      </c>
      <c r="AB129" s="89">
        <v>242333.96</v>
      </c>
      <c r="AC129" s="89">
        <v>242333.96</v>
      </c>
      <c r="AD129" s="89">
        <v>242333.96</v>
      </c>
      <c r="AE129" s="89">
        <v>242333.96</v>
      </c>
      <c r="AF129" s="89">
        <v>242333.96</v>
      </c>
      <c r="AG129" s="89">
        <v>242333.96</v>
      </c>
      <c r="AH129" s="89">
        <v>242333.96</v>
      </c>
      <c r="AI129" s="89">
        <v>242333.96</v>
      </c>
      <c r="AJ129" s="89">
        <v>242333.96</v>
      </c>
      <c r="AK129" s="89">
        <v>242333.96</v>
      </c>
      <c r="AL129" s="89">
        <v>242333.96</v>
      </c>
      <c r="AM129" s="89">
        <v>242333.96</v>
      </c>
      <c r="AN129" s="89">
        <v>242333.96</v>
      </c>
      <c r="AO129" s="89">
        <v>242333.96</v>
      </c>
      <c r="AP129" s="89">
        <v>242333.96</v>
      </c>
      <c r="AQ129" s="89">
        <v>242333.96</v>
      </c>
      <c r="AR129" s="89">
        <v>242333.96</v>
      </c>
      <c r="AS129" s="89">
        <v>242333.96</v>
      </c>
      <c r="AT129" s="89">
        <v>242333.96</v>
      </c>
      <c r="AU129" s="89">
        <v>242333.96</v>
      </c>
      <c r="AV129" s="89">
        <v>242333.96</v>
      </c>
      <c r="AW129" s="89">
        <v>242333.96</v>
      </c>
      <c r="AX129" s="89">
        <v>242333.96</v>
      </c>
      <c r="AY129" s="89">
        <v>242333.96</v>
      </c>
      <c r="AZ129" s="89">
        <v>242333.96</v>
      </c>
      <c r="BA129" s="89">
        <v>242333.96</v>
      </c>
      <c r="BB129" s="89">
        <v>242333.96</v>
      </c>
      <c r="BC129" s="89">
        <v>242333.96</v>
      </c>
      <c r="BD129" s="89">
        <v>242333.96</v>
      </c>
      <c r="BE129" s="89">
        <v>242333.96</v>
      </c>
      <c r="BF129" s="89">
        <v>242333.96</v>
      </c>
      <c r="BG129" s="89">
        <v>242333.96</v>
      </c>
      <c r="BH129" s="89">
        <v>242333.96</v>
      </c>
      <c r="BI129" s="89">
        <v>242333.96</v>
      </c>
      <c r="BJ129" s="89">
        <v>242333.96</v>
      </c>
      <c r="BK129" s="89">
        <v>242333.96</v>
      </c>
      <c r="BL129" s="89">
        <v>242333.96</v>
      </c>
      <c r="BM129" s="89">
        <v>242333.96</v>
      </c>
      <c r="BN129" s="89">
        <v>242333.96</v>
      </c>
      <c r="BO129" s="89">
        <v>242333.96</v>
      </c>
      <c r="BP129" s="89">
        <v>242333.96</v>
      </c>
      <c r="BQ129" s="89">
        <v>242333.96</v>
      </c>
      <c r="BR129" s="89">
        <v>242333.96</v>
      </c>
      <c r="BS129" s="89">
        <v>242333.96</v>
      </c>
      <c r="BT129" s="89">
        <v>242333.96</v>
      </c>
      <c r="BU129" s="89">
        <v>242333.96</v>
      </c>
      <c r="BV129" s="89">
        <v>242333.96</v>
      </c>
      <c r="BW129" s="89">
        <v>242333.96</v>
      </c>
      <c r="BX129" s="112">
        <v>242333.96</v>
      </c>
      <c r="BY129" s="112">
        <v>242333.96</v>
      </c>
      <c r="BZ129" s="112">
        <v>242333.96</v>
      </c>
      <c r="CA129" s="112">
        <v>242333.96</v>
      </c>
      <c r="CB129" s="112">
        <v>242333.96</v>
      </c>
      <c r="CC129" s="112">
        <v>242333.96</v>
      </c>
      <c r="CD129" s="236">
        <v>242333.96</v>
      </c>
      <c r="CE129" s="236">
        <v>242333.96</v>
      </c>
      <c r="CF129" s="236">
        <v>242333.96</v>
      </c>
      <c r="CG129" s="236">
        <v>242333.96</v>
      </c>
      <c r="CH129" s="236">
        <v>242333.96</v>
      </c>
      <c r="CI129" s="236">
        <v>242333.96</v>
      </c>
    </row>
    <row r="130" spans="1:87" ht="12.75" customHeight="1" x14ac:dyDescent="0.3">
      <c r="A130" s="190">
        <v>34135</v>
      </c>
      <c r="B130" s="189" t="s">
        <v>441</v>
      </c>
      <c r="C130" s="89">
        <v>793114.26</v>
      </c>
      <c r="D130" s="89">
        <v>793114.26</v>
      </c>
      <c r="E130" s="89">
        <v>793114.26</v>
      </c>
      <c r="F130" s="89">
        <v>793114.26</v>
      </c>
      <c r="G130" s="89">
        <v>793114.26</v>
      </c>
      <c r="H130" s="89">
        <v>793114.26</v>
      </c>
      <c r="I130" s="89">
        <v>793114.26</v>
      </c>
      <c r="J130" s="89">
        <v>793114.26</v>
      </c>
      <c r="K130" s="89">
        <v>793114.26</v>
      </c>
      <c r="L130" s="89">
        <v>793114.26</v>
      </c>
      <c r="M130" s="89">
        <v>793114.26</v>
      </c>
      <c r="N130" s="89">
        <v>793114.26</v>
      </c>
      <c r="O130" s="89">
        <v>793114.26</v>
      </c>
      <c r="P130" s="89">
        <v>793114.26</v>
      </c>
      <c r="Q130" s="89">
        <v>793114.26</v>
      </c>
      <c r="R130" s="89">
        <v>793114.26</v>
      </c>
      <c r="S130" s="89">
        <v>793114.26</v>
      </c>
      <c r="T130" s="89">
        <v>793114.26</v>
      </c>
      <c r="U130" s="89">
        <v>793114.26</v>
      </c>
      <c r="V130" s="89">
        <v>793114.26</v>
      </c>
      <c r="W130" s="89">
        <v>793114.26</v>
      </c>
      <c r="X130" s="89">
        <v>793114.26</v>
      </c>
      <c r="Y130" s="89">
        <v>793114.26</v>
      </c>
      <c r="Z130" s="89">
        <v>793114.26</v>
      </c>
      <c r="AA130" s="89">
        <v>793114.26</v>
      </c>
      <c r="AB130" s="89">
        <v>793114.26</v>
      </c>
      <c r="AC130" s="89">
        <v>793114.26</v>
      </c>
      <c r="AD130" s="89">
        <v>793114.26</v>
      </c>
      <c r="AE130" s="89">
        <v>793114.26</v>
      </c>
      <c r="AF130" s="89">
        <v>793114.26</v>
      </c>
      <c r="AG130" s="89">
        <v>793114.26</v>
      </c>
      <c r="AH130" s="89">
        <v>793114.26</v>
      </c>
      <c r="AI130" s="89">
        <v>793114.26</v>
      </c>
      <c r="AJ130" s="89">
        <v>793114.26</v>
      </c>
      <c r="AK130" s="89">
        <v>793114.26</v>
      </c>
      <c r="AL130" s="89">
        <v>793114.26</v>
      </c>
      <c r="AM130" s="89">
        <v>793114.26</v>
      </c>
      <c r="AN130" s="89">
        <v>793114.26</v>
      </c>
      <c r="AO130" s="89">
        <v>793114.26</v>
      </c>
      <c r="AP130" s="89">
        <v>793114.26</v>
      </c>
      <c r="AQ130" s="89">
        <v>793114.26</v>
      </c>
      <c r="AR130" s="89">
        <v>793114.26</v>
      </c>
      <c r="AS130" s="89">
        <v>793114.26</v>
      </c>
      <c r="AT130" s="89">
        <v>793114.26</v>
      </c>
      <c r="AU130" s="89">
        <v>793114.26</v>
      </c>
      <c r="AV130" s="89">
        <v>793114.26</v>
      </c>
      <c r="AW130" s="89">
        <v>793114.26</v>
      </c>
      <c r="AX130" s="89">
        <v>793114.26</v>
      </c>
      <c r="AY130" s="89">
        <v>793114.26</v>
      </c>
      <c r="AZ130" s="89">
        <v>793114.26</v>
      </c>
      <c r="BA130" s="89">
        <v>793114.26</v>
      </c>
      <c r="BB130" s="89">
        <v>793114.26</v>
      </c>
      <c r="BC130" s="89">
        <v>793114.26</v>
      </c>
      <c r="BD130" s="89">
        <v>793114.26</v>
      </c>
      <c r="BE130" s="89">
        <v>793114.26</v>
      </c>
      <c r="BF130" s="89">
        <v>793114.26</v>
      </c>
      <c r="BG130" s="89">
        <v>793114.26</v>
      </c>
      <c r="BH130" s="89">
        <v>793114.26</v>
      </c>
      <c r="BI130" s="89">
        <v>793114.26</v>
      </c>
      <c r="BJ130" s="89">
        <v>793114.26</v>
      </c>
      <c r="BK130" s="89">
        <v>793114.26</v>
      </c>
      <c r="BL130" s="89">
        <v>793114.26</v>
      </c>
      <c r="BM130" s="89">
        <v>793114.26</v>
      </c>
      <c r="BN130" s="89">
        <v>793114.26</v>
      </c>
      <c r="BO130" s="89">
        <v>793114.26</v>
      </c>
      <c r="BP130" s="89">
        <v>793114.26</v>
      </c>
      <c r="BQ130" s="89">
        <v>793114.26</v>
      </c>
      <c r="BR130" s="89">
        <v>793114.26</v>
      </c>
      <c r="BS130" s="89">
        <v>793114.26</v>
      </c>
      <c r="BT130" s="89">
        <v>793114.26</v>
      </c>
      <c r="BU130" s="89">
        <v>793114.26</v>
      </c>
      <c r="BV130" s="89">
        <v>793114.26</v>
      </c>
      <c r="BW130" s="89">
        <v>793114.26</v>
      </c>
      <c r="BX130" s="112">
        <v>793114.26</v>
      </c>
      <c r="BY130" s="112">
        <v>793114.26</v>
      </c>
      <c r="BZ130" s="112">
        <v>793114.26</v>
      </c>
      <c r="CA130" s="112">
        <v>793114.26</v>
      </c>
      <c r="CB130" s="112">
        <v>793114.26</v>
      </c>
      <c r="CC130" s="112">
        <v>793114.26</v>
      </c>
      <c r="CD130" s="236">
        <v>793114.26</v>
      </c>
      <c r="CE130" s="236">
        <v>793114.26</v>
      </c>
      <c r="CF130" s="236">
        <v>793114.26</v>
      </c>
      <c r="CG130" s="236">
        <v>793114.26</v>
      </c>
      <c r="CH130" s="236">
        <v>793114.26</v>
      </c>
      <c r="CI130" s="236">
        <v>793114.26</v>
      </c>
    </row>
    <row r="131" spans="1:87" ht="12.75" customHeight="1" x14ac:dyDescent="0.3">
      <c r="A131" s="190">
        <v>34136</v>
      </c>
      <c r="B131" s="189" t="s">
        <v>442</v>
      </c>
      <c r="C131" s="89">
        <v>2656231.54</v>
      </c>
      <c r="D131" s="89">
        <v>2656231.54</v>
      </c>
      <c r="E131" s="89">
        <v>2656231.54</v>
      </c>
      <c r="F131" s="89">
        <v>2656231.54</v>
      </c>
      <c r="G131" s="89">
        <v>2656231.54</v>
      </c>
      <c r="H131" s="89">
        <v>2656231.54</v>
      </c>
      <c r="I131" s="89">
        <v>2656231.54</v>
      </c>
      <c r="J131" s="89">
        <v>2656231.54</v>
      </c>
      <c r="K131" s="89">
        <v>2656231.54</v>
      </c>
      <c r="L131" s="89">
        <v>2656231.54</v>
      </c>
      <c r="M131" s="89">
        <v>2656231.54</v>
      </c>
      <c r="N131" s="89">
        <v>2656231.54</v>
      </c>
      <c r="O131" s="89">
        <v>2656231.54</v>
      </c>
      <c r="P131" s="89">
        <v>2656231.54</v>
      </c>
      <c r="Q131" s="89">
        <v>2656231.54</v>
      </c>
      <c r="R131" s="89">
        <v>2656231.54</v>
      </c>
      <c r="S131" s="89">
        <v>2656231.54</v>
      </c>
      <c r="T131" s="89">
        <v>2656231.54</v>
      </c>
      <c r="U131" s="89">
        <v>2656231.54</v>
      </c>
      <c r="V131" s="89">
        <v>2656231.54</v>
      </c>
      <c r="W131" s="89">
        <v>2656231.54</v>
      </c>
      <c r="X131" s="89">
        <v>2656231.54</v>
      </c>
      <c r="Y131" s="89">
        <v>2656231.54</v>
      </c>
      <c r="Z131" s="89">
        <v>2656231.54</v>
      </c>
      <c r="AA131" s="89">
        <v>2656231.54</v>
      </c>
      <c r="AB131" s="89">
        <v>2656231.54</v>
      </c>
      <c r="AC131" s="89">
        <v>2656231.54</v>
      </c>
      <c r="AD131" s="89">
        <v>2656231.54</v>
      </c>
      <c r="AE131" s="89">
        <v>2656231.54</v>
      </c>
      <c r="AF131" s="89">
        <v>2656231.54</v>
      </c>
      <c r="AG131" s="89">
        <v>2656231.54</v>
      </c>
      <c r="AH131" s="89">
        <v>2656231.54</v>
      </c>
      <c r="AI131" s="89">
        <v>2656231.54</v>
      </c>
      <c r="AJ131" s="89">
        <v>2656231.54</v>
      </c>
      <c r="AK131" s="89">
        <v>2656231.54</v>
      </c>
      <c r="AL131" s="89">
        <v>2656231.54</v>
      </c>
      <c r="AM131" s="89">
        <v>2656231.54</v>
      </c>
      <c r="AN131" s="89">
        <v>2656231.54</v>
      </c>
      <c r="AO131" s="89">
        <v>2656231.54</v>
      </c>
      <c r="AP131" s="89">
        <v>2656231.54</v>
      </c>
      <c r="AQ131" s="89">
        <v>2656231.54</v>
      </c>
      <c r="AR131" s="89">
        <v>2656231.54</v>
      </c>
      <c r="AS131" s="89">
        <v>2656231.54</v>
      </c>
      <c r="AT131" s="89">
        <v>2656231.54</v>
      </c>
      <c r="AU131" s="89">
        <v>2656231.54</v>
      </c>
      <c r="AV131" s="89">
        <v>2656231.54</v>
      </c>
      <c r="AW131" s="89">
        <v>2656231.54</v>
      </c>
      <c r="AX131" s="89">
        <v>2656231.54</v>
      </c>
      <c r="AY131" s="89">
        <v>2656231.54</v>
      </c>
      <c r="AZ131" s="89">
        <v>2656231.54</v>
      </c>
      <c r="BA131" s="89">
        <v>2656231.54</v>
      </c>
      <c r="BB131" s="89">
        <v>2656231.54</v>
      </c>
      <c r="BC131" s="89">
        <v>2656231.54</v>
      </c>
      <c r="BD131" s="89">
        <v>2656231.54</v>
      </c>
      <c r="BE131" s="89">
        <v>2656231.54</v>
      </c>
      <c r="BF131" s="89">
        <v>2656231.54</v>
      </c>
      <c r="BG131" s="89">
        <v>2656231.54</v>
      </c>
      <c r="BH131" s="89">
        <v>2656231.54</v>
      </c>
      <c r="BI131" s="89">
        <v>2656231.54</v>
      </c>
      <c r="BJ131" s="89">
        <v>2656231.54</v>
      </c>
      <c r="BK131" s="89">
        <v>2656231.54</v>
      </c>
      <c r="BL131" s="89">
        <v>2656231.54</v>
      </c>
      <c r="BM131" s="89">
        <v>2656231.54</v>
      </c>
      <c r="BN131" s="89">
        <v>2656231.54</v>
      </c>
      <c r="BO131" s="89">
        <v>2656231.54</v>
      </c>
      <c r="BP131" s="89">
        <v>2656231.54</v>
      </c>
      <c r="BQ131" s="89">
        <v>2656231.54</v>
      </c>
      <c r="BR131" s="89">
        <v>2656231.54</v>
      </c>
      <c r="BS131" s="89">
        <v>2656231.54</v>
      </c>
      <c r="BT131" s="89">
        <v>2656231.54</v>
      </c>
      <c r="BU131" s="89">
        <v>2656231.54</v>
      </c>
      <c r="BV131" s="89">
        <v>2656231.54</v>
      </c>
      <c r="BW131" s="89">
        <v>2656231.54</v>
      </c>
      <c r="BX131" s="112">
        <v>2656231.54</v>
      </c>
      <c r="BY131" s="112">
        <v>2656231.54</v>
      </c>
      <c r="BZ131" s="112">
        <v>2656231.54</v>
      </c>
      <c r="CA131" s="112">
        <v>2656231.54</v>
      </c>
      <c r="CB131" s="112">
        <v>2656231.54</v>
      </c>
      <c r="CC131" s="112">
        <v>2656231.54</v>
      </c>
      <c r="CD131" s="236">
        <v>2656231.54</v>
      </c>
      <c r="CE131" s="236">
        <v>2656231.54</v>
      </c>
      <c r="CF131" s="236">
        <v>2656231.54</v>
      </c>
      <c r="CG131" s="236">
        <v>2656231.54</v>
      </c>
      <c r="CH131" s="236">
        <v>2656231.54</v>
      </c>
      <c r="CI131" s="236">
        <v>2656231.54</v>
      </c>
    </row>
    <row r="132" spans="1:87" ht="12.75" customHeight="1" x14ac:dyDescent="0.3">
      <c r="A132" s="190">
        <v>34141</v>
      </c>
      <c r="B132" s="189" t="s">
        <v>443</v>
      </c>
      <c r="C132" s="89">
        <v>0</v>
      </c>
      <c r="D132" s="89">
        <v>0</v>
      </c>
      <c r="E132" s="89">
        <v>0</v>
      </c>
      <c r="F132" s="89">
        <v>0</v>
      </c>
      <c r="G132" s="89">
        <v>0</v>
      </c>
      <c r="H132" s="89">
        <v>0</v>
      </c>
      <c r="I132" s="89">
        <v>0</v>
      </c>
      <c r="J132" s="89">
        <v>0</v>
      </c>
      <c r="K132" s="89">
        <v>0</v>
      </c>
      <c r="L132" s="89">
        <v>0</v>
      </c>
      <c r="M132" s="89">
        <v>0</v>
      </c>
      <c r="N132" s="89">
        <v>0</v>
      </c>
      <c r="O132" s="89">
        <v>0</v>
      </c>
      <c r="P132" s="89">
        <v>0</v>
      </c>
      <c r="Q132" s="89">
        <v>0</v>
      </c>
      <c r="R132" s="89">
        <v>0</v>
      </c>
      <c r="S132" s="89">
        <v>0</v>
      </c>
      <c r="T132" s="89">
        <v>0</v>
      </c>
      <c r="U132" s="89">
        <v>0</v>
      </c>
      <c r="V132" s="89">
        <v>0</v>
      </c>
      <c r="W132" s="89">
        <v>0</v>
      </c>
      <c r="X132" s="89">
        <v>0</v>
      </c>
      <c r="Y132" s="89">
        <v>0</v>
      </c>
      <c r="Z132" s="89">
        <v>0</v>
      </c>
      <c r="AA132" s="89">
        <v>0</v>
      </c>
      <c r="AB132" s="89">
        <v>0</v>
      </c>
      <c r="AC132" s="89">
        <v>0</v>
      </c>
      <c r="AD132" s="89">
        <v>0</v>
      </c>
      <c r="AE132" s="89">
        <v>0</v>
      </c>
      <c r="AF132" s="89">
        <v>0</v>
      </c>
      <c r="AG132" s="89">
        <v>0</v>
      </c>
      <c r="AH132" s="89">
        <v>0</v>
      </c>
      <c r="AI132" s="89">
        <v>0</v>
      </c>
      <c r="AJ132" s="89">
        <v>0</v>
      </c>
      <c r="AK132" s="89">
        <v>0</v>
      </c>
      <c r="AL132" s="89">
        <v>0</v>
      </c>
      <c r="AM132" s="89">
        <v>0</v>
      </c>
      <c r="AN132" s="89">
        <v>0</v>
      </c>
      <c r="AO132" s="89">
        <v>0</v>
      </c>
      <c r="AP132" s="89">
        <v>0</v>
      </c>
      <c r="AQ132" s="89">
        <v>0</v>
      </c>
      <c r="AR132" s="89">
        <v>0</v>
      </c>
      <c r="AS132" s="89">
        <v>0</v>
      </c>
      <c r="AT132" s="89">
        <v>0</v>
      </c>
      <c r="AU132" s="89">
        <v>0</v>
      </c>
      <c r="AV132" s="89">
        <v>0</v>
      </c>
      <c r="AW132" s="89">
        <v>0</v>
      </c>
      <c r="AX132" s="89">
        <v>0</v>
      </c>
      <c r="AY132" s="89">
        <v>0</v>
      </c>
      <c r="AZ132" s="89">
        <v>0</v>
      </c>
      <c r="BA132" s="89">
        <v>0</v>
      </c>
      <c r="BB132" s="89">
        <v>0</v>
      </c>
      <c r="BC132" s="89">
        <v>0</v>
      </c>
      <c r="BD132" s="89">
        <v>0</v>
      </c>
      <c r="BE132" s="89">
        <v>0</v>
      </c>
      <c r="BF132" s="89">
        <v>0</v>
      </c>
      <c r="BG132" s="89">
        <v>0</v>
      </c>
      <c r="BH132" s="89">
        <v>0</v>
      </c>
      <c r="BI132" s="89">
        <v>0</v>
      </c>
      <c r="BJ132" s="89">
        <v>0</v>
      </c>
      <c r="BK132" s="89">
        <v>0</v>
      </c>
      <c r="BL132" s="89">
        <v>0</v>
      </c>
      <c r="BM132" s="89">
        <v>0</v>
      </c>
      <c r="BN132" s="89">
        <v>0</v>
      </c>
      <c r="BO132" s="89">
        <v>0</v>
      </c>
      <c r="BP132" s="89">
        <v>0</v>
      </c>
      <c r="BQ132" s="89">
        <v>0</v>
      </c>
      <c r="BR132" s="89">
        <v>0</v>
      </c>
      <c r="BS132" s="89">
        <v>0</v>
      </c>
      <c r="BT132" s="89">
        <v>0</v>
      </c>
      <c r="BU132" s="89">
        <v>0</v>
      </c>
      <c r="BV132" s="89">
        <v>0</v>
      </c>
      <c r="BW132" s="89">
        <v>0</v>
      </c>
      <c r="BX132" s="112">
        <v>0</v>
      </c>
      <c r="BY132" s="112">
        <v>0</v>
      </c>
      <c r="BZ132" s="112">
        <v>0</v>
      </c>
      <c r="CA132" s="112">
        <v>0</v>
      </c>
      <c r="CB132" s="112">
        <v>0</v>
      </c>
      <c r="CC132" s="112">
        <v>0</v>
      </c>
      <c r="CD132" s="236">
        <v>0</v>
      </c>
      <c r="CE132" s="236">
        <v>0</v>
      </c>
      <c r="CF132" s="236">
        <v>0</v>
      </c>
      <c r="CG132" s="236">
        <v>0</v>
      </c>
      <c r="CH132" s="236">
        <v>0</v>
      </c>
      <c r="CI132" s="236">
        <v>0</v>
      </c>
    </row>
    <row r="133" spans="1:87" ht="12.75" customHeight="1" x14ac:dyDescent="0.3">
      <c r="A133" s="190">
        <v>34142</v>
      </c>
      <c r="B133" s="189" t="s">
        <v>444</v>
      </c>
      <c r="C133" s="89">
        <v>0</v>
      </c>
      <c r="D133" s="89">
        <v>0</v>
      </c>
      <c r="E133" s="89">
        <v>0</v>
      </c>
      <c r="F133" s="89">
        <v>0</v>
      </c>
      <c r="G133" s="89">
        <v>0</v>
      </c>
      <c r="H133" s="89">
        <v>0</v>
      </c>
      <c r="I133" s="89">
        <v>0</v>
      </c>
      <c r="J133" s="89">
        <v>0</v>
      </c>
      <c r="K133" s="89">
        <v>0</v>
      </c>
      <c r="L133" s="89">
        <v>0</v>
      </c>
      <c r="M133" s="89">
        <v>0</v>
      </c>
      <c r="N133" s="89">
        <v>0</v>
      </c>
      <c r="O133" s="89">
        <v>0</v>
      </c>
      <c r="P133" s="89">
        <v>0</v>
      </c>
      <c r="Q133" s="89">
        <v>0</v>
      </c>
      <c r="R133" s="89">
        <v>0</v>
      </c>
      <c r="S133" s="89">
        <v>0</v>
      </c>
      <c r="T133" s="89">
        <v>0</v>
      </c>
      <c r="U133" s="89">
        <v>0</v>
      </c>
      <c r="V133" s="89">
        <v>0</v>
      </c>
      <c r="W133" s="89">
        <v>0</v>
      </c>
      <c r="X133" s="89">
        <v>0</v>
      </c>
      <c r="Y133" s="89">
        <v>0</v>
      </c>
      <c r="Z133" s="89">
        <v>0</v>
      </c>
      <c r="AA133" s="89">
        <v>0</v>
      </c>
      <c r="AB133" s="89">
        <v>0</v>
      </c>
      <c r="AC133" s="89">
        <v>0</v>
      </c>
      <c r="AD133" s="89">
        <v>0</v>
      </c>
      <c r="AE133" s="89">
        <v>0</v>
      </c>
      <c r="AF133" s="89">
        <v>0</v>
      </c>
      <c r="AG133" s="89">
        <v>0</v>
      </c>
      <c r="AH133" s="89">
        <v>0</v>
      </c>
      <c r="AI133" s="89">
        <v>0</v>
      </c>
      <c r="AJ133" s="89">
        <v>0</v>
      </c>
      <c r="AK133" s="89">
        <v>0</v>
      </c>
      <c r="AL133" s="89">
        <v>0</v>
      </c>
      <c r="AM133" s="89">
        <v>0</v>
      </c>
      <c r="AN133" s="89">
        <v>0</v>
      </c>
      <c r="AO133" s="89">
        <v>0</v>
      </c>
      <c r="AP133" s="89">
        <v>0</v>
      </c>
      <c r="AQ133" s="89">
        <v>0</v>
      </c>
      <c r="AR133" s="89">
        <v>0</v>
      </c>
      <c r="AS133" s="89">
        <v>0</v>
      </c>
      <c r="AT133" s="89">
        <v>0</v>
      </c>
      <c r="AU133" s="89">
        <v>0</v>
      </c>
      <c r="AV133" s="89">
        <v>0</v>
      </c>
      <c r="AW133" s="89">
        <v>0</v>
      </c>
      <c r="AX133" s="89">
        <v>0</v>
      </c>
      <c r="AY133" s="89">
        <v>0</v>
      </c>
      <c r="AZ133" s="89">
        <v>0</v>
      </c>
      <c r="BA133" s="89">
        <v>0</v>
      </c>
      <c r="BB133" s="89">
        <v>0</v>
      </c>
      <c r="BC133" s="89">
        <v>0</v>
      </c>
      <c r="BD133" s="89">
        <v>0</v>
      </c>
      <c r="BE133" s="89">
        <v>0</v>
      </c>
      <c r="BF133" s="89">
        <v>0</v>
      </c>
      <c r="BG133" s="89">
        <v>0</v>
      </c>
      <c r="BH133" s="89">
        <v>0</v>
      </c>
      <c r="BI133" s="89">
        <v>0</v>
      </c>
      <c r="BJ133" s="89">
        <v>0</v>
      </c>
      <c r="BK133" s="89">
        <v>0</v>
      </c>
      <c r="BL133" s="89">
        <v>0</v>
      </c>
      <c r="BM133" s="89">
        <v>0</v>
      </c>
      <c r="BN133" s="89">
        <v>0</v>
      </c>
      <c r="BO133" s="89">
        <v>0</v>
      </c>
      <c r="BP133" s="89">
        <v>0</v>
      </c>
      <c r="BQ133" s="89">
        <v>0</v>
      </c>
      <c r="BR133" s="89">
        <v>0</v>
      </c>
      <c r="BS133" s="89">
        <v>0</v>
      </c>
      <c r="BT133" s="89">
        <v>0</v>
      </c>
      <c r="BU133" s="89">
        <v>0</v>
      </c>
      <c r="BV133" s="89">
        <v>0</v>
      </c>
      <c r="BW133" s="89">
        <v>0</v>
      </c>
      <c r="BX133" s="112">
        <v>0</v>
      </c>
      <c r="BY133" s="112">
        <v>0</v>
      </c>
      <c r="BZ133" s="112">
        <v>0</v>
      </c>
      <c r="CA133" s="112">
        <v>0</v>
      </c>
      <c r="CB133" s="112">
        <v>0</v>
      </c>
      <c r="CC133" s="112">
        <v>0</v>
      </c>
      <c r="CD133" s="236">
        <v>0</v>
      </c>
      <c r="CE133" s="236">
        <v>0</v>
      </c>
      <c r="CF133" s="236">
        <v>0</v>
      </c>
      <c r="CG133" s="236">
        <v>0</v>
      </c>
      <c r="CH133" s="236">
        <v>0</v>
      </c>
      <c r="CI133" s="236">
        <v>0</v>
      </c>
    </row>
    <row r="134" spans="1:87" ht="12.75" customHeight="1" x14ac:dyDescent="0.3">
      <c r="A134" s="190">
        <v>34143</v>
      </c>
      <c r="B134" s="189" t="s">
        <v>445</v>
      </c>
      <c r="C134" s="89">
        <v>2290548.98</v>
      </c>
      <c r="D134" s="89">
        <v>2290548.98</v>
      </c>
      <c r="E134" s="89">
        <v>2290548.98</v>
      </c>
      <c r="F134" s="89">
        <v>2290548.98</v>
      </c>
      <c r="G134" s="89">
        <v>2290548.98</v>
      </c>
      <c r="H134" s="89">
        <v>2290548.98</v>
      </c>
      <c r="I134" s="89">
        <v>2290548.98</v>
      </c>
      <c r="J134" s="89">
        <v>2290548.98</v>
      </c>
      <c r="K134" s="89">
        <v>2290548.98</v>
      </c>
      <c r="L134" s="89">
        <v>2290548.98</v>
      </c>
      <c r="M134" s="89">
        <v>2290548.98</v>
      </c>
      <c r="N134" s="89">
        <v>2290548.98</v>
      </c>
      <c r="O134" s="89">
        <v>2290548.98</v>
      </c>
      <c r="P134" s="89">
        <v>2290548.98</v>
      </c>
      <c r="Q134" s="89">
        <v>2290548.98</v>
      </c>
      <c r="R134" s="89">
        <v>2290548.98</v>
      </c>
      <c r="S134" s="89">
        <v>2290548.98</v>
      </c>
      <c r="T134" s="89">
        <v>2290548.98</v>
      </c>
      <c r="U134" s="89">
        <v>2290548.98</v>
      </c>
      <c r="V134" s="89">
        <v>2290548.98</v>
      </c>
      <c r="W134" s="89">
        <v>2290548.98</v>
      </c>
      <c r="X134" s="89">
        <v>2290548.98</v>
      </c>
      <c r="Y134" s="89">
        <v>2290548.98</v>
      </c>
      <c r="Z134" s="89">
        <v>2290548.98</v>
      </c>
      <c r="AA134" s="89">
        <v>2290548.98</v>
      </c>
      <c r="AB134" s="89">
        <v>2290548.98</v>
      </c>
      <c r="AC134" s="89">
        <v>2290548.98</v>
      </c>
      <c r="AD134" s="89">
        <v>2290548.98</v>
      </c>
      <c r="AE134" s="89">
        <v>2290548.98</v>
      </c>
      <c r="AF134" s="89">
        <v>2290548.98</v>
      </c>
      <c r="AG134" s="89">
        <v>2290548.98</v>
      </c>
      <c r="AH134" s="89">
        <v>2290548.98</v>
      </c>
      <c r="AI134" s="89">
        <v>2290548.98</v>
      </c>
      <c r="AJ134" s="89">
        <v>2290548.98</v>
      </c>
      <c r="AK134" s="89">
        <v>2290548.98</v>
      </c>
      <c r="AL134" s="89">
        <v>2290548.98</v>
      </c>
      <c r="AM134" s="89">
        <v>2290548.98</v>
      </c>
      <c r="AN134" s="89">
        <v>2290548.98</v>
      </c>
      <c r="AO134" s="89">
        <v>2290548.98</v>
      </c>
      <c r="AP134" s="89">
        <v>2290548.98</v>
      </c>
      <c r="AQ134" s="89">
        <v>2290548.98</v>
      </c>
      <c r="AR134" s="89">
        <v>2290548.98</v>
      </c>
      <c r="AS134" s="89">
        <v>2290548.98</v>
      </c>
      <c r="AT134" s="89">
        <v>2290548.98</v>
      </c>
      <c r="AU134" s="89">
        <v>2290548.98</v>
      </c>
      <c r="AV134" s="89">
        <v>2290548.98</v>
      </c>
      <c r="AW134" s="89">
        <v>2290548.98</v>
      </c>
      <c r="AX134" s="89">
        <v>2290548.98</v>
      </c>
      <c r="AY134" s="89">
        <v>2290548.98</v>
      </c>
      <c r="AZ134" s="89">
        <v>2290548.98</v>
      </c>
      <c r="BA134" s="89">
        <v>2290548.98</v>
      </c>
      <c r="BB134" s="89">
        <v>2290548.98</v>
      </c>
      <c r="BC134" s="89">
        <v>2290548.98</v>
      </c>
      <c r="BD134" s="89">
        <v>2290548.98</v>
      </c>
      <c r="BE134" s="89">
        <v>2290548.98</v>
      </c>
      <c r="BF134" s="89">
        <v>2290548.98</v>
      </c>
      <c r="BG134" s="89">
        <v>2290548.98</v>
      </c>
      <c r="BH134" s="89">
        <v>2290548.98</v>
      </c>
      <c r="BI134" s="89">
        <v>2290548.98</v>
      </c>
      <c r="BJ134" s="89">
        <v>2290548.98</v>
      </c>
      <c r="BK134" s="89">
        <v>2290548.98</v>
      </c>
      <c r="BL134" s="89">
        <v>2290548.98</v>
      </c>
      <c r="BM134" s="89">
        <v>2290548.98</v>
      </c>
      <c r="BN134" s="89">
        <v>2290548.98</v>
      </c>
      <c r="BO134" s="89">
        <v>2290548.98</v>
      </c>
      <c r="BP134" s="89">
        <v>2290548.98</v>
      </c>
      <c r="BQ134" s="89">
        <v>2290548.98</v>
      </c>
      <c r="BR134" s="89">
        <v>2290548.98</v>
      </c>
      <c r="BS134" s="89">
        <v>2290548.98</v>
      </c>
      <c r="BT134" s="89">
        <v>2290548.98</v>
      </c>
      <c r="BU134" s="89">
        <v>2290548.98</v>
      </c>
      <c r="BV134" s="89">
        <v>2290548.98</v>
      </c>
      <c r="BW134" s="89">
        <v>2290548.98</v>
      </c>
      <c r="BX134" s="112">
        <v>2290548.98</v>
      </c>
      <c r="BY134" s="112">
        <v>2290548.98</v>
      </c>
      <c r="BZ134" s="112">
        <v>2290548.98</v>
      </c>
      <c r="CA134" s="112">
        <v>2290548.98</v>
      </c>
      <c r="CB134" s="112">
        <v>2290548.98</v>
      </c>
      <c r="CC134" s="112">
        <v>2290548.98</v>
      </c>
      <c r="CD134" s="236">
        <v>2290548.98</v>
      </c>
      <c r="CE134" s="236">
        <v>2290548.98</v>
      </c>
      <c r="CF134" s="236">
        <v>2290548.98</v>
      </c>
      <c r="CG134" s="236">
        <v>2290548.98</v>
      </c>
      <c r="CH134" s="236">
        <v>2290548.98</v>
      </c>
      <c r="CI134" s="236">
        <v>2290548.98</v>
      </c>
    </row>
    <row r="135" spans="1:87" ht="12.75" customHeight="1" x14ac:dyDescent="0.3">
      <c r="A135" s="190">
        <v>34144</v>
      </c>
      <c r="B135" s="189" t="s">
        <v>446</v>
      </c>
      <c r="C135" s="89">
        <v>3311083.09</v>
      </c>
      <c r="D135" s="89">
        <v>3311083.09</v>
      </c>
      <c r="E135" s="89">
        <v>3311083.09</v>
      </c>
      <c r="F135" s="89">
        <v>3311083.09</v>
      </c>
      <c r="G135" s="89">
        <v>3311083.09</v>
      </c>
      <c r="H135" s="89">
        <v>3311083.09</v>
      </c>
      <c r="I135" s="89">
        <v>3311083.09</v>
      </c>
      <c r="J135" s="89">
        <v>3311083.09</v>
      </c>
      <c r="K135" s="89">
        <v>3311083.09</v>
      </c>
      <c r="L135" s="89">
        <v>3311083.09</v>
      </c>
      <c r="M135" s="89">
        <v>3311083.09</v>
      </c>
      <c r="N135" s="89">
        <v>3311083.09</v>
      </c>
      <c r="O135" s="89">
        <v>3335882.55</v>
      </c>
      <c r="P135" s="89">
        <v>3335882.55</v>
      </c>
      <c r="Q135" s="89">
        <v>3335882.55</v>
      </c>
      <c r="R135" s="89">
        <v>3335882.55</v>
      </c>
      <c r="S135" s="89">
        <v>3335882.55</v>
      </c>
      <c r="T135" s="89">
        <v>3335882.55</v>
      </c>
      <c r="U135" s="89">
        <v>3335882.55</v>
      </c>
      <c r="V135" s="89">
        <v>3335882.55</v>
      </c>
      <c r="W135" s="89">
        <v>3335882.55</v>
      </c>
      <c r="X135" s="89">
        <v>3335882.55</v>
      </c>
      <c r="Y135" s="89">
        <v>3335882.55</v>
      </c>
      <c r="Z135" s="89">
        <v>3335882.55</v>
      </c>
      <c r="AA135" s="89">
        <v>3335882.55</v>
      </c>
      <c r="AB135" s="89">
        <v>3335882.55</v>
      </c>
      <c r="AC135" s="89">
        <v>3335882.55</v>
      </c>
      <c r="AD135" s="89">
        <v>3335882.55</v>
      </c>
      <c r="AE135" s="89">
        <v>3335882.55</v>
      </c>
      <c r="AF135" s="89">
        <v>3335882.55</v>
      </c>
      <c r="AG135" s="89">
        <v>3335882.55</v>
      </c>
      <c r="AH135" s="89">
        <v>3335882.55</v>
      </c>
      <c r="AI135" s="89">
        <v>3335882.55</v>
      </c>
      <c r="AJ135" s="89">
        <v>3335882.55</v>
      </c>
      <c r="AK135" s="89">
        <v>3335882.55</v>
      </c>
      <c r="AL135" s="89">
        <v>3335882.55</v>
      </c>
      <c r="AM135" s="89">
        <v>3335882.55</v>
      </c>
      <c r="AN135" s="89">
        <v>3335882.55</v>
      </c>
      <c r="AO135" s="89">
        <v>3335882.55</v>
      </c>
      <c r="AP135" s="89">
        <v>3335882.55</v>
      </c>
      <c r="AQ135" s="89">
        <v>3335882.55</v>
      </c>
      <c r="AR135" s="89">
        <v>3335882.55</v>
      </c>
      <c r="AS135" s="89">
        <v>3335882.55</v>
      </c>
      <c r="AT135" s="89">
        <v>3335882.55</v>
      </c>
      <c r="AU135" s="89">
        <v>3335882.55</v>
      </c>
      <c r="AV135" s="89">
        <v>3335882.55</v>
      </c>
      <c r="AW135" s="89">
        <v>3335882.55</v>
      </c>
      <c r="AX135" s="89">
        <v>3335882.55</v>
      </c>
      <c r="AY135" s="89">
        <v>3335882.55</v>
      </c>
      <c r="AZ135" s="89">
        <v>3335882.55</v>
      </c>
      <c r="BA135" s="89">
        <v>3335882.55</v>
      </c>
      <c r="BB135" s="89">
        <v>3335882.55</v>
      </c>
      <c r="BC135" s="89">
        <v>3335882.55</v>
      </c>
      <c r="BD135" s="89">
        <v>3335882.55</v>
      </c>
      <c r="BE135" s="89">
        <v>3335882.55</v>
      </c>
      <c r="BF135" s="89">
        <v>3335882.55</v>
      </c>
      <c r="BG135" s="89">
        <v>3335882.55</v>
      </c>
      <c r="BH135" s="89">
        <v>3335882.55</v>
      </c>
      <c r="BI135" s="89">
        <v>3335882.55</v>
      </c>
      <c r="BJ135" s="89">
        <v>3335882.55</v>
      </c>
      <c r="BK135" s="89">
        <v>3335882.55</v>
      </c>
      <c r="BL135" s="89">
        <v>3335882.55</v>
      </c>
      <c r="BM135" s="89">
        <v>3335882.55</v>
      </c>
      <c r="BN135" s="89">
        <v>3335882.55</v>
      </c>
      <c r="BO135" s="89">
        <v>3335882.55</v>
      </c>
      <c r="BP135" s="89">
        <v>3335882.55</v>
      </c>
      <c r="BQ135" s="89">
        <v>3335882.55</v>
      </c>
      <c r="BR135" s="89">
        <v>3335882.55</v>
      </c>
      <c r="BS135" s="89">
        <v>3335882.55</v>
      </c>
      <c r="BT135" s="89">
        <v>3335882.55</v>
      </c>
      <c r="BU135" s="89">
        <v>3335882.55</v>
      </c>
      <c r="BV135" s="89">
        <v>3335882.55</v>
      </c>
      <c r="BW135" s="89">
        <v>3335882.55</v>
      </c>
      <c r="BX135" s="112">
        <v>3335882.55</v>
      </c>
      <c r="BY135" s="112">
        <v>3335882.55</v>
      </c>
      <c r="BZ135" s="112">
        <v>3335882.55</v>
      </c>
      <c r="CA135" s="112">
        <v>3335882.55</v>
      </c>
      <c r="CB135" s="112">
        <v>3335882.55</v>
      </c>
      <c r="CC135" s="112">
        <v>3335882.55</v>
      </c>
      <c r="CD135" s="236">
        <v>3312990.74</v>
      </c>
      <c r="CE135" s="236">
        <v>3335882.55</v>
      </c>
      <c r="CF135" s="236">
        <v>3335882.55</v>
      </c>
      <c r="CG135" s="236">
        <v>3335882.55</v>
      </c>
      <c r="CH135" s="236">
        <v>3335882.55</v>
      </c>
      <c r="CI135" s="236">
        <v>3335882.55</v>
      </c>
    </row>
    <row r="136" spans="1:87" ht="12.75" customHeight="1" x14ac:dyDescent="0.3">
      <c r="A136" s="190">
        <v>34145</v>
      </c>
      <c r="B136" s="189" t="s">
        <v>447</v>
      </c>
      <c r="C136" s="89">
        <v>0</v>
      </c>
      <c r="D136" s="89">
        <v>0</v>
      </c>
      <c r="E136" s="89">
        <v>0</v>
      </c>
      <c r="F136" s="89">
        <v>0</v>
      </c>
      <c r="G136" s="89">
        <v>0</v>
      </c>
      <c r="H136" s="89">
        <v>0</v>
      </c>
      <c r="I136" s="89">
        <v>0</v>
      </c>
      <c r="J136" s="89">
        <v>0</v>
      </c>
      <c r="K136" s="89">
        <v>0</v>
      </c>
      <c r="L136" s="89">
        <v>0</v>
      </c>
      <c r="M136" s="89">
        <v>0</v>
      </c>
      <c r="N136" s="89">
        <v>0</v>
      </c>
      <c r="O136" s="89">
        <v>0</v>
      </c>
      <c r="P136" s="89">
        <v>0</v>
      </c>
      <c r="Q136" s="89">
        <v>0</v>
      </c>
      <c r="R136" s="89">
        <v>0</v>
      </c>
      <c r="S136" s="89">
        <v>0</v>
      </c>
      <c r="T136" s="89">
        <v>0</v>
      </c>
      <c r="U136" s="89">
        <v>0</v>
      </c>
      <c r="V136" s="89">
        <v>0</v>
      </c>
      <c r="W136" s="89">
        <v>0</v>
      </c>
      <c r="X136" s="89">
        <v>0</v>
      </c>
      <c r="Y136" s="89">
        <v>0</v>
      </c>
      <c r="Z136" s="89">
        <v>0</v>
      </c>
      <c r="AA136" s="89">
        <v>0</v>
      </c>
      <c r="AB136" s="89">
        <v>0</v>
      </c>
      <c r="AC136" s="89">
        <v>0</v>
      </c>
      <c r="AD136" s="89">
        <v>0</v>
      </c>
      <c r="AE136" s="89">
        <v>0</v>
      </c>
      <c r="AF136" s="89">
        <v>0</v>
      </c>
      <c r="AG136" s="89">
        <v>0</v>
      </c>
      <c r="AH136" s="89">
        <v>0</v>
      </c>
      <c r="AI136" s="89">
        <v>0</v>
      </c>
      <c r="AJ136" s="89">
        <v>0</v>
      </c>
      <c r="AK136" s="89">
        <v>0</v>
      </c>
      <c r="AL136" s="89">
        <v>0</v>
      </c>
      <c r="AM136" s="89">
        <v>0</v>
      </c>
      <c r="AN136" s="89">
        <v>0</v>
      </c>
      <c r="AO136" s="89">
        <v>0</v>
      </c>
      <c r="AP136" s="89">
        <v>0</v>
      </c>
      <c r="AQ136" s="89">
        <v>0</v>
      </c>
      <c r="AR136" s="89">
        <v>0</v>
      </c>
      <c r="AS136" s="89">
        <v>0</v>
      </c>
      <c r="AT136" s="89">
        <v>0</v>
      </c>
      <c r="AU136" s="89">
        <v>0</v>
      </c>
      <c r="AV136" s="89">
        <v>0</v>
      </c>
      <c r="AW136" s="89">
        <v>0</v>
      </c>
      <c r="AX136" s="89">
        <v>0</v>
      </c>
      <c r="AY136" s="89">
        <v>0</v>
      </c>
      <c r="AZ136" s="89">
        <v>0</v>
      </c>
      <c r="BA136" s="89">
        <v>0</v>
      </c>
      <c r="BB136" s="89">
        <v>0</v>
      </c>
      <c r="BC136" s="89">
        <v>0</v>
      </c>
      <c r="BD136" s="89">
        <v>0</v>
      </c>
      <c r="BE136" s="89">
        <v>0</v>
      </c>
      <c r="BF136" s="89">
        <v>0</v>
      </c>
      <c r="BG136" s="89">
        <v>0</v>
      </c>
      <c r="BH136" s="89">
        <v>0</v>
      </c>
      <c r="BI136" s="89">
        <v>0</v>
      </c>
      <c r="BJ136" s="89">
        <v>0</v>
      </c>
      <c r="BK136" s="89">
        <v>0</v>
      </c>
      <c r="BL136" s="89">
        <v>0</v>
      </c>
      <c r="BM136" s="89">
        <v>0</v>
      </c>
      <c r="BN136" s="89">
        <v>0</v>
      </c>
      <c r="BO136" s="89">
        <v>0</v>
      </c>
      <c r="BP136" s="89">
        <v>0</v>
      </c>
      <c r="BQ136" s="89">
        <v>0</v>
      </c>
      <c r="BR136" s="89">
        <v>0</v>
      </c>
      <c r="BS136" s="89">
        <v>0</v>
      </c>
      <c r="BT136" s="89">
        <v>0</v>
      </c>
      <c r="BU136" s="89">
        <v>0</v>
      </c>
      <c r="BV136" s="89">
        <v>0</v>
      </c>
      <c r="BW136" s="89">
        <v>0</v>
      </c>
      <c r="BX136" s="112">
        <v>0</v>
      </c>
      <c r="BY136" s="112">
        <v>0</v>
      </c>
      <c r="BZ136" s="112">
        <v>0</v>
      </c>
      <c r="CA136" s="112">
        <v>0</v>
      </c>
      <c r="CB136" s="112">
        <v>0</v>
      </c>
      <c r="CC136" s="112">
        <v>0</v>
      </c>
      <c r="CD136" s="236">
        <v>0</v>
      </c>
      <c r="CE136" s="236">
        <v>0</v>
      </c>
      <c r="CF136" s="236">
        <v>0</v>
      </c>
      <c r="CG136" s="236">
        <v>0</v>
      </c>
      <c r="CH136" s="236">
        <v>0</v>
      </c>
      <c r="CI136" s="236">
        <v>0</v>
      </c>
    </row>
    <row r="137" spans="1:87" ht="12.75" customHeight="1" x14ac:dyDescent="0.3">
      <c r="A137" s="190">
        <v>34146</v>
      </c>
      <c r="B137" s="189" t="s">
        <v>448</v>
      </c>
      <c r="C137" s="89">
        <v>0</v>
      </c>
      <c r="D137" s="89">
        <v>0</v>
      </c>
      <c r="E137" s="89">
        <v>0</v>
      </c>
      <c r="F137" s="89">
        <v>0</v>
      </c>
      <c r="G137" s="89">
        <v>0</v>
      </c>
      <c r="H137" s="89">
        <v>0</v>
      </c>
      <c r="I137" s="89">
        <v>0</v>
      </c>
      <c r="J137" s="89">
        <v>0</v>
      </c>
      <c r="K137" s="89">
        <v>0</v>
      </c>
      <c r="L137" s="89">
        <v>0</v>
      </c>
      <c r="M137" s="89">
        <v>0</v>
      </c>
      <c r="N137" s="89">
        <v>0</v>
      </c>
      <c r="O137" s="89">
        <v>0</v>
      </c>
      <c r="P137" s="89">
        <v>0</v>
      </c>
      <c r="Q137" s="89">
        <v>0</v>
      </c>
      <c r="R137" s="89">
        <v>0</v>
      </c>
      <c r="S137" s="89">
        <v>0</v>
      </c>
      <c r="T137" s="89">
        <v>0</v>
      </c>
      <c r="U137" s="89">
        <v>0</v>
      </c>
      <c r="V137" s="89">
        <v>0</v>
      </c>
      <c r="W137" s="89">
        <v>0</v>
      </c>
      <c r="X137" s="89">
        <v>0</v>
      </c>
      <c r="Y137" s="89">
        <v>0</v>
      </c>
      <c r="Z137" s="89">
        <v>0</v>
      </c>
      <c r="AA137" s="89">
        <v>0</v>
      </c>
      <c r="AB137" s="89">
        <v>0</v>
      </c>
      <c r="AC137" s="89">
        <v>0</v>
      </c>
      <c r="AD137" s="89">
        <v>0</v>
      </c>
      <c r="AE137" s="89">
        <v>0</v>
      </c>
      <c r="AF137" s="89">
        <v>0</v>
      </c>
      <c r="AG137" s="89">
        <v>0</v>
      </c>
      <c r="AH137" s="89">
        <v>0</v>
      </c>
      <c r="AI137" s="89">
        <v>0</v>
      </c>
      <c r="AJ137" s="89">
        <v>0</v>
      </c>
      <c r="AK137" s="89">
        <v>0</v>
      </c>
      <c r="AL137" s="89">
        <v>0</v>
      </c>
      <c r="AM137" s="89">
        <v>0</v>
      </c>
      <c r="AN137" s="89">
        <v>0</v>
      </c>
      <c r="AO137" s="89">
        <v>0</v>
      </c>
      <c r="AP137" s="89">
        <v>0</v>
      </c>
      <c r="AQ137" s="89">
        <v>0</v>
      </c>
      <c r="AR137" s="89">
        <v>0</v>
      </c>
      <c r="AS137" s="89">
        <v>0</v>
      </c>
      <c r="AT137" s="89">
        <v>0</v>
      </c>
      <c r="AU137" s="89">
        <v>0</v>
      </c>
      <c r="AV137" s="89">
        <v>0</v>
      </c>
      <c r="AW137" s="89">
        <v>0</v>
      </c>
      <c r="AX137" s="89">
        <v>0</v>
      </c>
      <c r="AY137" s="89">
        <v>0</v>
      </c>
      <c r="AZ137" s="89">
        <v>0</v>
      </c>
      <c r="BA137" s="89">
        <v>0</v>
      </c>
      <c r="BB137" s="89">
        <v>0</v>
      </c>
      <c r="BC137" s="89">
        <v>0</v>
      </c>
      <c r="BD137" s="89">
        <v>0</v>
      </c>
      <c r="BE137" s="89">
        <v>0</v>
      </c>
      <c r="BF137" s="89">
        <v>0</v>
      </c>
      <c r="BG137" s="89">
        <v>0</v>
      </c>
      <c r="BH137" s="89">
        <v>0</v>
      </c>
      <c r="BI137" s="89">
        <v>0</v>
      </c>
      <c r="BJ137" s="89">
        <v>0</v>
      </c>
      <c r="BK137" s="89">
        <v>0</v>
      </c>
      <c r="BL137" s="89">
        <v>0</v>
      </c>
      <c r="BM137" s="89">
        <v>0</v>
      </c>
      <c r="BN137" s="89">
        <v>0</v>
      </c>
      <c r="BO137" s="89">
        <v>0</v>
      </c>
      <c r="BP137" s="89">
        <v>0</v>
      </c>
      <c r="BQ137" s="89">
        <v>0</v>
      </c>
      <c r="BR137" s="89">
        <v>0</v>
      </c>
      <c r="BS137" s="89">
        <v>0</v>
      </c>
      <c r="BT137" s="89">
        <v>0</v>
      </c>
      <c r="BU137" s="89">
        <v>0</v>
      </c>
      <c r="BV137" s="89">
        <v>0</v>
      </c>
      <c r="BW137" s="89">
        <v>0</v>
      </c>
      <c r="BX137" s="112">
        <v>0</v>
      </c>
      <c r="BY137" s="112">
        <v>0</v>
      </c>
      <c r="BZ137" s="112">
        <v>0</v>
      </c>
      <c r="CA137" s="112">
        <v>0</v>
      </c>
      <c r="CB137" s="112">
        <v>0</v>
      </c>
      <c r="CC137" s="112">
        <v>0</v>
      </c>
      <c r="CD137" s="236">
        <v>0</v>
      </c>
      <c r="CE137" s="236">
        <v>0</v>
      </c>
      <c r="CF137" s="236">
        <v>0</v>
      </c>
      <c r="CG137" s="236">
        <v>0</v>
      </c>
      <c r="CH137" s="236">
        <v>0</v>
      </c>
      <c r="CI137" s="236">
        <v>0</v>
      </c>
    </row>
    <row r="138" spans="1:87" ht="12.75" customHeight="1" x14ac:dyDescent="0.3">
      <c r="A138" s="190">
        <v>34180</v>
      </c>
      <c r="B138" s="189" t="s">
        <v>449</v>
      </c>
      <c r="C138" s="89">
        <v>192625711.25000003</v>
      </c>
      <c r="D138" s="89">
        <v>192571711.25000003</v>
      </c>
      <c r="E138" s="89">
        <v>192341454.25000003</v>
      </c>
      <c r="F138" s="89">
        <v>192591505.62000003</v>
      </c>
      <c r="G138" s="89">
        <v>192592961.06000003</v>
      </c>
      <c r="H138" s="89">
        <v>192606790.91000003</v>
      </c>
      <c r="I138" s="89">
        <v>192609913.56000003</v>
      </c>
      <c r="J138" s="89">
        <v>192757739.90000004</v>
      </c>
      <c r="K138" s="89">
        <v>192761989.90000004</v>
      </c>
      <c r="L138" s="89">
        <v>192758589.41000003</v>
      </c>
      <c r="M138" s="89">
        <v>192897054.37000003</v>
      </c>
      <c r="N138" s="89">
        <v>192908453.03000003</v>
      </c>
      <c r="O138" s="89">
        <v>193028877.69000003</v>
      </c>
      <c r="P138" s="89">
        <v>193028877.69000003</v>
      </c>
      <c r="Q138" s="89">
        <v>193028877.69000003</v>
      </c>
      <c r="R138" s="89">
        <v>193028877.69000003</v>
      </c>
      <c r="S138" s="89">
        <v>193028877.69000003</v>
      </c>
      <c r="T138" s="89">
        <v>193028877.69000003</v>
      </c>
      <c r="U138" s="89">
        <v>193028877.69000003</v>
      </c>
      <c r="V138" s="89">
        <v>193028877.69000003</v>
      </c>
      <c r="W138" s="89">
        <v>193028877.69000003</v>
      </c>
      <c r="X138" s="89">
        <v>193028877.69000003</v>
      </c>
      <c r="Y138" s="89">
        <v>193028877.69000003</v>
      </c>
      <c r="Z138" s="89">
        <v>193028877.69000003</v>
      </c>
      <c r="AA138" s="89">
        <v>193028877.69000003</v>
      </c>
      <c r="AB138" s="89">
        <v>193028877.69000003</v>
      </c>
      <c r="AC138" s="89">
        <v>193028877.69000003</v>
      </c>
      <c r="AD138" s="89">
        <v>193028877.69000003</v>
      </c>
      <c r="AE138" s="89">
        <v>193028877.69000003</v>
      </c>
      <c r="AF138" s="89">
        <v>193028877.69000003</v>
      </c>
      <c r="AG138" s="89">
        <v>193028877.69000003</v>
      </c>
      <c r="AH138" s="89">
        <v>193028877.69000003</v>
      </c>
      <c r="AI138" s="89">
        <v>193028877.69000003</v>
      </c>
      <c r="AJ138" s="89">
        <v>193028877.69000003</v>
      </c>
      <c r="AK138" s="89">
        <v>193028877.69000003</v>
      </c>
      <c r="AL138" s="89">
        <v>193028877.69000003</v>
      </c>
      <c r="AM138" s="89">
        <v>193028877.69000003</v>
      </c>
      <c r="AN138" s="89">
        <v>193028877.69000003</v>
      </c>
      <c r="AO138" s="89">
        <v>193028877.69000003</v>
      </c>
      <c r="AP138" s="89">
        <v>193028877.69000003</v>
      </c>
      <c r="AQ138" s="89">
        <v>193028877.69000003</v>
      </c>
      <c r="AR138" s="89">
        <v>193028877.69000003</v>
      </c>
      <c r="AS138" s="89">
        <v>193028877.69000003</v>
      </c>
      <c r="AT138" s="89">
        <v>193028877.69000003</v>
      </c>
      <c r="AU138" s="89">
        <v>193028877.69000003</v>
      </c>
      <c r="AV138" s="89">
        <v>193028877.69000003</v>
      </c>
      <c r="AW138" s="89">
        <v>193028877.69000003</v>
      </c>
      <c r="AX138" s="89">
        <v>193028877.69000003</v>
      </c>
      <c r="AY138" s="89">
        <v>193028877.69000003</v>
      </c>
      <c r="AZ138" s="89">
        <v>193028877.69000003</v>
      </c>
      <c r="BA138" s="89">
        <v>193028877.69000003</v>
      </c>
      <c r="BB138" s="89">
        <v>193028877.69000003</v>
      </c>
      <c r="BC138" s="89">
        <v>193028877.69000003</v>
      </c>
      <c r="BD138" s="89">
        <v>193028877.69000003</v>
      </c>
      <c r="BE138" s="89">
        <v>193028877.69000003</v>
      </c>
      <c r="BF138" s="89">
        <v>193028877.69000003</v>
      </c>
      <c r="BG138" s="89">
        <v>193028877.69000003</v>
      </c>
      <c r="BH138" s="89">
        <v>193028877.69000003</v>
      </c>
      <c r="BI138" s="89">
        <v>193028877.69000003</v>
      </c>
      <c r="BJ138" s="89">
        <v>193028877.69000003</v>
      </c>
      <c r="BK138" s="89">
        <v>193148877.69000003</v>
      </c>
      <c r="BL138" s="89">
        <v>193148877.69000003</v>
      </c>
      <c r="BM138" s="89">
        <v>193148877.69000003</v>
      </c>
      <c r="BN138" s="89">
        <v>193148877.69000003</v>
      </c>
      <c r="BO138" s="89">
        <v>193148877.69000003</v>
      </c>
      <c r="BP138" s="89">
        <v>193148877.69000003</v>
      </c>
      <c r="BQ138" s="89">
        <v>193148877.69000003</v>
      </c>
      <c r="BR138" s="89">
        <v>193148877.69000003</v>
      </c>
      <c r="BS138" s="89">
        <v>193148877.69000003</v>
      </c>
      <c r="BT138" s="89">
        <v>193148877.69000003</v>
      </c>
      <c r="BU138" s="89">
        <v>193148877.69000003</v>
      </c>
      <c r="BV138" s="89">
        <v>193148877.69000003</v>
      </c>
      <c r="BW138" s="89">
        <v>193148877.69000003</v>
      </c>
      <c r="BX138" s="112">
        <v>193028877.69000003</v>
      </c>
      <c r="BY138" s="112">
        <v>193028877.69000003</v>
      </c>
      <c r="BZ138" s="112">
        <v>193028877.69000003</v>
      </c>
      <c r="CA138" s="112">
        <v>193028877.69000003</v>
      </c>
      <c r="CB138" s="112">
        <v>193148877.69000003</v>
      </c>
      <c r="CC138" s="112">
        <v>193148877.69000003</v>
      </c>
      <c r="CD138" s="236">
        <v>192696365.55000001</v>
      </c>
      <c r="CE138" s="236">
        <v>193028877.69</v>
      </c>
      <c r="CF138" s="236">
        <v>193028877.69</v>
      </c>
      <c r="CG138" s="236">
        <v>193028877.69</v>
      </c>
      <c r="CH138" s="236">
        <v>193038108.46000001</v>
      </c>
      <c r="CI138" s="236">
        <v>193148877.69</v>
      </c>
    </row>
    <row r="139" spans="1:87" ht="12.75" customHeight="1" x14ac:dyDescent="0.3">
      <c r="A139" s="190">
        <v>34181</v>
      </c>
      <c r="B139" s="189" t="s">
        <v>450</v>
      </c>
      <c r="C139" s="89">
        <v>53764218.080000013</v>
      </c>
      <c r="D139" s="89">
        <v>53101322.220000014</v>
      </c>
      <c r="E139" s="89">
        <v>53101322.220000014</v>
      </c>
      <c r="F139" s="89">
        <v>53101322.220000014</v>
      </c>
      <c r="G139" s="89">
        <v>53110910.790000014</v>
      </c>
      <c r="H139" s="89">
        <v>53110910.790000014</v>
      </c>
      <c r="I139" s="89">
        <v>53047439.610000014</v>
      </c>
      <c r="J139" s="89">
        <v>53047915.230000012</v>
      </c>
      <c r="K139" s="89">
        <v>53047915.230000012</v>
      </c>
      <c r="L139" s="89">
        <v>53047915.230000012</v>
      </c>
      <c r="M139" s="89">
        <v>53079057.110000014</v>
      </c>
      <c r="N139" s="89">
        <v>53101275.780000016</v>
      </c>
      <c r="O139" s="89">
        <v>53101275.780000016</v>
      </c>
      <c r="P139" s="89">
        <v>53101275.780000016</v>
      </c>
      <c r="Q139" s="89">
        <v>53101275.780000016</v>
      </c>
      <c r="R139" s="89">
        <v>53101275.780000016</v>
      </c>
      <c r="S139" s="89">
        <v>53101275.780000016</v>
      </c>
      <c r="T139" s="89">
        <v>53101275.780000016</v>
      </c>
      <c r="U139" s="89">
        <v>53101275.780000016</v>
      </c>
      <c r="V139" s="89">
        <v>53101275.780000016</v>
      </c>
      <c r="W139" s="89">
        <v>53101275.780000016</v>
      </c>
      <c r="X139" s="89">
        <v>53101275.780000016</v>
      </c>
      <c r="Y139" s="89">
        <v>53101275.780000016</v>
      </c>
      <c r="Z139" s="89">
        <v>53101275.780000016</v>
      </c>
      <c r="AA139" s="89">
        <v>53101275.780000016</v>
      </c>
      <c r="AB139" s="89">
        <v>53101275.780000016</v>
      </c>
      <c r="AC139" s="89">
        <v>53101275.780000016</v>
      </c>
      <c r="AD139" s="89">
        <v>53101275.780000016</v>
      </c>
      <c r="AE139" s="89">
        <v>53101275.780000016</v>
      </c>
      <c r="AF139" s="89">
        <v>53101275.780000016</v>
      </c>
      <c r="AG139" s="89">
        <v>53101275.780000016</v>
      </c>
      <c r="AH139" s="89">
        <v>53101275.780000016</v>
      </c>
      <c r="AI139" s="89">
        <v>53101275.780000016</v>
      </c>
      <c r="AJ139" s="89">
        <v>53101275.780000016</v>
      </c>
      <c r="AK139" s="89">
        <v>53101275.780000016</v>
      </c>
      <c r="AL139" s="89">
        <v>53101275.780000016</v>
      </c>
      <c r="AM139" s="89">
        <v>53101275.780000016</v>
      </c>
      <c r="AN139" s="89">
        <v>53101275.780000016</v>
      </c>
      <c r="AO139" s="89">
        <v>53101275.780000016</v>
      </c>
      <c r="AP139" s="89">
        <v>53101275.780000016</v>
      </c>
      <c r="AQ139" s="89">
        <v>53101275.780000016</v>
      </c>
      <c r="AR139" s="89">
        <v>53101275.780000016</v>
      </c>
      <c r="AS139" s="89">
        <v>53101275.780000016</v>
      </c>
      <c r="AT139" s="89">
        <v>53101275.780000016</v>
      </c>
      <c r="AU139" s="89">
        <v>53101275.780000016</v>
      </c>
      <c r="AV139" s="89">
        <v>53101275.780000016</v>
      </c>
      <c r="AW139" s="89">
        <v>53101275.780000016</v>
      </c>
      <c r="AX139" s="89">
        <v>53101275.780000016</v>
      </c>
      <c r="AY139" s="89">
        <v>53101275.780000016</v>
      </c>
      <c r="AZ139" s="89">
        <v>53101275.780000016</v>
      </c>
      <c r="BA139" s="89">
        <v>53101275.780000016</v>
      </c>
      <c r="BB139" s="89">
        <v>53101275.780000016</v>
      </c>
      <c r="BC139" s="89">
        <v>53101275.780000016</v>
      </c>
      <c r="BD139" s="89">
        <v>53101275.780000016</v>
      </c>
      <c r="BE139" s="89">
        <v>53101275.780000016</v>
      </c>
      <c r="BF139" s="89">
        <v>53101275.780000016</v>
      </c>
      <c r="BG139" s="89">
        <v>53101275.780000016</v>
      </c>
      <c r="BH139" s="89">
        <v>53101275.780000016</v>
      </c>
      <c r="BI139" s="89">
        <v>53101275.780000016</v>
      </c>
      <c r="BJ139" s="89">
        <v>53101275.780000016</v>
      </c>
      <c r="BK139" s="89">
        <v>53101275.780000016</v>
      </c>
      <c r="BL139" s="89">
        <v>53101275.780000016</v>
      </c>
      <c r="BM139" s="89">
        <v>53101275.780000016</v>
      </c>
      <c r="BN139" s="89">
        <v>53101275.780000016</v>
      </c>
      <c r="BO139" s="89">
        <v>53101275.780000016</v>
      </c>
      <c r="BP139" s="89">
        <v>53101275.780000016</v>
      </c>
      <c r="BQ139" s="89">
        <v>53101275.780000016</v>
      </c>
      <c r="BR139" s="89">
        <v>53101275.780000016</v>
      </c>
      <c r="BS139" s="89">
        <v>53101275.780000016</v>
      </c>
      <c r="BT139" s="89">
        <v>53101275.780000016</v>
      </c>
      <c r="BU139" s="89">
        <v>53101275.780000016</v>
      </c>
      <c r="BV139" s="89">
        <v>53101275.780000016</v>
      </c>
      <c r="BW139" s="89">
        <v>53101275.780000016</v>
      </c>
      <c r="BX139" s="112">
        <v>53101275.780000016</v>
      </c>
      <c r="BY139" s="112">
        <v>53101275.780000016</v>
      </c>
      <c r="BZ139" s="112">
        <v>53101275.780000016</v>
      </c>
      <c r="CA139" s="112">
        <v>53101275.780000016</v>
      </c>
      <c r="CB139" s="112">
        <v>53101275.780000016</v>
      </c>
      <c r="CC139" s="112">
        <v>53101275.780000016</v>
      </c>
      <c r="CD139" s="236">
        <v>53135600.020000003</v>
      </c>
      <c r="CE139" s="236">
        <v>53101275.780000001</v>
      </c>
      <c r="CF139" s="236">
        <v>53101275.780000001</v>
      </c>
      <c r="CG139" s="236">
        <v>53101275.780000001</v>
      </c>
      <c r="CH139" s="236">
        <v>53101275.780000001</v>
      </c>
      <c r="CI139" s="236">
        <v>53101275.780000001</v>
      </c>
    </row>
    <row r="140" spans="1:87" ht="12.75" customHeight="1" x14ac:dyDescent="0.3">
      <c r="A140" s="190">
        <v>34182</v>
      </c>
      <c r="B140" s="189" t="s">
        <v>451</v>
      </c>
      <c r="C140" s="89">
        <v>2346538.2699999996</v>
      </c>
      <c r="D140" s="89">
        <v>2346538.2699999996</v>
      </c>
      <c r="E140" s="89">
        <v>2346538.2699999996</v>
      </c>
      <c r="F140" s="89">
        <v>2346538.2699999996</v>
      </c>
      <c r="G140" s="89">
        <v>2346538.2699999996</v>
      </c>
      <c r="H140" s="89">
        <v>2341292.7899999996</v>
      </c>
      <c r="I140" s="89">
        <v>2342155.2899999996</v>
      </c>
      <c r="J140" s="89">
        <v>2342155.2899999996</v>
      </c>
      <c r="K140" s="89">
        <v>2342155.2899999996</v>
      </c>
      <c r="L140" s="89">
        <v>2342155.2899999996</v>
      </c>
      <c r="M140" s="89">
        <v>2342155.2899999996</v>
      </c>
      <c r="N140" s="89">
        <v>2342155.2899999996</v>
      </c>
      <c r="O140" s="89">
        <v>2342155.2899999996</v>
      </c>
      <c r="P140" s="89">
        <v>2342155.2899999996</v>
      </c>
      <c r="Q140" s="89">
        <v>2342155.2899999996</v>
      </c>
      <c r="R140" s="89">
        <v>2342155.2899999996</v>
      </c>
      <c r="S140" s="89">
        <v>2342155.2899999996</v>
      </c>
      <c r="T140" s="89">
        <v>2342155.2899999996</v>
      </c>
      <c r="U140" s="89">
        <v>2342155.2899999996</v>
      </c>
      <c r="V140" s="89">
        <v>2342155.2899999996</v>
      </c>
      <c r="W140" s="89">
        <v>2342155.2899999996</v>
      </c>
      <c r="X140" s="89">
        <v>2342155.2899999996</v>
      </c>
      <c r="Y140" s="89">
        <v>2342155.2899999996</v>
      </c>
      <c r="Z140" s="89">
        <v>2342155.2899999996</v>
      </c>
      <c r="AA140" s="89">
        <v>2342155.2899999996</v>
      </c>
      <c r="AB140" s="89">
        <v>2342155.2899999996</v>
      </c>
      <c r="AC140" s="89">
        <v>2342155.2899999996</v>
      </c>
      <c r="AD140" s="89">
        <v>2342155.2899999996</v>
      </c>
      <c r="AE140" s="89">
        <v>2342155.2899999996</v>
      </c>
      <c r="AF140" s="89">
        <v>2342155.2899999996</v>
      </c>
      <c r="AG140" s="89">
        <v>2342155.2899999996</v>
      </c>
      <c r="AH140" s="89">
        <v>2342155.2899999996</v>
      </c>
      <c r="AI140" s="89">
        <v>2342155.2899999996</v>
      </c>
      <c r="AJ140" s="89">
        <v>2342155.2899999996</v>
      </c>
      <c r="AK140" s="89">
        <v>2342155.2899999996</v>
      </c>
      <c r="AL140" s="89">
        <v>2342155.2899999996</v>
      </c>
      <c r="AM140" s="89">
        <v>2342155.2899999996</v>
      </c>
      <c r="AN140" s="89">
        <v>2342155.2899999996</v>
      </c>
      <c r="AO140" s="89">
        <v>2342155.2899999996</v>
      </c>
      <c r="AP140" s="89">
        <v>2342155.2899999996</v>
      </c>
      <c r="AQ140" s="89">
        <v>2342155.2899999996</v>
      </c>
      <c r="AR140" s="89">
        <v>2342155.2899999996</v>
      </c>
      <c r="AS140" s="89">
        <v>2342155.2899999996</v>
      </c>
      <c r="AT140" s="89">
        <v>2342155.2899999996</v>
      </c>
      <c r="AU140" s="89">
        <v>2342155.2899999996</v>
      </c>
      <c r="AV140" s="89">
        <v>2342155.2899999996</v>
      </c>
      <c r="AW140" s="89">
        <v>2342155.2899999996</v>
      </c>
      <c r="AX140" s="89">
        <v>2342155.2899999996</v>
      </c>
      <c r="AY140" s="89">
        <v>2342155.2899999996</v>
      </c>
      <c r="AZ140" s="89">
        <v>2342155.2899999996</v>
      </c>
      <c r="BA140" s="89">
        <v>2342155.2899999996</v>
      </c>
      <c r="BB140" s="89">
        <v>2342155.2899999996</v>
      </c>
      <c r="BC140" s="89">
        <v>2342155.2899999996</v>
      </c>
      <c r="BD140" s="89">
        <v>2342155.2899999996</v>
      </c>
      <c r="BE140" s="89">
        <v>2342155.2899999996</v>
      </c>
      <c r="BF140" s="89">
        <v>2342155.2899999996</v>
      </c>
      <c r="BG140" s="89">
        <v>2342155.2899999996</v>
      </c>
      <c r="BH140" s="89">
        <v>2342155.2899999996</v>
      </c>
      <c r="BI140" s="89">
        <v>2342155.2899999996</v>
      </c>
      <c r="BJ140" s="89">
        <v>2342155.2899999996</v>
      </c>
      <c r="BK140" s="89">
        <v>2342155.2899999996</v>
      </c>
      <c r="BL140" s="89">
        <v>2342155.2899999996</v>
      </c>
      <c r="BM140" s="89">
        <v>2342155.2899999996</v>
      </c>
      <c r="BN140" s="89">
        <v>2342155.2899999996</v>
      </c>
      <c r="BO140" s="89">
        <v>2342155.2899999996</v>
      </c>
      <c r="BP140" s="89">
        <v>2342155.2899999996</v>
      </c>
      <c r="BQ140" s="89">
        <v>2342155.2899999996</v>
      </c>
      <c r="BR140" s="89">
        <v>2342155.2899999996</v>
      </c>
      <c r="BS140" s="89">
        <v>2342155.2899999996</v>
      </c>
      <c r="BT140" s="89">
        <v>2342155.2899999996</v>
      </c>
      <c r="BU140" s="89">
        <v>2342155.2899999996</v>
      </c>
      <c r="BV140" s="89">
        <v>2342155.2899999996</v>
      </c>
      <c r="BW140" s="89">
        <v>2342155.2899999996</v>
      </c>
      <c r="BX140" s="112">
        <v>2342155.2899999996</v>
      </c>
      <c r="BY140" s="112">
        <v>2342155.2899999996</v>
      </c>
      <c r="BZ140" s="112">
        <v>2342155.2899999996</v>
      </c>
      <c r="CA140" s="112">
        <v>2342155.2899999996</v>
      </c>
      <c r="CB140" s="112">
        <v>2342155.2899999996</v>
      </c>
      <c r="CC140" s="112">
        <v>2342155.2899999996</v>
      </c>
      <c r="CD140" s="236">
        <v>2343774.71</v>
      </c>
      <c r="CE140" s="236">
        <v>2342155.29</v>
      </c>
      <c r="CF140" s="236">
        <v>2342155.29</v>
      </c>
      <c r="CG140" s="236">
        <v>2342155.29</v>
      </c>
      <c r="CH140" s="236">
        <v>2342155.29</v>
      </c>
      <c r="CI140" s="236">
        <v>2342155.29</v>
      </c>
    </row>
    <row r="141" spans="1:87" ht="12.75" customHeight="1" x14ac:dyDescent="0.3">
      <c r="A141" s="190">
        <v>34183</v>
      </c>
      <c r="B141" s="189" t="s">
        <v>452</v>
      </c>
      <c r="C141" s="89">
        <v>10708676.690000001</v>
      </c>
      <c r="D141" s="89">
        <v>10708676.690000001</v>
      </c>
      <c r="E141" s="89">
        <v>10708676.690000001</v>
      </c>
      <c r="F141" s="89">
        <v>10708676.690000001</v>
      </c>
      <c r="G141" s="89">
        <v>10708676.690000001</v>
      </c>
      <c r="H141" s="89">
        <v>10708676.690000001</v>
      </c>
      <c r="I141" s="89">
        <v>10708676.690000001</v>
      </c>
      <c r="J141" s="89">
        <v>10708676.690000001</v>
      </c>
      <c r="K141" s="89">
        <v>10708676.690000001</v>
      </c>
      <c r="L141" s="89">
        <v>10708676.690000001</v>
      </c>
      <c r="M141" s="89">
        <v>10708676.690000001</v>
      </c>
      <c r="N141" s="89">
        <v>10708676.690000001</v>
      </c>
      <c r="O141" s="89">
        <v>10708676.690000001</v>
      </c>
      <c r="P141" s="89">
        <v>10708676.690000001</v>
      </c>
      <c r="Q141" s="89">
        <v>10708676.690000001</v>
      </c>
      <c r="R141" s="89">
        <v>10708676.690000001</v>
      </c>
      <c r="S141" s="89">
        <v>10708676.690000001</v>
      </c>
      <c r="T141" s="89">
        <v>10708676.690000001</v>
      </c>
      <c r="U141" s="89">
        <v>10708676.690000001</v>
      </c>
      <c r="V141" s="89">
        <v>10708676.690000001</v>
      </c>
      <c r="W141" s="89">
        <v>10708676.690000001</v>
      </c>
      <c r="X141" s="89">
        <v>10708676.690000001</v>
      </c>
      <c r="Y141" s="89">
        <v>10708676.690000001</v>
      </c>
      <c r="Z141" s="89">
        <v>10708676.690000001</v>
      </c>
      <c r="AA141" s="89">
        <v>10708676.690000001</v>
      </c>
      <c r="AB141" s="89">
        <v>10708676.690000001</v>
      </c>
      <c r="AC141" s="89">
        <v>10708676.690000001</v>
      </c>
      <c r="AD141" s="89">
        <v>10708676.690000001</v>
      </c>
      <c r="AE141" s="89">
        <v>10708676.690000001</v>
      </c>
      <c r="AF141" s="89">
        <v>10708676.690000001</v>
      </c>
      <c r="AG141" s="89">
        <v>10708676.690000001</v>
      </c>
      <c r="AH141" s="89">
        <v>10708676.690000001</v>
      </c>
      <c r="AI141" s="89">
        <v>10708676.690000001</v>
      </c>
      <c r="AJ141" s="89">
        <v>10708676.690000001</v>
      </c>
      <c r="AK141" s="89">
        <v>10708676.690000001</v>
      </c>
      <c r="AL141" s="89">
        <v>10708676.690000001</v>
      </c>
      <c r="AM141" s="89">
        <v>10708676.690000001</v>
      </c>
      <c r="AN141" s="89">
        <v>10708676.690000001</v>
      </c>
      <c r="AO141" s="89">
        <v>10708676.690000001</v>
      </c>
      <c r="AP141" s="89">
        <v>10708676.690000001</v>
      </c>
      <c r="AQ141" s="89">
        <v>10708676.690000001</v>
      </c>
      <c r="AR141" s="89">
        <v>10708676.690000001</v>
      </c>
      <c r="AS141" s="89">
        <v>10708676.690000001</v>
      </c>
      <c r="AT141" s="89">
        <v>10708676.690000001</v>
      </c>
      <c r="AU141" s="89">
        <v>10708676.690000001</v>
      </c>
      <c r="AV141" s="89">
        <v>10708676.690000001</v>
      </c>
      <c r="AW141" s="89">
        <v>10708676.690000001</v>
      </c>
      <c r="AX141" s="89">
        <v>10708676.690000001</v>
      </c>
      <c r="AY141" s="89">
        <v>10708676.690000001</v>
      </c>
      <c r="AZ141" s="89">
        <v>10708676.690000001</v>
      </c>
      <c r="BA141" s="89">
        <v>10708676.690000001</v>
      </c>
      <c r="BB141" s="89">
        <v>10708676.690000001</v>
      </c>
      <c r="BC141" s="89">
        <v>10708676.690000001</v>
      </c>
      <c r="BD141" s="89">
        <v>10708676.690000001</v>
      </c>
      <c r="BE141" s="89">
        <v>10708676.690000001</v>
      </c>
      <c r="BF141" s="89">
        <v>10708676.690000001</v>
      </c>
      <c r="BG141" s="89">
        <v>10708676.690000001</v>
      </c>
      <c r="BH141" s="89">
        <v>10708676.690000001</v>
      </c>
      <c r="BI141" s="89">
        <v>10708676.690000001</v>
      </c>
      <c r="BJ141" s="89">
        <v>10708676.690000001</v>
      </c>
      <c r="BK141" s="89">
        <v>10708676.690000001</v>
      </c>
      <c r="BL141" s="89">
        <v>10708676.690000001</v>
      </c>
      <c r="BM141" s="89">
        <v>10708676.690000001</v>
      </c>
      <c r="BN141" s="89">
        <v>10708676.690000001</v>
      </c>
      <c r="BO141" s="89">
        <v>10708676.690000001</v>
      </c>
      <c r="BP141" s="89">
        <v>10708676.690000001</v>
      </c>
      <c r="BQ141" s="89">
        <v>10708676.690000001</v>
      </c>
      <c r="BR141" s="89">
        <v>10708676.690000001</v>
      </c>
      <c r="BS141" s="89">
        <v>10708676.690000001</v>
      </c>
      <c r="BT141" s="89">
        <v>10708676.690000001</v>
      </c>
      <c r="BU141" s="89">
        <v>10708676.690000001</v>
      </c>
      <c r="BV141" s="89">
        <v>10708676.690000001</v>
      </c>
      <c r="BW141" s="89">
        <v>10708676.690000001</v>
      </c>
      <c r="BX141" s="112">
        <v>10708676.690000001</v>
      </c>
      <c r="BY141" s="112">
        <v>10708676.690000001</v>
      </c>
      <c r="BZ141" s="112">
        <v>10708676.690000001</v>
      </c>
      <c r="CA141" s="112">
        <v>10708676.690000001</v>
      </c>
      <c r="CB141" s="112">
        <v>10708676.690000001</v>
      </c>
      <c r="CC141" s="112">
        <v>10708676.690000001</v>
      </c>
      <c r="CD141" s="236">
        <v>10708676.689999999</v>
      </c>
      <c r="CE141" s="236">
        <v>10708676.689999999</v>
      </c>
      <c r="CF141" s="236">
        <v>10708676.689999999</v>
      </c>
      <c r="CG141" s="236">
        <v>10708676.689999999</v>
      </c>
      <c r="CH141" s="236">
        <v>10708676.689999999</v>
      </c>
      <c r="CI141" s="236">
        <v>10708676.689999999</v>
      </c>
    </row>
    <row r="142" spans="1:87" ht="12.75" customHeight="1" x14ac:dyDescent="0.3">
      <c r="A142" s="190">
        <v>34184</v>
      </c>
      <c r="B142" s="189" t="s">
        <v>453</v>
      </c>
      <c r="C142" s="89">
        <v>5818840.9100000001</v>
      </c>
      <c r="D142" s="89">
        <v>5818840.9100000001</v>
      </c>
      <c r="E142" s="89">
        <v>5818840.9100000001</v>
      </c>
      <c r="F142" s="89">
        <v>5818840.9100000001</v>
      </c>
      <c r="G142" s="89">
        <v>5818840.9100000001</v>
      </c>
      <c r="H142" s="89">
        <v>5818840.9100000001</v>
      </c>
      <c r="I142" s="89">
        <v>5818840.9100000001</v>
      </c>
      <c r="J142" s="89">
        <v>5818840.9100000001</v>
      </c>
      <c r="K142" s="89">
        <v>5818840.9100000001</v>
      </c>
      <c r="L142" s="89">
        <v>5818840.9100000001</v>
      </c>
      <c r="M142" s="89">
        <v>5818840.9100000001</v>
      </c>
      <c r="N142" s="89">
        <v>5812062.1499999994</v>
      </c>
      <c r="O142" s="89">
        <v>5812062.1499999994</v>
      </c>
      <c r="P142" s="89">
        <v>5812062.1499999994</v>
      </c>
      <c r="Q142" s="89">
        <v>5812062.1499999994</v>
      </c>
      <c r="R142" s="89">
        <v>5812062.1499999994</v>
      </c>
      <c r="S142" s="89">
        <v>5812062.1499999994</v>
      </c>
      <c r="T142" s="89">
        <v>5812062.1499999994</v>
      </c>
      <c r="U142" s="89">
        <v>5812062.1499999994</v>
      </c>
      <c r="V142" s="89">
        <v>5812062.1499999994</v>
      </c>
      <c r="W142" s="89">
        <v>5812062.1499999994</v>
      </c>
      <c r="X142" s="89">
        <v>5812062.1499999994</v>
      </c>
      <c r="Y142" s="89">
        <v>5812062.1499999994</v>
      </c>
      <c r="Z142" s="89">
        <v>5812062.1499999994</v>
      </c>
      <c r="AA142" s="89">
        <v>5812062.1499999994</v>
      </c>
      <c r="AB142" s="89">
        <v>5812062.1499999994</v>
      </c>
      <c r="AC142" s="89">
        <v>5812062.1499999994</v>
      </c>
      <c r="AD142" s="89">
        <v>5812062.1499999994</v>
      </c>
      <c r="AE142" s="89">
        <v>5812062.1499999994</v>
      </c>
      <c r="AF142" s="89">
        <v>5812062.1499999994</v>
      </c>
      <c r="AG142" s="89">
        <v>5812062.1499999994</v>
      </c>
      <c r="AH142" s="89">
        <v>5812062.1499999994</v>
      </c>
      <c r="AI142" s="89">
        <v>5812062.1499999994</v>
      </c>
      <c r="AJ142" s="89">
        <v>5812062.1499999994</v>
      </c>
      <c r="AK142" s="89">
        <v>5812062.1499999994</v>
      </c>
      <c r="AL142" s="89">
        <v>5812062.1499999994</v>
      </c>
      <c r="AM142" s="89">
        <v>5812062.1499999994</v>
      </c>
      <c r="AN142" s="89">
        <v>5812062.1499999994</v>
      </c>
      <c r="AO142" s="89">
        <v>5812062.1499999994</v>
      </c>
      <c r="AP142" s="89">
        <v>5812062.1499999994</v>
      </c>
      <c r="AQ142" s="89">
        <v>5812062.1499999994</v>
      </c>
      <c r="AR142" s="89">
        <v>5812062.1499999994</v>
      </c>
      <c r="AS142" s="89">
        <v>5812062.1499999994</v>
      </c>
      <c r="AT142" s="89">
        <v>5812062.1499999994</v>
      </c>
      <c r="AU142" s="89">
        <v>5812062.1499999994</v>
      </c>
      <c r="AV142" s="89">
        <v>5812062.1499999994</v>
      </c>
      <c r="AW142" s="89">
        <v>5812062.1499999994</v>
      </c>
      <c r="AX142" s="89">
        <v>5812062.1499999994</v>
      </c>
      <c r="AY142" s="89">
        <v>5812062.1499999994</v>
      </c>
      <c r="AZ142" s="89">
        <v>5812062.1499999994</v>
      </c>
      <c r="BA142" s="89">
        <v>5812062.1499999994</v>
      </c>
      <c r="BB142" s="89">
        <v>5812062.1499999994</v>
      </c>
      <c r="BC142" s="89">
        <v>5812062.1499999994</v>
      </c>
      <c r="BD142" s="89">
        <v>5812062.1499999994</v>
      </c>
      <c r="BE142" s="89">
        <v>5812062.1499999994</v>
      </c>
      <c r="BF142" s="89">
        <v>5812062.1499999994</v>
      </c>
      <c r="BG142" s="89">
        <v>5812062.1499999994</v>
      </c>
      <c r="BH142" s="89">
        <v>5812062.1499999994</v>
      </c>
      <c r="BI142" s="89">
        <v>5812062.1499999994</v>
      </c>
      <c r="BJ142" s="89">
        <v>5812062.1499999994</v>
      </c>
      <c r="BK142" s="89">
        <v>5812062.1499999994</v>
      </c>
      <c r="BL142" s="89">
        <v>5812062.1499999994</v>
      </c>
      <c r="BM142" s="89">
        <v>5812062.1499999994</v>
      </c>
      <c r="BN142" s="89">
        <v>5812062.1499999994</v>
      </c>
      <c r="BO142" s="89">
        <v>5812062.1499999994</v>
      </c>
      <c r="BP142" s="89">
        <v>5812062.1499999994</v>
      </c>
      <c r="BQ142" s="89">
        <v>5812062.1499999994</v>
      </c>
      <c r="BR142" s="89">
        <v>5812062.1499999994</v>
      </c>
      <c r="BS142" s="89">
        <v>5812062.1499999994</v>
      </c>
      <c r="BT142" s="89">
        <v>5812062.1499999994</v>
      </c>
      <c r="BU142" s="89">
        <v>5812062.1499999994</v>
      </c>
      <c r="BV142" s="89">
        <v>5812062.1499999994</v>
      </c>
      <c r="BW142" s="89">
        <v>5812062.1499999994</v>
      </c>
      <c r="BX142" s="112">
        <v>5812062.1499999994</v>
      </c>
      <c r="BY142" s="112">
        <v>5812062.1499999994</v>
      </c>
      <c r="BZ142" s="112">
        <v>5812062.1499999994</v>
      </c>
      <c r="CA142" s="112">
        <v>5812062.1499999994</v>
      </c>
      <c r="CB142" s="112">
        <v>5812062.1499999994</v>
      </c>
      <c r="CC142" s="112">
        <v>5812062.1499999994</v>
      </c>
      <c r="CD142" s="236">
        <v>5817798.0199999996</v>
      </c>
      <c r="CE142" s="236">
        <v>5812062.1500000004</v>
      </c>
      <c r="CF142" s="236">
        <v>5812062.1500000004</v>
      </c>
      <c r="CG142" s="236">
        <v>5812062.1500000004</v>
      </c>
      <c r="CH142" s="236">
        <v>5812062.1500000004</v>
      </c>
      <c r="CI142" s="236">
        <v>5812062.1500000004</v>
      </c>
    </row>
    <row r="143" spans="1:87" ht="12.75" customHeight="1" x14ac:dyDescent="0.3">
      <c r="A143" s="190">
        <v>34185</v>
      </c>
      <c r="B143" s="189" t="s">
        <v>454</v>
      </c>
      <c r="C143" s="89">
        <v>5746580.1100000003</v>
      </c>
      <c r="D143" s="89">
        <v>5746580.1100000003</v>
      </c>
      <c r="E143" s="89">
        <v>5746580.1100000003</v>
      </c>
      <c r="F143" s="89">
        <v>5746580.1100000003</v>
      </c>
      <c r="G143" s="89">
        <v>5746580.1100000003</v>
      </c>
      <c r="H143" s="89">
        <v>5746580.1100000003</v>
      </c>
      <c r="I143" s="89">
        <v>5746580.1100000003</v>
      </c>
      <c r="J143" s="89">
        <v>5746580.1100000003</v>
      </c>
      <c r="K143" s="89">
        <v>5746580.1100000003</v>
      </c>
      <c r="L143" s="89">
        <v>5746580.1100000003</v>
      </c>
      <c r="M143" s="89">
        <v>5746580.1100000003</v>
      </c>
      <c r="N143" s="89">
        <v>5746580.1100000003</v>
      </c>
      <c r="O143" s="89">
        <v>5746580.1100000003</v>
      </c>
      <c r="P143" s="89">
        <v>5746580.1100000003</v>
      </c>
      <c r="Q143" s="89">
        <v>5746580.1100000003</v>
      </c>
      <c r="R143" s="89">
        <v>5746580.1100000003</v>
      </c>
      <c r="S143" s="89">
        <v>5746580.1100000003</v>
      </c>
      <c r="T143" s="89">
        <v>5746580.1100000003</v>
      </c>
      <c r="U143" s="89">
        <v>5746580.1100000003</v>
      </c>
      <c r="V143" s="89">
        <v>5746580.1100000003</v>
      </c>
      <c r="W143" s="89">
        <v>5746580.1100000003</v>
      </c>
      <c r="X143" s="89">
        <v>5746580.1100000003</v>
      </c>
      <c r="Y143" s="89">
        <v>5746580.1100000003</v>
      </c>
      <c r="Z143" s="89">
        <v>5746580.1100000003</v>
      </c>
      <c r="AA143" s="89">
        <v>5746580.1100000003</v>
      </c>
      <c r="AB143" s="89">
        <v>5746580.1100000003</v>
      </c>
      <c r="AC143" s="89">
        <v>5746580.1100000003</v>
      </c>
      <c r="AD143" s="89">
        <v>5746580.1100000003</v>
      </c>
      <c r="AE143" s="89">
        <v>5746580.1100000003</v>
      </c>
      <c r="AF143" s="89">
        <v>5746580.1100000003</v>
      </c>
      <c r="AG143" s="89">
        <v>5746580.1100000003</v>
      </c>
      <c r="AH143" s="89">
        <v>5746580.1100000003</v>
      </c>
      <c r="AI143" s="89">
        <v>5746580.1100000003</v>
      </c>
      <c r="AJ143" s="89">
        <v>5746580.1100000003</v>
      </c>
      <c r="AK143" s="89">
        <v>5746580.1100000003</v>
      </c>
      <c r="AL143" s="89">
        <v>5746580.1100000003</v>
      </c>
      <c r="AM143" s="89">
        <v>5746580.1100000003</v>
      </c>
      <c r="AN143" s="89">
        <v>5746580.1100000003</v>
      </c>
      <c r="AO143" s="89">
        <v>5746580.1100000003</v>
      </c>
      <c r="AP143" s="89">
        <v>5746580.1100000003</v>
      </c>
      <c r="AQ143" s="89">
        <v>5746580.1100000003</v>
      </c>
      <c r="AR143" s="89">
        <v>5746580.1100000003</v>
      </c>
      <c r="AS143" s="89">
        <v>5746580.1100000003</v>
      </c>
      <c r="AT143" s="89">
        <v>5746580.1100000003</v>
      </c>
      <c r="AU143" s="89">
        <v>5746580.1100000003</v>
      </c>
      <c r="AV143" s="89">
        <v>5746580.1100000003</v>
      </c>
      <c r="AW143" s="89">
        <v>5746580.1100000003</v>
      </c>
      <c r="AX143" s="89">
        <v>5746580.1100000003</v>
      </c>
      <c r="AY143" s="89">
        <v>5746580.1100000003</v>
      </c>
      <c r="AZ143" s="89">
        <v>5746580.1100000003</v>
      </c>
      <c r="BA143" s="89">
        <v>5746580.1100000003</v>
      </c>
      <c r="BB143" s="89">
        <v>5746580.1100000003</v>
      </c>
      <c r="BC143" s="89">
        <v>5746580.1100000003</v>
      </c>
      <c r="BD143" s="89">
        <v>5746580.1100000003</v>
      </c>
      <c r="BE143" s="89">
        <v>5746580.1100000003</v>
      </c>
      <c r="BF143" s="89">
        <v>5746580.1100000003</v>
      </c>
      <c r="BG143" s="89">
        <v>5746580.1100000003</v>
      </c>
      <c r="BH143" s="89">
        <v>5746580.1100000003</v>
      </c>
      <c r="BI143" s="89">
        <v>5746580.1100000003</v>
      </c>
      <c r="BJ143" s="89">
        <v>5746580.1100000003</v>
      </c>
      <c r="BK143" s="89">
        <v>5746580.1100000003</v>
      </c>
      <c r="BL143" s="89">
        <v>5746580.1100000003</v>
      </c>
      <c r="BM143" s="89">
        <v>5746580.1100000003</v>
      </c>
      <c r="BN143" s="89">
        <v>5746580.1100000003</v>
      </c>
      <c r="BO143" s="89">
        <v>5746580.1100000003</v>
      </c>
      <c r="BP143" s="89">
        <v>5746580.1100000003</v>
      </c>
      <c r="BQ143" s="89">
        <v>5746580.1100000003</v>
      </c>
      <c r="BR143" s="89">
        <v>5746580.1100000003</v>
      </c>
      <c r="BS143" s="89">
        <v>5746580.1100000003</v>
      </c>
      <c r="BT143" s="89">
        <v>5746580.1100000003</v>
      </c>
      <c r="BU143" s="89">
        <v>5746580.1100000003</v>
      </c>
      <c r="BV143" s="89">
        <v>5746580.1100000003</v>
      </c>
      <c r="BW143" s="89">
        <v>5746580.1100000003</v>
      </c>
      <c r="BX143" s="112">
        <v>5746580.1100000003</v>
      </c>
      <c r="BY143" s="112">
        <v>5746580.1100000003</v>
      </c>
      <c r="BZ143" s="112">
        <v>5746580.1100000003</v>
      </c>
      <c r="CA143" s="112">
        <v>5746580.1100000003</v>
      </c>
      <c r="CB143" s="112">
        <v>5746580.1100000003</v>
      </c>
      <c r="CC143" s="112">
        <v>5746580.1100000003</v>
      </c>
      <c r="CD143" s="236">
        <v>5746580.1100000003</v>
      </c>
      <c r="CE143" s="236">
        <v>5746580.1100000003</v>
      </c>
      <c r="CF143" s="236">
        <v>5746580.1100000003</v>
      </c>
      <c r="CG143" s="236">
        <v>5746580.1100000003</v>
      </c>
      <c r="CH143" s="236">
        <v>5746580.1100000003</v>
      </c>
      <c r="CI143" s="236">
        <v>5746580.1100000003</v>
      </c>
    </row>
    <row r="144" spans="1:87" ht="12.75" customHeight="1" x14ac:dyDescent="0.3">
      <c r="A144" s="190">
        <v>34186</v>
      </c>
      <c r="B144" s="189" t="s">
        <v>455</v>
      </c>
      <c r="C144" s="89">
        <v>13374554.050000001</v>
      </c>
      <c r="D144" s="89">
        <v>13374554.050000001</v>
      </c>
      <c r="E144" s="89">
        <v>13374554.050000001</v>
      </c>
      <c r="F144" s="89">
        <v>13374554.050000001</v>
      </c>
      <c r="G144" s="89">
        <v>13374554.050000001</v>
      </c>
      <c r="H144" s="89">
        <v>13374554.050000001</v>
      </c>
      <c r="I144" s="89">
        <v>13374554.050000001</v>
      </c>
      <c r="J144" s="89">
        <v>13374554.050000001</v>
      </c>
      <c r="K144" s="89">
        <v>13374554.050000001</v>
      </c>
      <c r="L144" s="89">
        <v>13374554.050000001</v>
      </c>
      <c r="M144" s="89">
        <v>13374554.050000001</v>
      </c>
      <c r="N144" s="89">
        <v>13374554.050000001</v>
      </c>
      <c r="O144" s="89">
        <v>13374554.050000001</v>
      </c>
      <c r="P144" s="89">
        <v>13374554.050000001</v>
      </c>
      <c r="Q144" s="89">
        <v>13374554.050000001</v>
      </c>
      <c r="R144" s="89">
        <v>13374554.050000001</v>
      </c>
      <c r="S144" s="89">
        <v>13374554.050000001</v>
      </c>
      <c r="T144" s="89">
        <v>13374554.050000001</v>
      </c>
      <c r="U144" s="89">
        <v>13374554.050000001</v>
      </c>
      <c r="V144" s="89">
        <v>13374554.050000001</v>
      </c>
      <c r="W144" s="89">
        <v>13374554.050000001</v>
      </c>
      <c r="X144" s="89">
        <v>13374554.050000001</v>
      </c>
      <c r="Y144" s="89">
        <v>13374554.050000001</v>
      </c>
      <c r="Z144" s="89">
        <v>13374554.050000001</v>
      </c>
      <c r="AA144" s="89">
        <v>13374554.050000001</v>
      </c>
      <c r="AB144" s="89">
        <v>13374554.050000001</v>
      </c>
      <c r="AC144" s="89">
        <v>13374554.050000001</v>
      </c>
      <c r="AD144" s="89">
        <v>13374554.050000001</v>
      </c>
      <c r="AE144" s="89">
        <v>13374554.050000001</v>
      </c>
      <c r="AF144" s="89">
        <v>13374554.050000001</v>
      </c>
      <c r="AG144" s="89">
        <v>13374554.050000001</v>
      </c>
      <c r="AH144" s="89">
        <v>13374554.050000001</v>
      </c>
      <c r="AI144" s="89">
        <v>13374554.050000001</v>
      </c>
      <c r="AJ144" s="89">
        <v>13374554.050000001</v>
      </c>
      <c r="AK144" s="89">
        <v>14235294.760000002</v>
      </c>
      <c r="AL144" s="89">
        <v>14321368.830000002</v>
      </c>
      <c r="AM144" s="89">
        <v>14407442.900000002</v>
      </c>
      <c r="AN144" s="89">
        <v>14407442.900000002</v>
      </c>
      <c r="AO144" s="89">
        <v>14407442.900000002</v>
      </c>
      <c r="AP144" s="89">
        <v>14407442.900000002</v>
      </c>
      <c r="AQ144" s="89">
        <v>14407442.900000002</v>
      </c>
      <c r="AR144" s="89">
        <v>14407442.900000002</v>
      </c>
      <c r="AS144" s="89">
        <v>14407442.900000002</v>
      </c>
      <c r="AT144" s="89">
        <v>14407442.900000002</v>
      </c>
      <c r="AU144" s="89">
        <v>14407442.900000002</v>
      </c>
      <c r="AV144" s="89">
        <v>14407442.900000002</v>
      </c>
      <c r="AW144" s="89">
        <v>14407442.900000002</v>
      </c>
      <c r="AX144" s="89">
        <v>14407442.900000002</v>
      </c>
      <c r="AY144" s="89">
        <v>14407442.900000002</v>
      </c>
      <c r="AZ144" s="89">
        <v>14407442.900000002</v>
      </c>
      <c r="BA144" s="89">
        <v>14407442.900000002</v>
      </c>
      <c r="BB144" s="89">
        <v>14407442.900000002</v>
      </c>
      <c r="BC144" s="89">
        <v>14407442.900000002</v>
      </c>
      <c r="BD144" s="89">
        <v>14407442.900000002</v>
      </c>
      <c r="BE144" s="89">
        <v>14407442.900000002</v>
      </c>
      <c r="BF144" s="89">
        <v>14407442.900000002</v>
      </c>
      <c r="BG144" s="89">
        <v>14407442.900000002</v>
      </c>
      <c r="BH144" s="89">
        <v>14407442.900000002</v>
      </c>
      <c r="BI144" s="89">
        <v>14407442.900000002</v>
      </c>
      <c r="BJ144" s="89">
        <v>14407442.900000002</v>
      </c>
      <c r="BK144" s="89">
        <v>14407442.900000002</v>
      </c>
      <c r="BL144" s="89">
        <v>14407442.900000002</v>
      </c>
      <c r="BM144" s="89">
        <v>14407442.900000002</v>
      </c>
      <c r="BN144" s="89">
        <v>14407442.900000002</v>
      </c>
      <c r="BO144" s="89">
        <v>14407442.900000002</v>
      </c>
      <c r="BP144" s="89">
        <v>14407442.900000002</v>
      </c>
      <c r="BQ144" s="89">
        <v>14407442.900000002</v>
      </c>
      <c r="BR144" s="89">
        <v>14407442.900000002</v>
      </c>
      <c r="BS144" s="89">
        <v>14407442.900000002</v>
      </c>
      <c r="BT144" s="89">
        <v>14407442.900000002</v>
      </c>
      <c r="BU144" s="89">
        <v>14407442.900000002</v>
      </c>
      <c r="BV144" s="89">
        <v>14407442.900000002</v>
      </c>
      <c r="BW144" s="89">
        <v>14407442.900000002</v>
      </c>
      <c r="BX144" s="112">
        <v>13374554.050000001</v>
      </c>
      <c r="BY144" s="112">
        <v>13374554.050000001</v>
      </c>
      <c r="BZ144" s="112">
        <v>14407442.900000002</v>
      </c>
      <c r="CA144" s="112">
        <v>14407442.900000002</v>
      </c>
      <c r="CB144" s="112">
        <v>14407442.900000002</v>
      </c>
      <c r="CC144" s="112">
        <v>14407442.900000002</v>
      </c>
      <c r="CD144" s="236">
        <v>13374554.050000001</v>
      </c>
      <c r="CE144" s="236">
        <v>13374554.050000001</v>
      </c>
      <c r="CF144" s="236">
        <v>13593049.77</v>
      </c>
      <c r="CG144" s="236">
        <v>14407442.9</v>
      </c>
      <c r="CH144" s="236">
        <v>14407442.9</v>
      </c>
      <c r="CI144" s="236">
        <v>14407442.9</v>
      </c>
    </row>
    <row r="145" spans="1:87" ht="12.75" customHeight="1" x14ac:dyDescent="0.3">
      <c r="A145" s="190">
        <v>34198</v>
      </c>
      <c r="B145" s="189" t="s">
        <v>456</v>
      </c>
      <c r="C145" s="238">
        <v>0</v>
      </c>
      <c r="D145" s="89">
        <v>0</v>
      </c>
      <c r="E145" s="89">
        <v>0</v>
      </c>
      <c r="F145" s="89">
        <v>0</v>
      </c>
      <c r="G145" s="89">
        <v>0</v>
      </c>
      <c r="H145" s="89">
        <v>0</v>
      </c>
      <c r="I145" s="89">
        <v>0</v>
      </c>
      <c r="J145" s="89">
        <v>0</v>
      </c>
      <c r="K145" s="89">
        <v>0</v>
      </c>
      <c r="L145" s="89">
        <v>0</v>
      </c>
      <c r="M145" s="89">
        <v>0</v>
      </c>
      <c r="N145" s="89">
        <v>0</v>
      </c>
      <c r="O145" s="89">
        <v>0</v>
      </c>
      <c r="P145" s="89">
        <v>0</v>
      </c>
      <c r="Q145" s="89">
        <v>0</v>
      </c>
      <c r="R145" s="89">
        <v>0</v>
      </c>
      <c r="S145" s="89">
        <v>0</v>
      </c>
      <c r="T145" s="89">
        <v>0</v>
      </c>
      <c r="U145" s="89">
        <v>0</v>
      </c>
      <c r="V145" s="89">
        <v>0</v>
      </c>
      <c r="W145" s="89">
        <v>0</v>
      </c>
      <c r="X145" s="89">
        <v>0</v>
      </c>
      <c r="Y145" s="89">
        <v>0</v>
      </c>
      <c r="Z145" s="89">
        <v>0</v>
      </c>
      <c r="AA145" s="89">
        <v>0</v>
      </c>
      <c r="AB145" s="89">
        <v>0</v>
      </c>
      <c r="AC145" s="89">
        <v>0</v>
      </c>
      <c r="AD145" s="89">
        <v>0</v>
      </c>
      <c r="AE145" s="89">
        <v>0</v>
      </c>
      <c r="AF145" s="89">
        <v>0</v>
      </c>
      <c r="AG145" s="89">
        <v>0</v>
      </c>
      <c r="AH145" s="89">
        <v>0</v>
      </c>
      <c r="AI145" s="89">
        <v>0</v>
      </c>
      <c r="AJ145" s="89">
        <v>0</v>
      </c>
      <c r="AK145" s="89">
        <v>0</v>
      </c>
      <c r="AL145" s="89">
        <v>0</v>
      </c>
      <c r="AM145" s="89">
        <v>0</v>
      </c>
      <c r="AN145" s="89">
        <v>0</v>
      </c>
      <c r="AO145" s="89">
        <v>0</v>
      </c>
      <c r="AP145" s="89">
        <v>0</v>
      </c>
      <c r="AQ145" s="89">
        <v>0</v>
      </c>
      <c r="AR145" s="89">
        <v>0</v>
      </c>
      <c r="AS145" s="89">
        <v>0</v>
      </c>
      <c r="AT145" s="89">
        <v>0</v>
      </c>
      <c r="AU145" s="89">
        <v>0</v>
      </c>
      <c r="AV145" s="89">
        <v>0</v>
      </c>
      <c r="AW145" s="89">
        <v>0</v>
      </c>
      <c r="AX145" s="89">
        <v>0</v>
      </c>
      <c r="AY145" s="89">
        <v>0</v>
      </c>
      <c r="AZ145" s="89">
        <v>0</v>
      </c>
      <c r="BA145" s="89">
        <v>0</v>
      </c>
      <c r="BB145" s="89">
        <v>0</v>
      </c>
      <c r="BC145" s="89">
        <v>0</v>
      </c>
      <c r="BD145" s="89">
        <v>0</v>
      </c>
      <c r="BE145" s="89">
        <v>0</v>
      </c>
      <c r="BF145" s="89">
        <v>0</v>
      </c>
      <c r="BG145" s="89">
        <v>0</v>
      </c>
      <c r="BH145" s="89">
        <v>0</v>
      </c>
      <c r="BI145" s="89">
        <v>0</v>
      </c>
      <c r="BJ145" s="89">
        <v>0</v>
      </c>
      <c r="BK145" s="89">
        <v>0</v>
      </c>
      <c r="BL145" s="89">
        <v>0</v>
      </c>
      <c r="BM145" s="89">
        <v>0</v>
      </c>
      <c r="BN145" s="89">
        <v>0</v>
      </c>
      <c r="BO145" s="89">
        <v>0</v>
      </c>
      <c r="BP145" s="89">
        <v>0</v>
      </c>
      <c r="BQ145" s="89">
        <v>0</v>
      </c>
      <c r="BR145" s="89">
        <v>0</v>
      </c>
      <c r="BS145" s="89">
        <v>0</v>
      </c>
      <c r="BT145" s="89">
        <v>0</v>
      </c>
      <c r="BU145" s="89">
        <v>0</v>
      </c>
      <c r="BV145" s="89">
        <v>0</v>
      </c>
      <c r="BW145" s="89">
        <v>0</v>
      </c>
      <c r="BX145" s="112">
        <v>0</v>
      </c>
      <c r="BY145" s="112">
        <v>0</v>
      </c>
      <c r="BZ145" s="112">
        <v>0</v>
      </c>
      <c r="CA145" s="112">
        <v>0</v>
      </c>
      <c r="CB145" s="112">
        <v>0</v>
      </c>
      <c r="CC145" s="112">
        <v>0</v>
      </c>
      <c r="CD145" s="236">
        <v>0</v>
      </c>
      <c r="CE145" s="236">
        <v>0</v>
      </c>
      <c r="CF145" s="236">
        <v>0</v>
      </c>
      <c r="CG145" s="236">
        <v>0</v>
      </c>
      <c r="CH145" s="236">
        <v>0</v>
      </c>
      <c r="CI145" s="236">
        <v>0</v>
      </c>
    </row>
    <row r="146" spans="1:87" ht="12.75" customHeight="1" x14ac:dyDescent="0.3">
      <c r="A146" s="190">
        <v>34199</v>
      </c>
      <c r="B146" s="189" t="s">
        <v>457</v>
      </c>
      <c r="C146" s="89">
        <v>368656471.17999995</v>
      </c>
      <c r="D146" s="89">
        <v>369006977.03999996</v>
      </c>
      <c r="E146" s="89">
        <v>369040224.33999997</v>
      </c>
      <c r="F146" s="89">
        <v>369729579.78999996</v>
      </c>
      <c r="G146" s="89">
        <v>369787006.91999996</v>
      </c>
      <c r="H146" s="89">
        <v>369983953.64999998</v>
      </c>
      <c r="I146" s="89">
        <v>370082836.62</v>
      </c>
      <c r="J146" s="89">
        <v>370206406.47000003</v>
      </c>
      <c r="K146" s="89">
        <v>370034206.96000004</v>
      </c>
      <c r="L146" s="89">
        <v>370037717.23000002</v>
      </c>
      <c r="M146" s="89">
        <v>370056327.79000002</v>
      </c>
      <c r="N146" s="89">
        <v>369982895.26000005</v>
      </c>
      <c r="O146" s="89">
        <v>450039902.33000004</v>
      </c>
      <c r="P146" s="89">
        <v>450149663.94000006</v>
      </c>
      <c r="Q146" s="89">
        <v>450149813.71000004</v>
      </c>
      <c r="R146" s="89">
        <v>450785471.25000006</v>
      </c>
      <c r="S146" s="89">
        <v>450940250.55000007</v>
      </c>
      <c r="T146" s="89">
        <v>450940250.55000007</v>
      </c>
      <c r="U146" s="89">
        <v>450940250.55000007</v>
      </c>
      <c r="V146" s="89">
        <v>450940250.55000007</v>
      </c>
      <c r="W146" s="89">
        <v>450940250.55000007</v>
      </c>
      <c r="X146" s="89">
        <v>450940250.55000007</v>
      </c>
      <c r="Y146" s="89">
        <v>470215901.08000004</v>
      </c>
      <c r="Z146" s="89">
        <v>470688900.08000004</v>
      </c>
      <c r="AA146" s="89">
        <v>470718920.08000004</v>
      </c>
      <c r="AB146" s="89">
        <v>470718920.08000004</v>
      </c>
      <c r="AC146" s="89">
        <v>470718920.08000004</v>
      </c>
      <c r="AD146" s="89">
        <v>470718920.08000004</v>
      </c>
      <c r="AE146" s="89">
        <v>470718920.08000004</v>
      </c>
      <c r="AF146" s="89">
        <v>470718920.08000004</v>
      </c>
      <c r="AG146" s="89">
        <v>470718920.08000004</v>
      </c>
      <c r="AH146" s="89">
        <v>470718920.08000004</v>
      </c>
      <c r="AI146" s="89">
        <v>470718920.08000004</v>
      </c>
      <c r="AJ146" s="89">
        <v>470718920.08000004</v>
      </c>
      <c r="AK146" s="89">
        <v>470718920.08000004</v>
      </c>
      <c r="AL146" s="89">
        <v>470718920.08000004</v>
      </c>
      <c r="AM146" s="89">
        <v>470718920.08000004</v>
      </c>
      <c r="AN146" s="89">
        <v>470718920.08000004</v>
      </c>
      <c r="AO146" s="89">
        <v>470718920.08000004</v>
      </c>
      <c r="AP146" s="89">
        <v>470718920.08000004</v>
      </c>
      <c r="AQ146" s="89">
        <v>470718920.08000004</v>
      </c>
      <c r="AR146" s="89">
        <v>470718920.08000004</v>
      </c>
      <c r="AS146" s="89">
        <v>470718920.08000004</v>
      </c>
      <c r="AT146" s="89">
        <v>470718920.08000004</v>
      </c>
      <c r="AU146" s="89">
        <v>470718920.08000004</v>
      </c>
      <c r="AV146" s="89">
        <v>470718920.08000004</v>
      </c>
      <c r="AW146" s="89">
        <v>470718920.08000004</v>
      </c>
      <c r="AX146" s="89">
        <v>470718920.08000004</v>
      </c>
      <c r="AY146" s="89">
        <v>470718920.08000004</v>
      </c>
      <c r="AZ146" s="89">
        <v>470718920.08000004</v>
      </c>
      <c r="BA146" s="89">
        <v>470718920.08000004</v>
      </c>
      <c r="BB146" s="89">
        <v>470718920.08000004</v>
      </c>
      <c r="BC146" s="89">
        <v>470718920.08000004</v>
      </c>
      <c r="BD146" s="89">
        <v>470718920.08000004</v>
      </c>
      <c r="BE146" s="89">
        <v>470718920.08000004</v>
      </c>
      <c r="BF146" s="89">
        <v>470718920.08000004</v>
      </c>
      <c r="BG146" s="89">
        <v>470718920.08000004</v>
      </c>
      <c r="BH146" s="89">
        <v>470718920.08000004</v>
      </c>
      <c r="BI146" s="89">
        <v>470718920.08000004</v>
      </c>
      <c r="BJ146" s="89">
        <v>470718920.08000004</v>
      </c>
      <c r="BK146" s="89">
        <v>470718920.08000004</v>
      </c>
      <c r="BL146" s="89">
        <v>470718920.08000004</v>
      </c>
      <c r="BM146" s="89">
        <v>470718920.08000004</v>
      </c>
      <c r="BN146" s="89">
        <v>470718920.08000004</v>
      </c>
      <c r="BO146" s="89">
        <v>470718920.08000004</v>
      </c>
      <c r="BP146" s="89">
        <v>470718920.08000004</v>
      </c>
      <c r="BQ146" s="89">
        <v>470718920.08000004</v>
      </c>
      <c r="BR146" s="89">
        <v>470718920.08000004</v>
      </c>
      <c r="BS146" s="89">
        <v>470718920.08000004</v>
      </c>
      <c r="BT146" s="89">
        <v>470718920.08000004</v>
      </c>
      <c r="BU146" s="89">
        <v>470718920.08000004</v>
      </c>
      <c r="BV146" s="89">
        <v>470718920.08000004</v>
      </c>
      <c r="BW146" s="89">
        <v>470718920.08000004</v>
      </c>
      <c r="BX146" s="112">
        <v>450039902.33000004</v>
      </c>
      <c r="BY146" s="112">
        <v>470718920.08000004</v>
      </c>
      <c r="BZ146" s="112">
        <v>470718920.08000004</v>
      </c>
      <c r="CA146" s="112">
        <v>470718920.08000004</v>
      </c>
      <c r="CB146" s="112">
        <v>470718920.08000004</v>
      </c>
      <c r="CC146" s="112">
        <v>470718920.08000004</v>
      </c>
      <c r="CD146" s="236">
        <v>375895731.19999999</v>
      </c>
      <c r="CE146" s="236">
        <v>455260775.06</v>
      </c>
      <c r="CF146" s="236">
        <v>470718920.07999998</v>
      </c>
      <c r="CG146" s="236">
        <v>470718920.07999998</v>
      </c>
      <c r="CH146" s="236">
        <v>470718920.07999998</v>
      </c>
      <c r="CI146" s="236">
        <v>470718920.07999998</v>
      </c>
    </row>
    <row r="147" spans="1:87" ht="12.75" customHeight="1" x14ac:dyDescent="0.3">
      <c r="A147" s="190">
        <v>34220</v>
      </c>
      <c r="B147" s="189" t="s">
        <v>458</v>
      </c>
      <c r="C147" s="237">
        <v>0</v>
      </c>
      <c r="D147" s="89">
        <v>0</v>
      </c>
      <c r="E147" s="89">
        <v>0</v>
      </c>
      <c r="F147" s="89">
        <v>0</v>
      </c>
      <c r="G147" s="89">
        <v>0</v>
      </c>
      <c r="H147" s="89">
        <v>0</v>
      </c>
      <c r="I147" s="89">
        <v>0</v>
      </c>
      <c r="J147" s="89">
        <v>0</v>
      </c>
      <c r="K147" s="89">
        <v>0</v>
      </c>
      <c r="L147" s="89">
        <v>0</v>
      </c>
      <c r="M147" s="89">
        <v>0</v>
      </c>
      <c r="N147" s="89">
        <v>0</v>
      </c>
      <c r="O147" s="89">
        <v>0</v>
      </c>
      <c r="P147" s="89">
        <v>0</v>
      </c>
      <c r="Q147" s="89">
        <v>0</v>
      </c>
      <c r="R147" s="89">
        <v>0</v>
      </c>
      <c r="S147" s="89">
        <v>0</v>
      </c>
      <c r="T147" s="89">
        <v>0</v>
      </c>
      <c r="U147" s="89">
        <v>0</v>
      </c>
      <c r="V147" s="89">
        <v>0</v>
      </c>
      <c r="W147" s="89">
        <v>0</v>
      </c>
      <c r="X147" s="89">
        <v>0</v>
      </c>
      <c r="Y147" s="89">
        <v>0</v>
      </c>
      <c r="Z147" s="89">
        <v>0</v>
      </c>
      <c r="AA147" s="89">
        <v>0</v>
      </c>
      <c r="AB147" s="89">
        <v>0</v>
      </c>
      <c r="AC147" s="89">
        <v>0</v>
      </c>
      <c r="AD147" s="89">
        <v>0</v>
      </c>
      <c r="AE147" s="89">
        <v>50619715.479999997</v>
      </c>
      <c r="AF147" s="89">
        <v>51261975.469999999</v>
      </c>
      <c r="AG147" s="89">
        <v>51291891.969999999</v>
      </c>
      <c r="AH147" s="89">
        <v>52307118.670000002</v>
      </c>
      <c r="AI147" s="89">
        <v>52317498.170000002</v>
      </c>
      <c r="AJ147" s="89">
        <v>52320927.670000002</v>
      </c>
      <c r="AK147" s="89">
        <v>52323807.170000002</v>
      </c>
      <c r="AL147" s="89">
        <v>53056686.670000002</v>
      </c>
      <c r="AM147" s="89">
        <v>53790116.170000002</v>
      </c>
      <c r="AN147" s="89">
        <v>53791695.670000002</v>
      </c>
      <c r="AO147" s="89">
        <v>53793275.170000002</v>
      </c>
      <c r="AP147" s="89">
        <v>53794854.670000002</v>
      </c>
      <c r="AQ147" s="89">
        <v>53796434.170000002</v>
      </c>
      <c r="AR147" s="89">
        <v>53798013.670000002</v>
      </c>
      <c r="AS147" s="89">
        <v>83079898.864999995</v>
      </c>
      <c r="AT147" s="89">
        <v>83107398.864999995</v>
      </c>
      <c r="AU147" s="89">
        <v>83129898.864999995</v>
      </c>
      <c r="AV147" s="89">
        <v>83152398.864999995</v>
      </c>
      <c r="AW147" s="89">
        <v>83478936.064999998</v>
      </c>
      <c r="AX147" s="89">
        <v>83478936.064999998</v>
      </c>
      <c r="AY147" s="89">
        <v>83478936.064999998</v>
      </c>
      <c r="AZ147" s="89">
        <v>83478936.064999998</v>
      </c>
      <c r="BA147" s="89">
        <v>83478936.064999998</v>
      </c>
      <c r="BB147" s="89">
        <v>83478936.064999998</v>
      </c>
      <c r="BC147" s="89">
        <v>83478936.064999998</v>
      </c>
      <c r="BD147" s="89">
        <v>83478936.064999998</v>
      </c>
      <c r="BE147" s="89">
        <v>83478936.064999998</v>
      </c>
      <c r="BF147" s="89">
        <v>83478936.064999998</v>
      </c>
      <c r="BG147" s="89">
        <v>83478936.064999998</v>
      </c>
      <c r="BH147" s="89">
        <v>83478936.064999998</v>
      </c>
      <c r="BI147" s="89">
        <v>83478936.064999998</v>
      </c>
      <c r="BJ147" s="89">
        <v>83478936.064999998</v>
      </c>
      <c r="BK147" s="89">
        <v>83478936.064999998</v>
      </c>
      <c r="BL147" s="89">
        <v>83478936.064999998</v>
      </c>
      <c r="BM147" s="89">
        <v>83478936.064999998</v>
      </c>
      <c r="BN147" s="89">
        <v>83478936.064999998</v>
      </c>
      <c r="BO147" s="89">
        <v>83478936.064999998</v>
      </c>
      <c r="BP147" s="89">
        <v>83478936.064999998</v>
      </c>
      <c r="BQ147" s="89">
        <v>83478936.064999998</v>
      </c>
      <c r="BR147" s="89">
        <v>83478936.064999998</v>
      </c>
      <c r="BS147" s="89">
        <v>83478936.064999998</v>
      </c>
      <c r="BT147" s="89">
        <v>83478936.064999998</v>
      </c>
      <c r="BU147" s="89">
        <v>83478936.064999998</v>
      </c>
      <c r="BV147" s="89">
        <v>83478936.064999998</v>
      </c>
      <c r="BW147" s="89">
        <v>83478936.064999998</v>
      </c>
      <c r="BX147" s="112">
        <v>0</v>
      </c>
      <c r="BY147" s="112">
        <v>0</v>
      </c>
      <c r="BZ147" s="112">
        <v>53790116.170000002</v>
      </c>
      <c r="CA147" s="112">
        <v>83478936.064999998</v>
      </c>
      <c r="CB147" s="112">
        <v>83478936.064999998</v>
      </c>
      <c r="CC147" s="112">
        <v>83478936.064999998</v>
      </c>
      <c r="CD147" s="236">
        <v>0</v>
      </c>
      <c r="CE147" s="236">
        <v>0</v>
      </c>
      <c r="CF147" s="236">
        <v>36099210.57</v>
      </c>
      <c r="CG147" s="236">
        <v>69666984.090000004</v>
      </c>
      <c r="CH147" s="236">
        <v>83478936.069999993</v>
      </c>
      <c r="CI147" s="236">
        <v>83478936.069999993</v>
      </c>
    </row>
    <row r="148" spans="1:87" ht="12.75" customHeight="1" x14ac:dyDescent="0.3">
      <c r="A148" s="190">
        <v>34228</v>
      </c>
      <c r="B148" s="189" t="s">
        <v>459</v>
      </c>
      <c r="C148" s="89">
        <v>0</v>
      </c>
      <c r="D148" s="89">
        <v>0</v>
      </c>
      <c r="E148" s="89">
        <v>0</v>
      </c>
      <c r="F148" s="89">
        <v>0</v>
      </c>
      <c r="G148" s="89">
        <v>0</v>
      </c>
      <c r="H148" s="89">
        <v>0</v>
      </c>
      <c r="I148" s="89">
        <v>0</v>
      </c>
      <c r="J148" s="89">
        <v>0</v>
      </c>
      <c r="K148" s="89">
        <v>0</v>
      </c>
      <c r="L148" s="89">
        <v>0</v>
      </c>
      <c r="M148" s="89">
        <v>0</v>
      </c>
      <c r="N148" s="89">
        <v>0</v>
      </c>
      <c r="O148" s="89">
        <v>0</v>
      </c>
      <c r="P148" s="89">
        <v>0</v>
      </c>
      <c r="Q148" s="89">
        <v>0</v>
      </c>
      <c r="R148" s="89">
        <v>0</v>
      </c>
      <c r="S148" s="89">
        <v>0</v>
      </c>
      <c r="T148" s="89">
        <v>0</v>
      </c>
      <c r="U148" s="89">
        <v>0</v>
      </c>
      <c r="V148" s="89">
        <v>0</v>
      </c>
      <c r="W148" s="89">
        <v>0</v>
      </c>
      <c r="X148" s="89">
        <v>0</v>
      </c>
      <c r="Y148" s="89">
        <v>0</v>
      </c>
      <c r="Z148" s="89">
        <v>0</v>
      </c>
      <c r="AA148" s="89">
        <v>0</v>
      </c>
      <c r="AB148" s="89">
        <v>0</v>
      </c>
      <c r="AC148" s="89">
        <v>0</v>
      </c>
      <c r="AD148" s="89">
        <v>0</v>
      </c>
      <c r="AE148" s="89">
        <v>0</v>
      </c>
      <c r="AF148" s="89">
        <v>0</v>
      </c>
      <c r="AG148" s="89">
        <v>0</v>
      </c>
      <c r="AH148" s="89">
        <v>0</v>
      </c>
      <c r="AI148" s="89">
        <v>0</v>
      </c>
      <c r="AJ148" s="89">
        <v>0</v>
      </c>
      <c r="AK148" s="89">
        <v>0</v>
      </c>
      <c r="AL148" s="89">
        <v>0</v>
      </c>
      <c r="AM148" s="89">
        <v>0</v>
      </c>
      <c r="AN148" s="89">
        <v>0</v>
      </c>
      <c r="AO148" s="89">
        <v>0</v>
      </c>
      <c r="AP148" s="89">
        <v>0</v>
      </c>
      <c r="AQ148" s="89">
        <v>0</v>
      </c>
      <c r="AR148" s="89">
        <v>0</v>
      </c>
      <c r="AS148" s="89">
        <v>0</v>
      </c>
      <c r="AT148" s="89">
        <v>0</v>
      </c>
      <c r="AU148" s="89">
        <v>0</v>
      </c>
      <c r="AV148" s="89">
        <v>0</v>
      </c>
      <c r="AW148" s="89">
        <v>0</v>
      </c>
      <c r="AX148" s="89">
        <v>0</v>
      </c>
      <c r="AY148" s="89">
        <v>0</v>
      </c>
      <c r="AZ148" s="89">
        <v>0</v>
      </c>
      <c r="BA148" s="89">
        <v>0</v>
      </c>
      <c r="BB148" s="89">
        <v>0</v>
      </c>
      <c r="BC148" s="89">
        <v>0</v>
      </c>
      <c r="BD148" s="89">
        <v>0</v>
      </c>
      <c r="BE148" s="89">
        <v>0</v>
      </c>
      <c r="BF148" s="89">
        <v>0</v>
      </c>
      <c r="BG148" s="89">
        <v>0</v>
      </c>
      <c r="BH148" s="89">
        <v>0</v>
      </c>
      <c r="BI148" s="89">
        <v>0</v>
      </c>
      <c r="BJ148" s="89">
        <v>0</v>
      </c>
      <c r="BK148" s="89">
        <v>0</v>
      </c>
      <c r="BL148" s="89">
        <v>0</v>
      </c>
      <c r="BM148" s="89">
        <v>0</v>
      </c>
      <c r="BN148" s="89">
        <v>0</v>
      </c>
      <c r="BO148" s="89">
        <v>0</v>
      </c>
      <c r="BP148" s="89">
        <v>0</v>
      </c>
      <c r="BQ148" s="89">
        <v>0</v>
      </c>
      <c r="BR148" s="89">
        <v>0</v>
      </c>
      <c r="BS148" s="89">
        <v>0</v>
      </c>
      <c r="BT148" s="89">
        <v>0</v>
      </c>
      <c r="BU148" s="89">
        <v>0</v>
      </c>
      <c r="BV148" s="89">
        <v>0</v>
      </c>
      <c r="BW148" s="89">
        <v>0</v>
      </c>
      <c r="BX148" s="112">
        <v>0</v>
      </c>
      <c r="BY148" s="112">
        <v>0</v>
      </c>
      <c r="BZ148" s="112">
        <v>0</v>
      </c>
      <c r="CA148" s="112">
        <v>0</v>
      </c>
      <c r="CB148" s="112">
        <v>0</v>
      </c>
      <c r="CC148" s="112">
        <v>0</v>
      </c>
      <c r="CD148" s="236">
        <v>0</v>
      </c>
      <c r="CE148" s="236">
        <v>0</v>
      </c>
      <c r="CF148" s="236">
        <v>0</v>
      </c>
      <c r="CG148" s="236">
        <v>0</v>
      </c>
      <c r="CH148" s="236">
        <v>0</v>
      </c>
      <c r="CI148" s="236">
        <v>0</v>
      </c>
    </row>
    <row r="149" spans="1:87" ht="12.75" customHeight="1" x14ac:dyDescent="0.3">
      <c r="A149" s="190">
        <v>34230</v>
      </c>
      <c r="B149" s="189" t="s">
        <v>460</v>
      </c>
      <c r="C149" s="89">
        <v>24408399.300000004</v>
      </c>
      <c r="D149" s="89">
        <v>24411114.300000004</v>
      </c>
      <c r="E149" s="89">
        <v>24409819.460000005</v>
      </c>
      <c r="F149" s="89">
        <v>24409819.460000005</v>
      </c>
      <c r="G149" s="89">
        <v>24409819.460000005</v>
      </c>
      <c r="H149" s="89">
        <v>24409819.460000005</v>
      </c>
      <c r="I149" s="89">
        <v>24448624.220000006</v>
      </c>
      <c r="J149" s="89">
        <v>24448624.220000006</v>
      </c>
      <c r="K149" s="89">
        <v>24448624.220000006</v>
      </c>
      <c r="L149" s="89">
        <v>24448624.220000006</v>
      </c>
      <c r="M149" s="89">
        <v>24429833.570000008</v>
      </c>
      <c r="N149" s="89">
        <v>24429833.570000008</v>
      </c>
      <c r="O149" s="89">
        <v>24416151.070000008</v>
      </c>
      <c r="P149" s="89">
        <v>26053560.315000009</v>
      </c>
      <c r="Q149" s="89">
        <v>27517939.005000006</v>
      </c>
      <c r="R149" s="89">
        <v>36748840.075000003</v>
      </c>
      <c r="S149" s="89">
        <v>37475638.550000004</v>
      </c>
      <c r="T149" s="89">
        <v>39291966.895000003</v>
      </c>
      <c r="U149" s="89">
        <v>40249122.500000007</v>
      </c>
      <c r="V149" s="89">
        <v>40397483.595000006</v>
      </c>
      <c r="W149" s="89">
        <v>40545844.690000005</v>
      </c>
      <c r="X149" s="89">
        <v>40854205.785000004</v>
      </c>
      <c r="Y149" s="89">
        <v>41003366.880000003</v>
      </c>
      <c r="Z149" s="89">
        <v>41157327.975000001</v>
      </c>
      <c r="AA149" s="89">
        <v>41315289.07</v>
      </c>
      <c r="AB149" s="89">
        <v>42576563.305</v>
      </c>
      <c r="AC149" s="89">
        <v>43072996.935000002</v>
      </c>
      <c r="AD149" s="89">
        <v>44080780.700000003</v>
      </c>
      <c r="AE149" s="89">
        <v>44660547.664999999</v>
      </c>
      <c r="AF149" s="89">
        <v>45040314.629999995</v>
      </c>
      <c r="AG149" s="89">
        <v>45420081.594999991</v>
      </c>
      <c r="AH149" s="89">
        <v>45799848.559999987</v>
      </c>
      <c r="AI149" s="89">
        <v>46179615.524999984</v>
      </c>
      <c r="AJ149" s="89">
        <v>46774382.484999985</v>
      </c>
      <c r="AK149" s="89">
        <v>47175816.114999987</v>
      </c>
      <c r="AL149" s="89">
        <v>47577249.74499999</v>
      </c>
      <c r="AM149" s="89">
        <v>48493233.374999993</v>
      </c>
      <c r="AN149" s="89">
        <v>48938399.674999997</v>
      </c>
      <c r="AO149" s="89">
        <v>49333565.969999999</v>
      </c>
      <c r="AP149" s="89">
        <v>49728732.265000001</v>
      </c>
      <c r="AQ149" s="89">
        <v>50123898.560000002</v>
      </c>
      <c r="AR149" s="89">
        <v>50519064.855000004</v>
      </c>
      <c r="AS149" s="89">
        <v>50914231.150000006</v>
      </c>
      <c r="AT149" s="89">
        <v>51309397.445000008</v>
      </c>
      <c r="AU149" s="89">
        <v>51704563.74000001</v>
      </c>
      <c r="AV149" s="89">
        <v>54562230.040000014</v>
      </c>
      <c r="AW149" s="89">
        <v>54837359.00500001</v>
      </c>
      <c r="AX149" s="89">
        <v>55112487.970000006</v>
      </c>
      <c r="AY149" s="89">
        <v>62559616.935000002</v>
      </c>
      <c r="AZ149" s="89">
        <v>63164265.090000004</v>
      </c>
      <c r="BA149" s="89">
        <v>63718913.295000009</v>
      </c>
      <c r="BB149" s="89">
        <v>69993561.500000015</v>
      </c>
      <c r="BC149" s="89">
        <v>70548209.705000013</v>
      </c>
      <c r="BD149" s="89">
        <v>71102857.910000011</v>
      </c>
      <c r="BE149" s="89">
        <v>71657506.11500001</v>
      </c>
      <c r="BF149" s="89">
        <v>72212154.320000008</v>
      </c>
      <c r="BG149" s="89">
        <v>72766802.525000006</v>
      </c>
      <c r="BH149" s="89">
        <v>79376450.74000001</v>
      </c>
      <c r="BI149" s="89">
        <v>80262765.605000004</v>
      </c>
      <c r="BJ149" s="89">
        <v>81149080.469999999</v>
      </c>
      <c r="BK149" s="89">
        <v>87755395.334999993</v>
      </c>
      <c r="BL149" s="89">
        <v>88417343.549999997</v>
      </c>
      <c r="BM149" s="89">
        <v>89079291.75</v>
      </c>
      <c r="BN149" s="89">
        <v>89741239.950000003</v>
      </c>
      <c r="BO149" s="89">
        <v>90020121.485000014</v>
      </c>
      <c r="BP149" s="89">
        <v>90299003.020000011</v>
      </c>
      <c r="BQ149" s="89">
        <v>90577884.555000007</v>
      </c>
      <c r="BR149" s="89">
        <v>90856766.090000004</v>
      </c>
      <c r="BS149" s="89">
        <v>91135647.625</v>
      </c>
      <c r="BT149" s="89">
        <v>93064529.159999996</v>
      </c>
      <c r="BU149" s="89">
        <v>93393410.694999993</v>
      </c>
      <c r="BV149" s="89">
        <v>93722292.229999989</v>
      </c>
      <c r="BW149" s="89">
        <v>94051173.764999986</v>
      </c>
      <c r="BX149" s="112">
        <v>24416151.070000008</v>
      </c>
      <c r="BY149" s="112">
        <v>41315289.07</v>
      </c>
      <c r="BZ149" s="112">
        <v>48493233.374999993</v>
      </c>
      <c r="CA149" s="112">
        <v>62559616.935000002</v>
      </c>
      <c r="CB149" s="112">
        <v>87755395.334999993</v>
      </c>
      <c r="CC149" s="112">
        <v>94051173.764999986</v>
      </c>
      <c r="CD149" s="236">
        <v>24425315.890000001</v>
      </c>
      <c r="CE149" s="236">
        <v>36694364.340000004</v>
      </c>
      <c r="CF149" s="236">
        <v>45243593.82</v>
      </c>
      <c r="CG149" s="236">
        <v>52164367.770000003</v>
      </c>
      <c r="CH149" s="236">
        <v>72789813.810000002</v>
      </c>
      <c r="CI149" s="236">
        <v>90931853.790000007</v>
      </c>
    </row>
    <row r="150" spans="1:87" ht="12.75" customHeight="1" x14ac:dyDescent="0.3">
      <c r="A150" s="190">
        <v>34231</v>
      </c>
      <c r="B150" s="189" t="s">
        <v>461</v>
      </c>
      <c r="C150" s="89">
        <v>80799778.389999986</v>
      </c>
      <c r="D150" s="89">
        <v>82122916.979999974</v>
      </c>
      <c r="E150" s="89">
        <v>81950295.019999966</v>
      </c>
      <c r="F150" s="89">
        <v>81922141.879999965</v>
      </c>
      <c r="G150" s="89">
        <v>82862453.429999977</v>
      </c>
      <c r="H150" s="89">
        <v>82886218.639999971</v>
      </c>
      <c r="I150" s="89">
        <v>82517605.529999971</v>
      </c>
      <c r="J150" s="89">
        <v>82787743.159999982</v>
      </c>
      <c r="K150" s="89">
        <v>82722584.409999982</v>
      </c>
      <c r="L150" s="89">
        <v>82404497.869999975</v>
      </c>
      <c r="M150" s="89">
        <v>82404497.869999975</v>
      </c>
      <c r="N150" s="89">
        <v>82404497.869999975</v>
      </c>
      <c r="O150" s="89">
        <v>82756183.969999969</v>
      </c>
      <c r="P150" s="89">
        <v>83162168.014999971</v>
      </c>
      <c r="Q150" s="89">
        <v>84475716.004999965</v>
      </c>
      <c r="R150" s="89">
        <v>85317065.734999955</v>
      </c>
      <c r="S150" s="89">
        <v>85639246.139999956</v>
      </c>
      <c r="T150" s="89">
        <v>89487957.044999957</v>
      </c>
      <c r="U150" s="89">
        <v>89544336.539999947</v>
      </c>
      <c r="V150" s="89">
        <v>89623051.769999951</v>
      </c>
      <c r="W150" s="89">
        <v>89647100.999999955</v>
      </c>
      <c r="X150" s="89">
        <v>90537342.509999961</v>
      </c>
      <c r="Y150" s="89">
        <v>90560973.739999965</v>
      </c>
      <c r="Z150" s="89">
        <v>90599004.969999969</v>
      </c>
      <c r="AA150" s="89">
        <v>90649036.199999973</v>
      </c>
      <c r="AB150" s="89">
        <v>91317539.579999968</v>
      </c>
      <c r="AC150" s="89">
        <v>91317539.579999968</v>
      </c>
      <c r="AD150" s="89">
        <v>95829416.819999963</v>
      </c>
      <c r="AE150" s="89">
        <v>96103556.419999957</v>
      </c>
      <c r="AF150" s="89">
        <v>97800194.819999963</v>
      </c>
      <c r="AG150" s="89">
        <v>99434503.349999964</v>
      </c>
      <c r="AH150" s="89">
        <v>100184567.96999997</v>
      </c>
      <c r="AI150" s="89">
        <v>100377212.58999997</v>
      </c>
      <c r="AJ150" s="89">
        <v>101112279.20999998</v>
      </c>
      <c r="AK150" s="89">
        <v>101132279.20999998</v>
      </c>
      <c r="AL150" s="89">
        <v>101152279.20999998</v>
      </c>
      <c r="AM150" s="89">
        <v>104668159.13999997</v>
      </c>
      <c r="AN150" s="89">
        <v>104668159.13999997</v>
      </c>
      <c r="AO150" s="89">
        <v>104668159.13999997</v>
      </c>
      <c r="AP150" s="89">
        <v>104668159.13999997</v>
      </c>
      <c r="AQ150" s="89">
        <v>104668159.13999997</v>
      </c>
      <c r="AR150" s="89">
        <v>104668159.13999997</v>
      </c>
      <c r="AS150" s="89">
        <v>104668159.13999997</v>
      </c>
      <c r="AT150" s="89">
        <v>104668159.13999997</v>
      </c>
      <c r="AU150" s="89">
        <v>104668159.13999997</v>
      </c>
      <c r="AV150" s="89">
        <v>104668159.13999997</v>
      </c>
      <c r="AW150" s="89">
        <v>104668159.13999997</v>
      </c>
      <c r="AX150" s="89">
        <v>104668159.13999997</v>
      </c>
      <c r="AY150" s="89">
        <v>104868159.13999997</v>
      </c>
      <c r="AZ150" s="89">
        <v>104868159.13999997</v>
      </c>
      <c r="BA150" s="89">
        <v>104868159.13999997</v>
      </c>
      <c r="BB150" s="89">
        <v>104868159.13999997</v>
      </c>
      <c r="BC150" s="89">
        <v>104868159.13999997</v>
      </c>
      <c r="BD150" s="89">
        <v>104868159.13999997</v>
      </c>
      <c r="BE150" s="89">
        <v>104868159.13999997</v>
      </c>
      <c r="BF150" s="89">
        <v>104868159.13999997</v>
      </c>
      <c r="BG150" s="89">
        <v>104868159.13999997</v>
      </c>
      <c r="BH150" s="89">
        <v>104868159.13999997</v>
      </c>
      <c r="BI150" s="89">
        <v>104868159.13999997</v>
      </c>
      <c r="BJ150" s="89">
        <v>104868159.13999997</v>
      </c>
      <c r="BK150" s="89">
        <v>104868159.13999997</v>
      </c>
      <c r="BL150" s="89">
        <v>104868159.13999997</v>
      </c>
      <c r="BM150" s="89">
        <v>104868159.13999997</v>
      </c>
      <c r="BN150" s="89">
        <v>104868159.13999997</v>
      </c>
      <c r="BO150" s="89">
        <v>104868159.13999997</v>
      </c>
      <c r="BP150" s="89">
        <v>104868159.13999997</v>
      </c>
      <c r="BQ150" s="89">
        <v>104868159.13999997</v>
      </c>
      <c r="BR150" s="89">
        <v>104868159.13999997</v>
      </c>
      <c r="BS150" s="89">
        <v>104868159.13999997</v>
      </c>
      <c r="BT150" s="89">
        <v>104868159.13999997</v>
      </c>
      <c r="BU150" s="89">
        <v>104868159.13999997</v>
      </c>
      <c r="BV150" s="89">
        <v>104868159.13999997</v>
      </c>
      <c r="BW150" s="89">
        <v>110868159.13999997</v>
      </c>
      <c r="BX150" s="112">
        <v>82756183.969999969</v>
      </c>
      <c r="BY150" s="112">
        <v>90649036.199999973</v>
      </c>
      <c r="BZ150" s="112">
        <v>104668159.13999997</v>
      </c>
      <c r="CA150" s="112">
        <v>104868159.13999997</v>
      </c>
      <c r="CB150" s="112">
        <v>104868159.13999997</v>
      </c>
      <c r="CC150" s="112">
        <v>110868159.13999997</v>
      </c>
      <c r="CD150" s="236">
        <v>82349339.620000005</v>
      </c>
      <c r="CE150" s="236">
        <v>87846091.049999997</v>
      </c>
      <c r="CF150" s="236">
        <v>97775274.159999996</v>
      </c>
      <c r="CG150" s="236">
        <v>104683543.76000001</v>
      </c>
      <c r="CH150" s="236">
        <v>104868159.14</v>
      </c>
      <c r="CI150" s="236">
        <v>105329697.59999999</v>
      </c>
    </row>
    <row r="151" spans="1:87" ht="12.75" customHeight="1" x14ac:dyDescent="0.3">
      <c r="A151" s="190">
        <v>34232</v>
      </c>
      <c r="B151" s="189" t="s">
        <v>462</v>
      </c>
      <c r="C151" s="89">
        <v>105352683.11999997</v>
      </c>
      <c r="D151" s="89">
        <v>105609187.88999997</v>
      </c>
      <c r="E151" s="89">
        <v>105609187.88999997</v>
      </c>
      <c r="F151" s="89">
        <v>105609187.88999997</v>
      </c>
      <c r="G151" s="89">
        <v>105609413.03999998</v>
      </c>
      <c r="H151" s="89">
        <v>105603314.86999997</v>
      </c>
      <c r="I151" s="89">
        <v>105603314.86999997</v>
      </c>
      <c r="J151" s="89">
        <v>105595316.17999998</v>
      </c>
      <c r="K151" s="89">
        <v>106262926.54999998</v>
      </c>
      <c r="L151" s="89">
        <v>106262926.54999998</v>
      </c>
      <c r="M151" s="89">
        <v>106300819.69999999</v>
      </c>
      <c r="N151" s="89">
        <v>106332778.90999998</v>
      </c>
      <c r="O151" s="89">
        <v>106332778.90999998</v>
      </c>
      <c r="P151" s="89">
        <v>106728299.39499998</v>
      </c>
      <c r="Q151" s="89">
        <v>107532910.62499999</v>
      </c>
      <c r="R151" s="89">
        <v>110774759.74499999</v>
      </c>
      <c r="S151" s="89">
        <v>111009633.88499999</v>
      </c>
      <c r="T151" s="89">
        <v>130739479.80999999</v>
      </c>
      <c r="U151" s="89">
        <v>135097325.435</v>
      </c>
      <c r="V151" s="89">
        <v>136129130.17500001</v>
      </c>
      <c r="W151" s="89">
        <v>136801849.655</v>
      </c>
      <c r="X151" s="89">
        <v>142171263.72</v>
      </c>
      <c r="Y151" s="89">
        <v>142265730.34999999</v>
      </c>
      <c r="Z151" s="89">
        <v>142362490.97999999</v>
      </c>
      <c r="AA151" s="89">
        <v>142690124.315</v>
      </c>
      <c r="AB151" s="89">
        <v>142692111.91499999</v>
      </c>
      <c r="AC151" s="89">
        <v>142799200.315</v>
      </c>
      <c r="AD151" s="89">
        <v>143007212.315</v>
      </c>
      <c r="AE151" s="89">
        <v>143009113.51499999</v>
      </c>
      <c r="AF151" s="89">
        <v>143011014.71499997</v>
      </c>
      <c r="AG151" s="89">
        <v>143018515.91499996</v>
      </c>
      <c r="AH151" s="89">
        <v>144978515.91499996</v>
      </c>
      <c r="AI151" s="89">
        <v>145258515.91499996</v>
      </c>
      <c r="AJ151" s="89">
        <v>145738515.91499996</v>
      </c>
      <c r="AK151" s="89">
        <v>146018515.91499996</v>
      </c>
      <c r="AL151" s="89">
        <v>146018515.91499996</v>
      </c>
      <c r="AM151" s="89">
        <v>147478515.91499996</v>
      </c>
      <c r="AN151" s="89">
        <v>147478515.91499996</v>
      </c>
      <c r="AO151" s="89">
        <v>147478515.91499996</v>
      </c>
      <c r="AP151" s="89">
        <v>147478515.91499996</v>
      </c>
      <c r="AQ151" s="89">
        <v>147478515.91499996</v>
      </c>
      <c r="AR151" s="89">
        <v>147490857.08999997</v>
      </c>
      <c r="AS151" s="89">
        <v>147690857.08999997</v>
      </c>
      <c r="AT151" s="89">
        <v>147690857.08999997</v>
      </c>
      <c r="AU151" s="89">
        <v>147690857.08999997</v>
      </c>
      <c r="AV151" s="89">
        <v>147690857.08999997</v>
      </c>
      <c r="AW151" s="89">
        <v>147690857.08999997</v>
      </c>
      <c r="AX151" s="89">
        <v>147690857.08999997</v>
      </c>
      <c r="AY151" s="89">
        <v>147890857.08999997</v>
      </c>
      <c r="AZ151" s="89">
        <v>147890857.08999997</v>
      </c>
      <c r="BA151" s="89">
        <v>147890857.08999997</v>
      </c>
      <c r="BB151" s="89">
        <v>147890857.08999997</v>
      </c>
      <c r="BC151" s="89">
        <v>147890857.08999997</v>
      </c>
      <c r="BD151" s="89">
        <v>147890857.08999997</v>
      </c>
      <c r="BE151" s="89">
        <v>147890857.08999997</v>
      </c>
      <c r="BF151" s="89">
        <v>147890857.08999997</v>
      </c>
      <c r="BG151" s="89">
        <v>147890857.08999997</v>
      </c>
      <c r="BH151" s="89">
        <v>147890857.08999997</v>
      </c>
      <c r="BI151" s="89">
        <v>147890857.08999997</v>
      </c>
      <c r="BJ151" s="89">
        <v>147890857.08999997</v>
      </c>
      <c r="BK151" s="89">
        <v>149690857.08999997</v>
      </c>
      <c r="BL151" s="89">
        <v>149690857.08999997</v>
      </c>
      <c r="BM151" s="89">
        <v>149690857.08999997</v>
      </c>
      <c r="BN151" s="89">
        <v>149690857.08999997</v>
      </c>
      <c r="BO151" s="89">
        <v>149690857.08999997</v>
      </c>
      <c r="BP151" s="89">
        <v>149690857.08999997</v>
      </c>
      <c r="BQ151" s="89">
        <v>149831857.08999997</v>
      </c>
      <c r="BR151" s="89">
        <v>149855357.08999997</v>
      </c>
      <c r="BS151" s="89">
        <v>149878857.08999997</v>
      </c>
      <c r="BT151" s="89">
        <v>149902357.08999997</v>
      </c>
      <c r="BU151" s="89">
        <v>149925857.08999997</v>
      </c>
      <c r="BV151" s="89">
        <v>149949357.08999997</v>
      </c>
      <c r="BW151" s="89">
        <v>149972857.08999997</v>
      </c>
      <c r="BX151" s="112">
        <v>106332778.90999998</v>
      </c>
      <c r="BY151" s="112">
        <v>142690124.315</v>
      </c>
      <c r="BZ151" s="112">
        <v>147478515.91499996</v>
      </c>
      <c r="CA151" s="112">
        <v>147890857.08999997</v>
      </c>
      <c r="CB151" s="112">
        <v>149690857.08999997</v>
      </c>
      <c r="CC151" s="112">
        <v>149972857.08999997</v>
      </c>
      <c r="CD151" s="236">
        <v>105852602.8</v>
      </c>
      <c r="CE151" s="236">
        <v>126971982.84999999</v>
      </c>
      <c r="CF151" s="236">
        <v>144286029.88</v>
      </c>
      <c r="CG151" s="236">
        <v>147609187.41</v>
      </c>
      <c r="CH151" s="236">
        <v>148029318.63</v>
      </c>
      <c r="CI151" s="236">
        <v>149804741.71000001</v>
      </c>
    </row>
    <row r="152" spans="1:87" ht="12.75" customHeight="1" x14ac:dyDescent="0.3">
      <c r="A152" s="190">
        <v>34233</v>
      </c>
      <c r="B152" s="189" t="s">
        <v>463</v>
      </c>
      <c r="C152" s="89">
        <v>3502140.4299999997</v>
      </c>
      <c r="D152" s="89">
        <v>3504877.15</v>
      </c>
      <c r="E152" s="89">
        <v>3504877.15</v>
      </c>
      <c r="F152" s="89">
        <v>3504877.15</v>
      </c>
      <c r="G152" s="89">
        <v>3504877.15</v>
      </c>
      <c r="H152" s="89">
        <v>3504877.15</v>
      </c>
      <c r="I152" s="89">
        <v>3504877.15</v>
      </c>
      <c r="J152" s="89">
        <v>3504877.15</v>
      </c>
      <c r="K152" s="89">
        <v>3504877.15</v>
      </c>
      <c r="L152" s="89">
        <v>3504877.15</v>
      </c>
      <c r="M152" s="89">
        <v>3504877.15</v>
      </c>
      <c r="N152" s="89">
        <v>3504877.15</v>
      </c>
      <c r="O152" s="89">
        <v>3504877.15</v>
      </c>
      <c r="P152" s="89">
        <v>3506677.15</v>
      </c>
      <c r="Q152" s="89">
        <v>3508477.15</v>
      </c>
      <c r="R152" s="89">
        <v>3536264.32</v>
      </c>
      <c r="S152" s="89">
        <v>3539864.32</v>
      </c>
      <c r="T152" s="89">
        <v>4633859.629999999</v>
      </c>
      <c r="U152" s="89">
        <v>4641226.294999999</v>
      </c>
      <c r="V152" s="89">
        <v>4649192.959999999</v>
      </c>
      <c r="W152" s="89">
        <v>4657159.6249999991</v>
      </c>
      <c r="X152" s="89">
        <v>4665126.2899999991</v>
      </c>
      <c r="Y152" s="89">
        <v>4673692.9549999991</v>
      </c>
      <c r="Z152" s="89">
        <v>4685859.6199999992</v>
      </c>
      <c r="AA152" s="89">
        <v>4701026.2849999992</v>
      </c>
      <c r="AB152" s="89">
        <v>4701026.2849999992</v>
      </c>
      <c r="AC152" s="89">
        <v>4701026.2849999992</v>
      </c>
      <c r="AD152" s="89">
        <v>4701026.2849999992</v>
      </c>
      <c r="AE152" s="89">
        <v>4701026.2849999992</v>
      </c>
      <c r="AF152" s="89">
        <v>4701026.2849999992</v>
      </c>
      <c r="AG152" s="89">
        <v>4701026.2849999992</v>
      </c>
      <c r="AH152" s="89">
        <v>4701026.2849999992</v>
      </c>
      <c r="AI152" s="89">
        <v>4701026.2849999992</v>
      </c>
      <c r="AJ152" s="89">
        <v>4701026.2849999992</v>
      </c>
      <c r="AK152" s="89">
        <v>4701026.2849999992</v>
      </c>
      <c r="AL152" s="89">
        <v>4701026.2849999992</v>
      </c>
      <c r="AM152" s="89">
        <v>4701026.2849999992</v>
      </c>
      <c r="AN152" s="89">
        <v>4701026.2849999992</v>
      </c>
      <c r="AO152" s="89">
        <v>4701026.2849999992</v>
      </c>
      <c r="AP152" s="89">
        <v>4701026.2849999992</v>
      </c>
      <c r="AQ152" s="89">
        <v>4701026.2849999992</v>
      </c>
      <c r="AR152" s="89">
        <v>4701026.2849999992</v>
      </c>
      <c r="AS152" s="89">
        <v>4701026.2849999992</v>
      </c>
      <c r="AT152" s="89">
        <v>4701026.2849999992</v>
      </c>
      <c r="AU152" s="89">
        <v>4701026.2849999992</v>
      </c>
      <c r="AV152" s="89">
        <v>4701026.2849999992</v>
      </c>
      <c r="AW152" s="89">
        <v>4701026.2849999992</v>
      </c>
      <c r="AX152" s="89">
        <v>4701026.2849999992</v>
      </c>
      <c r="AY152" s="89">
        <v>7561026.2849999992</v>
      </c>
      <c r="AZ152" s="89">
        <v>7561026.2849999992</v>
      </c>
      <c r="BA152" s="89">
        <v>7561026.2849999992</v>
      </c>
      <c r="BB152" s="89">
        <v>7561026.2849999992</v>
      </c>
      <c r="BC152" s="89">
        <v>7561026.2849999992</v>
      </c>
      <c r="BD152" s="89">
        <v>7561026.2849999992</v>
      </c>
      <c r="BE152" s="89">
        <v>7561026.2849999992</v>
      </c>
      <c r="BF152" s="89">
        <v>7561026.2849999992</v>
      </c>
      <c r="BG152" s="89">
        <v>7561026.2849999992</v>
      </c>
      <c r="BH152" s="89">
        <v>7561026.2849999992</v>
      </c>
      <c r="BI152" s="89">
        <v>7561026.2849999992</v>
      </c>
      <c r="BJ152" s="89">
        <v>7561026.2849999992</v>
      </c>
      <c r="BK152" s="89">
        <v>7961026.2849999992</v>
      </c>
      <c r="BL152" s="89">
        <v>7961026.2849999992</v>
      </c>
      <c r="BM152" s="89">
        <v>7961026.2849999992</v>
      </c>
      <c r="BN152" s="89">
        <v>7961026.2849999992</v>
      </c>
      <c r="BO152" s="89">
        <v>7961026.2849999992</v>
      </c>
      <c r="BP152" s="89">
        <v>7961026.2849999992</v>
      </c>
      <c r="BQ152" s="89">
        <v>7961026.2849999992</v>
      </c>
      <c r="BR152" s="89">
        <v>7961026.2849999992</v>
      </c>
      <c r="BS152" s="89">
        <v>7961026.2849999992</v>
      </c>
      <c r="BT152" s="89">
        <v>7961026.2849999992</v>
      </c>
      <c r="BU152" s="89">
        <v>7961026.2849999992</v>
      </c>
      <c r="BV152" s="89">
        <v>7961026.2849999992</v>
      </c>
      <c r="BW152" s="89">
        <v>7961026.2849999992</v>
      </c>
      <c r="BX152" s="112">
        <v>3504877.15</v>
      </c>
      <c r="BY152" s="112">
        <v>4701026.2849999992</v>
      </c>
      <c r="BZ152" s="112">
        <v>4701026.2849999992</v>
      </c>
      <c r="CA152" s="112">
        <v>7561026.2849999992</v>
      </c>
      <c r="CB152" s="112">
        <v>7961026.2849999992</v>
      </c>
      <c r="CC152" s="112">
        <v>7961026.2849999992</v>
      </c>
      <c r="CD152" s="236">
        <v>3504666.63</v>
      </c>
      <c r="CE152" s="236">
        <v>4223331.0599999996</v>
      </c>
      <c r="CF152" s="236">
        <v>4701026.29</v>
      </c>
      <c r="CG152" s="236">
        <v>4921026.29</v>
      </c>
      <c r="CH152" s="236">
        <v>7591795.5199999996</v>
      </c>
      <c r="CI152" s="236">
        <v>7961026.29</v>
      </c>
    </row>
    <row r="153" spans="1:87" ht="12.75" customHeight="1" x14ac:dyDescent="0.3">
      <c r="A153" s="190">
        <v>34234</v>
      </c>
      <c r="B153" s="189" t="s">
        <v>464</v>
      </c>
      <c r="C153" s="89">
        <v>3362086.76</v>
      </c>
      <c r="D153" s="89">
        <v>3362086.76</v>
      </c>
      <c r="E153" s="89">
        <v>3362086.76</v>
      </c>
      <c r="F153" s="89">
        <v>3362086.76</v>
      </c>
      <c r="G153" s="89">
        <v>3362086.76</v>
      </c>
      <c r="H153" s="89">
        <v>3362086.76</v>
      </c>
      <c r="I153" s="89">
        <v>3362086.76</v>
      </c>
      <c r="J153" s="89">
        <v>3362086.76</v>
      </c>
      <c r="K153" s="89">
        <v>3362086.76</v>
      </c>
      <c r="L153" s="89">
        <v>3362086.76</v>
      </c>
      <c r="M153" s="89">
        <v>3362086.76</v>
      </c>
      <c r="N153" s="89">
        <v>3362086.76</v>
      </c>
      <c r="O153" s="89">
        <v>3362082.59</v>
      </c>
      <c r="P153" s="89">
        <v>3362082.59</v>
      </c>
      <c r="Q153" s="89">
        <v>3362082.59</v>
      </c>
      <c r="R153" s="89">
        <v>3384097.5599999996</v>
      </c>
      <c r="S153" s="89">
        <v>3384097.5599999996</v>
      </c>
      <c r="T153" s="89">
        <v>3384097.5599999996</v>
      </c>
      <c r="U153" s="89">
        <v>3384097.5599999996</v>
      </c>
      <c r="V153" s="89">
        <v>3384097.5599999996</v>
      </c>
      <c r="W153" s="89">
        <v>3384097.5599999996</v>
      </c>
      <c r="X153" s="89">
        <v>3384097.5599999996</v>
      </c>
      <c r="Y153" s="89">
        <v>3384097.5599999996</v>
      </c>
      <c r="Z153" s="89">
        <v>3384097.5599999996</v>
      </c>
      <c r="AA153" s="89">
        <v>3384097.5599999996</v>
      </c>
      <c r="AB153" s="89">
        <v>3384097.5599999996</v>
      </c>
      <c r="AC153" s="89">
        <v>3384097.5599999996</v>
      </c>
      <c r="AD153" s="89">
        <v>3384097.5599999996</v>
      </c>
      <c r="AE153" s="89">
        <v>3384097.5599999996</v>
      </c>
      <c r="AF153" s="89">
        <v>3384097.5599999996</v>
      </c>
      <c r="AG153" s="89">
        <v>3384097.5599999996</v>
      </c>
      <c r="AH153" s="89">
        <v>3384097.5599999996</v>
      </c>
      <c r="AI153" s="89">
        <v>3384097.5599999996</v>
      </c>
      <c r="AJ153" s="89">
        <v>3384097.5599999996</v>
      </c>
      <c r="AK153" s="89">
        <v>3384097.5599999996</v>
      </c>
      <c r="AL153" s="89">
        <v>3384097.5599999996</v>
      </c>
      <c r="AM153" s="89">
        <v>3384097.5599999996</v>
      </c>
      <c r="AN153" s="89">
        <v>3384097.5599999996</v>
      </c>
      <c r="AO153" s="89">
        <v>3384097.5599999996</v>
      </c>
      <c r="AP153" s="89">
        <v>3384097.5599999996</v>
      </c>
      <c r="AQ153" s="89">
        <v>3384097.5599999996</v>
      </c>
      <c r="AR153" s="89">
        <v>3384097.5599999996</v>
      </c>
      <c r="AS153" s="89">
        <v>3384097.5599999996</v>
      </c>
      <c r="AT153" s="89">
        <v>3384097.5599999996</v>
      </c>
      <c r="AU153" s="89">
        <v>3384097.5599999996</v>
      </c>
      <c r="AV153" s="89">
        <v>3384097.5599999996</v>
      </c>
      <c r="AW153" s="89">
        <v>3384097.5599999996</v>
      </c>
      <c r="AX153" s="89">
        <v>3384097.5599999996</v>
      </c>
      <c r="AY153" s="89">
        <v>3384097.5599999996</v>
      </c>
      <c r="AZ153" s="89">
        <v>3384097.5599999996</v>
      </c>
      <c r="BA153" s="89">
        <v>3384097.5599999996</v>
      </c>
      <c r="BB153" s="89">
        <v>3384097.5599999996</v>
      </c>
      <c r="BC153" s="89">
        <v>3384097.5599999996</v>
      </c>
      <c r="BD153" s="89">
        <v>3384097.5599999996</v>
      </c>
      <c r="BE153" s="89">
        <v>3384097.5599999996</v>
      </c>
      <c r="BF153" s="89">
        <v>3384097.5599999996</v>
      </c>
      <c r="BG153" s="89">
        <v>3384097.5599999996</v>
      </c>
      <c r="BH153" s="89">
        <v>3384097.5599999996</v>
      </c>
      <c r="BI153" s="89">
        <v>3384097.5599999996</v>
      </c>
      <c r="BJ153" s="89">
        <v>3384097.5599999996</v>
      </c>
      <c r="BK153" s="89">
        <v>3384097.5599999996</v>
      </c>
      <c r="BL153" s="89">
        <v>3384097.5599999996</v>
      </c>
      <c r="BM153" s="89">
        <v>3384097.5599999996</v>
      </c>
      <c r="BN153" s="89">
        <v>3384097.5599999996</v>
      </c>
      <c r="BO153" s="89">
        <v>3384097.5599999996</v>
      </c>
      <c r="BP153" s="89">
        <v>3384097.5599999996</v>
      </c>
      <c r="BQ153" s="89">
        <v>3384097.5599999996</v>
      </c>
      <c r="BR153" s="89">
        <v>3384097.5599999996</v>
      </c>
      <c r="BS153" s="89">
        <v>3384097.5599999996</v>
      </c>
      <c r="BT153" s="89">
        <v>3384097.5599999996</v>
      </c>
      <c r="BU153" s="89">
        <v>3384097.5599999996</v>
      </c>
      <c r="BV153" s="89">
        <v>3384097.5599999996</v>
      </c>
      <c r="BW153" s="89">
        <v>3384097.5599999996</v>
      </c>
      <c r="BX153" s="112">
        <v>3362082.59</v>
      </c>
      <c r="BY153" s="112">
        <v>3384097.5599999996</v>
      </c>
      <c r="BZ153" s="112">
        <v>3384097.5599999996</v>
      </c>
      <c r="CA153" s="112">
        <v>3384097.5599999996</v>
      </c>
      <c r="CB153" s="112">
        <v>3384097.5599999996</v>
      </c>
      <c r="CC153" s="112">
        <v>3384097.5599999996</v>
      </c>
      <c r="CD153" s="236">
        <v>3362086.44</v>
      </c>
      <c r="CE153" s="236">
        <v>3379017.18</v>
      </c>
      <c r="CF153" s="236">
        <v>3384097.56</v>
      </c>
      <c r="CG153" s="236">
        <v>3384097.56</v>
      </c>
      <c r="CH153" s="236">
        <v>3384097.56</v>
      </c>
      <c r="CI153" s="236">
        <v>3384097.56</v>
      </c>
    </row>
    <row r="154" spans="1:87" ht="12.75" customHeight="1" x14ac:dyDescent="0.3">
      <c r="A154" s="190">
        <v>34235</v>
      </c>
      <c r="B154" s="189" t="s">
        <v>465</v>
      </c>
      <c r="C154" s="89">
        <v>2046084.66</v>
      </c>
      <c r="D154" s="89">
        <v>2046084.66</v>
      </c>
      <c r="E154" s="89">
        <v>2046084.66</v>
      </c>
      <c r="F154" s="89">
        <v>2046084.66</v>
      </c>
      <c r="G154" s="89">
        <v>2046084.66</v>
      </c>
      <c r="H154" s="89">
        <v>2046084.66</v>
      </c>
      <c r="I154" s="89">
        <v>2046084.66</v>
      </c>
      <c r="J154" s="89">
        <v>2046084.66</v>
      </c>
      <c r="K154" s="89">
        <v>2046084.66</v>
      </c>
      <c r="L154" s="89">
        <v>2046084.66</v>
      </c>
      <c r="M154" s="89">
        <v>2046084.66</v>
      </c>
      <c r="N154" s="89">
        <v>2046084.66</v>
      </c>
      <c r="O154" s="89">
        <v>2046084.66</v>
      </c>
      <c r="P154" s="89">
        <v>2192122.96</v>
      </c>
      <c r="Q154" s="89">
        <v>2192122.96</v>
      </c>
      <c r="R154" s="89">
        <v>2224655.6949999998</v>
      </c>
      <c r="S154" s="89">
        <v>2224655.6949999998</v>
      </c>
      <c r="T154" s="89">
        <v>2224655.6949999998</v>
      </c>
      <c r="U154" s="89">
        <v>2224655.6949999998</v>
      </c>
      <c r="V154" s="89">
        <v>2224655.6949999998</v>
      </c>
      <c r="W154" s="89">
        <v>2224655.6949999998</v>
      </c>
      <c r="X154" s="89">
        <v>2224655.6949999998</v>
      </c>
      <c r="Y154" s="89">
        <v>2224655.6949999998</v>
      </c>
      <c r="Z154" s="89">
        <v>2224655.6949999998</v>
      </c>
      <c r="AA154" s="89">
        <v>2224655.6949999998</v>
      </c>
      <c r="AB154" s="89">
        <v>2224655.6949999998</v>
      </c>
      <c r="AC154" s="89">
        <v>2224655.6949999998</v>
      </c>
      <c r="AD154" s="89">
        <v>2224655.6949999998</v>
      </c>
      <c r="AE154" s="89">
        <v>2224655.6949999998</v>
      </c>
      <c r="AF154" s="89">
        <v>2224655.6949999998</v>
      </c>
      <c r="AG154" s="89">
        <v>2224655.6949999998</v>
      </c>
      <c r="AH154" s="89">
        <v>2224655.6949999998</v>
      </c>
      <c r="AI154" s="89">
        <v>2224655.6949999998</v>
      </c>
      <c r="AJ154" s="89">
        <v>2224655.6949999998</v>
      </c>
      <c r="AK154" s="89">
        <v>2224655.6949999998</v>
      </c>
      <c r="AL154" s="89">
        <v>2224655.6949999998</v>
      </c>
      <c r="AM154" s="89">
        <v>2224655.6949999998</v>
      </c>
      <c r="AN154" s="89">
        <v>2224655.6949999998</v>
      </c>
      <c r="AO154" s="89">
        <v>2224655.6949999998</v>
      </c>
      <c r="AP154" s="89">
        <v>2224655.6949999998</v>
      </c>
      <c r="AQ154" s="89">
        <v>2224655.6949999998</v>
      </c>
      <c r="AR154" s="89">
        <v>2224655.6949999998</v>
      </c>
      <c r="AS154" s="89">
        <v>2224655.6949999998</v>
      </c>
      <c r="AT154" s="89">
        <v>2224655.6949999998</v>
      </c>
      <c r="AU154" s="89">
        <v>2224655.6949999998</v>
      </c>
      <c r="AV154" s="89">
        <v>2224655.6949999998</v>
      </c>
      <c r="AW154" s="89">
        <v>2224655.6949999998</v>
      </c>
      <c r="AX154" s="89">
        <v>2224655.6949999998</v>
      </c>
      <c r="AY154" s="89">
        <v>2224655.6949999998</v>
      </c>
      <c r="AZ154" s="89">
        <v>2224655.6949999998</v>
      </c>
      <c r="BA154" s="89">
        <v>2224655.6949999998</v>
      </c>
      <c r="BB154" s="89">
        <v>2224655.6949999998</v>
      </c>
      <c r="BC154" s="89">
        <v>2224655.6949999998</v>
      </c>
      <c r="BD154" s="89">
        <v>2224655.6949999998</v>
      </c>
      <c r="BE154" s="89">
        <v>2224655.6949999998</v>
      </c>
      <c r="BF154" s="89">
        <v>2224655.6949999998</v>
      </c>
      <c r="BG154" s="89">
        <v>2224655.6949999998</v>
      </c>
      <c r="BH154" s="89">
        <v>2224655.6949999998</v>
      </c>
      <c r="BI154" s="89">
        <v>2224655.6949999998</v>
      </c>
      <c r="BJ154" s="89">
        <v>2224655.6949999998</v>
      </c>
      <c r="BK154" s="89">
        <v>2224655.6949999998</v>
      </c>
      <c r="BL154" s="89">
        <v>2224655.6949999998</v>
      </c>
      <c r="BM154" s="89">
        <v>2224655.6949999998</v>
      </c>
      <c r="BN154" s="89">
        <v>2224655.6949999998</v>
      </c>
      <c r="BO154" s="89">
        <v>2224655.6949999998</v>
      </c>
      <c r="BP154" s="89">
        <v>2224655.6949999998</v>
      </c>
      <c r="BQ154" s="89">
        <v>2224655.6949999998</v>
      </c>
      <c r="BR154" s="89">
        <v>2224655.6949999998</v>
      </c>
      <c r="BS154" s="89">
        <v>2224655.6949999998</v>
      </c>
      <c r="BT154" s="89">
        <v>2224655.6949999998</v>
      </c>
      <c r="BU154" s="89">
        <v>2224655.6949999998</v>
      </c>
      <c r="BV154" s="89">
        <v>2224655.6949999998</v>
      </c>
      <c r="BW154" s="89">
        <v>2224655.6949999998</v>
      </c>
      <c r="BX154" s="112">
        <v>2046084.66</v>
      </c>
      <c r="BY154" s="112">
        <v>2224655.6949999998</v>
      </c>
      <c r="BZ154" s="112">
        <v>2224655.6949999998</v>
      </c>
      <c r="CA154" s="112">
        <v>2224655.6949999998</v>
      </c>
      <c r="CB154" s="112">
        <v>2224655.6949999998</v>
      </c>
      <c r="CC154" s="112">
        <v>2224655.6949999998</v>
      </c>
      <c r="CD154" s="236">
        <v>2046084.66</v>
      </c>
      <c r="CE154" s="236">
        <v>2205914.4300000002</v>
      </c>
      <c r="CF154" s="236">
        <v>2224655.7000000002</v>
      </c>
      <c r="CG154" s="236">
        <v>2224655.7000000002</v>
      </c>
      <c r="CH154" s="236">
        <v>2224655.7000000002</v>
      </c>
      <c r="CI154" s="236">
        <v>2224655.7000000002</v>
      </c>
    </row>
    <row r="155" spans="1:87" ht="12.75" customHeight="1" x14ac:dyDescent="0.3">
      <c r="A155" s="190">
        <v>34236</v>
      </c>
      <c r="B155" s="189" t="s">
        <v>466</v>
      </c>
      <c r="C155" s="89">
        <v>1537279.06</v>
      </c>
      <c r="D155" s="89">
        <v>1537279.06</v>
      </c>
      <c r="E155" s="89">
        <v>1537279.06</v>
      </c>
      <c r="F155" s="89">
        <v>1537279.06</v>
      </c>
      <c r="G155" s="89">
        <v>1537279.06</v>
      </c>
      <c r="H155" s="89">
        <v>1537279.06</v>
      </c>
      <c r="I155" s="89">
        <v>1537279.06</v>
      </c>
      <c r="J155" s="89">
        <v>1537279.06</v>
      </c>
      <c r="K155" s="89">
        <v>1537279.06</v>
      </c>
      <c r="L155" s="89">
        <v>1537279.06</v>
      </c>
      <c r="M155" s="89">
        <v>1537279.06</v>
      </c>
      <c r="N155" s="89">
        <v>1537279.06</v>
      </c>
      <c r="O155" s="89">
        <v>1537279.06</v>
      </c>
      <c r="P155" s="89">
        <v>1537279.06</v>
      </c>
      <c r="Q155" s="89">
        <v>1537279.06</v>
      </c>
      <c r="R155" s="89">
        <v>1562890.97</v>
      </c>
      <c r="S155" s="89">
        <v>1562890.97</v>
      </c>
      <c r="T155" s="89">
        <v>1562890.97</v>
      </c>
      <c r="U155" s="89">
        <v>1562890.97</v>
      </c>
      <c r="V155" s="89">
        <v>1562890.97</v>
      </c>
      <c r="W155" s="89">
        <v>1562890.97</v>
      </c>
      <c r="X155" s="89">
        <v>1562890.97</v>
      </c>
      <c r="Y155" s="89">
        <v>1562890.97</v>
      </c>
      <c r="Z155" s="89">
        <v>1562890.97</v>
      </c>
      <c r="AA155" s="89">
        <v>1562890.97</v>
      </c>
      <c r="AB155" s="89">
        <v>1562890.97</v>
      </c>
      <c r="AC155" s="89">
        <v>1562890.97</v>
      </c>
      <c r="AD155" s="89">
        <v>1562890.97</v>
      </c>
      <c r="AE155" s="89">
        <v>1562890.97</v>
      </c>
      <c r="AF155" s="89">
        <v>1562890.97</v>
      </c>
      <c r="AG155" s="89">
        <v>1562890.97</v>
      </c>
      <c r="AH155" s="89">
        <v>1562890.97</v>
      </c>
      <c r="AI155" s="89">
        <v>1562890.97</v>
      </c>
      <c r="AJ155" s="89">
        <v>1562890.97</v>
      </c>
      <c r="AK155" s="89">
        <v>1562890.97</v>
      </c>
      <c r="AL155" s="89">
        <v>1562890.97</v>
      </c>
      <c r="AM155" s="89">
        <v>1562890.97</v>
      </c>
      <c r="AN155" s="89">
        <v>1562890.97</v>
      </c>
      <c r="AO155" s="89">
        <v>1562890.97</v>
      </c>
      <c r="AP155" s="89">
        <v>1562890.97</v>
      </c>
      <c r="AQ155" s="89">
        <v>1562890.97</v>
      </c>
      <c r="AR155" s="89">
        <v>1562890.97</v>
      </c>
      <c r="AS155" s="89">
        <v>1562890.97</v>
      </c>
      <c r="AT155" s="89">
        <v>1562890.97</v>
      </c>
      <c r="AU155" s="89">
        <v>1562890.97</v>
      </c>
      <c r="AV155" s="89">
        <v>1562890.97</v>
      </c>
      <c r="AW155" s="89">
        <v>1562890.97</v>
      </c>
      <c r="AX155" s="89">
        <v>1562890.97</v>
      </c>
      <c r="AY155" s="89">
        <v>1562890.97</v>
      </c>
      <c r="AZ155" s="89">
        <v>1562890.97</v>
      </c>
      <c r="BA155" s="89">
        <v>1562890.97</v>
      </c>
      <c r="BB155" s="89">
        <v>1562890.97</v>
      </c>
      <c r="BC155" s="89">
        <v>1562890.97</v>
      </c>
      <c r="BD155" s="89">
        <v>1562890.97</v>
      </c>
      <c r="BE155" s="89">
        <v>1562890.97</v>
      </c>
      <c r="BF155" s="89">
        <v>1562890.97</v>
      </c>
      <c r="BG155" s="89">
        <v>1562890.97</v>
      </c>
      <c r="BH155" s="89">
        <v>1562890.97</v>
      </c>
      <c r="BI155" s="89">
        <v>1562890.97</v>
      </c>
      <c r="BJ155" s="89">
        <v>1562890.97</v>
      </c>
      <c r="BK155" s="89">
        <v>1562890.97</v>
      </c>
      <c r="BL155" s="89">
        <v>1562890.97</v>
      </c>
      <c r="BM155" s="89">
        <v>1562890.97</v>
      </c>
      <c r="BN155" s="89">
        <v>1562890.97</v>
      </c>
      <c r="BO155" s="89">
        <v>1562890.97</v>
      </c>
      <c r="BP155" s="89">
        <v>1562890.97</v>
      </c>
      <c r="BQ155" s="89">
        <v>1562890.97</v>
      </c>
      <c r="BR155" s="89">
        <v>1562890.97</v>
      </c>
      <c r="BS155" s="89">
        <v>1562890.97</v>
      </c>
      <c r="BT155" s="89">
        <v>1562890.97</v>
      </c>
      <c r="BU155" s="89">
        <v>1562890.97</v>
      </c>
      <c r="BV155" s="89">
        <v>1562890.97</v>
      </c>
      <c r="BW155" s="89">
        <v>1562890.97</v>
      </c>
      <c r="BX155" s="112">
        <v>1537279.06</v>
      </c>
      <c r="BY155" s="112">
        <v>1562890.97</v>
      </c>
      <c r="BZ155" s="112">
        <v>1562890.97</v>
      </c>
      <c r="CA155" s="112">
        <v>1562890.97</v>
      </c>
      <c r="CB155" s="112">
        <v>1562890.97</v>
      </c>
      <c r="CC155" s="112">
        <v>1562890.97</v>
      </c>
      <c r="CD155" s="236">
        <v>1537279.06</v>
      </c>
      <c r="CE155" s="236">
        <v>1556980.53</v>
      </c>
      <c r="CF155" s="236">
        <v>1562890.97</v>
      </c>
      <c r="CG155" s="236">
        <v>1562890.97</v>
      </c>
      <c r="CH155" s="236">
        <v>1562890.97</v>
      </c>
      <c r="CI155" s="236">
        <v>1562890.97</v>
      </c>
    </row>
    <row r="156" spans="1:87" ht="12.75" customHeight="1" x14ac:dyDescent="0.3">
      <c r="A156" s="190">
        <v>34241</v>
      </c>
      <c r="B156" s="189" t="s">
        <v>467</v>
      </c>
      <c r="C156" s="89">
        <v>0</v>
      </c>
      <c r="D156" s="89">
        <v>0</v>
      </c>
      <c r="E156" s="89">
        <v>0</v>
      </c>
      <c r="F156" s="89">
        <v>0</v>
      </c>
      <c r="G156" s="89">
        <v>0</v>
      </c>
      <c r="H156" s="89">
        <v>0</v>
      </c>
      <c r="I156" s="89">
        <v>0</v>
      </c>
      <c r="J156" s="89">
        <v>0</v>
      </c>
      <c r="K156" s="89">
        <v>0</v>
      </c>
      <c r="L156" s="89">
        <v>0</v>
      </c>
      <c r="M156" s="89">
        <v>0</v>
      </c>
      <c r="N156" s="89">
        <v>0</v>
      </c>
      <c r="O156" s="89">
        <v>0</v>
      </c>
      <c r="P156" s="89">
        <v>0</v>
      </c>
      <c r="Q156" s="89">
        <v>0</v>
      </c>
      <c r="R156" s="89">
        <v>0</v>
      </c>
      <c r="S156" s="89">
        <v>0</v>
      </c>
      <c r="T156" s="89">
        <v>0</v>
      </c>
      <c r="U156" s="89">
        <v>0</v>
      </c>
      <c r="V156" s="89">
        <v>0</v>
      </c>
      <c r="W156" s="89">
        <v>0</v>
      </c>
      <c r="X156" s="89">
        <v>0</v>
      </c>
      <c r="Y156" s="89">
        <v>0</v>
      </c>
      <c r="Z156" s="89">
        <v>0</v>
      </c>
      <c r="AA156" s="89">
        <v>0</v>
      </c>
      <c r="AB156" s="89">
        <v>0</v>
      </c>
      <c r="AC156" s="89">
        <v>0</v>
      </c>
      <c r="AD156" s="89">
        <v>0</v>
      </c>
      <c r="AE156" s="89">
        <v>0</v>
      </c>
      <c r="AF156" s="89">
        <v>0</v>
      </c>
      <c r="AG156" s="89">
        <v>0</v>
      </c>
      <c r="AH156" s="89">
        <v>0</v>
      </c>
      <c r="AI156" s="89">
        <v>0</v>
      </c>
      <c r="AJ156" s="89">
        <v>0</v>
      </c>
      <c r="AK156" s="89">
        <v>0</v>
      </c>
      <c r="AL156" s="89">
        <v>0</v>
      </c>
      <c r="AM156" s="89">
        <v>0</v>
      </c>
      <c r="AN156" s="89">
        <v>0</v>
      </c>
      <c r="AO156" s="89">
        <v>0</v>
      </c>
      <c r="AP156" s="89">
        <v>0</v>
      </c>
      <c r="AQ156" s="89">
        <v>0</v>
      </c>
      <c r="AR156" s="89">
        <v>0</v>
      </c>
      <c r="AS156" s="89">
        <v>0</v>
      </c>
      <c r="AT156" s="89">
        <v>0</v>
      </c>
      <c r="AU156" s="89">
        <v>0</v>
      </c>
      <c r="AV156" s="89">
        <v>0</v>
      </c>
      <c r="AW156" s="89">
        <v>0</v>
      </c>
      <c r="AX156" s="89">
        <v>0</v>
      </c>
      <c r="AY156" s="89">
        <v>0</v>
      </c>
      <c r="AZ156" s="89">
        <v>0</v>
      </c>
      <c r="BA156" s="89">
        <v>0</v>
      </c>
      <c r="BB156" s="89">
        <v>0</v>
      </c>
      <c r="BC156" s="89">
        <v>0</v>
      </c>
      <c r="BD156" s="89">
        <v>0</v>
      </c>
      <c r="BE156" s="89">
        <v>0</v>
      </c>
      <c r="BF156" s="89">
        <v>0</v>
      </c>
      <c r="BG156" s="89">
        <v>0</v>
      </c>
      <c r="BH156" s="89">
        <v>0</v>
      </c>
      <c r="BI156" s="89">
        <v>0</v>
      </c>
      <c r="BJ156" s="89">
        <v>0</v>
      </c>
      <c r="BK156" s="89">
        <v>0</v>
      </c>
      <c r="BL156" s="89">
        <v>0</v>
      </c>
      <c r="BM156" s="89">
        <v>0</v>
      </c>
      <c r="BN156" s="89">
        <v>0</v>
      </c>
      <c r="BO156" s="89">
        <v>0</v>
      </c>
      <c r="BP156" s="89">
        <v>0</v>
      </c>
      <c r="BQ156" s="89">
        <v>0</v>
      </c>
      <c r="BR156" s="89">
        <v>0</v>
      </c>
      <c r="BS156" s="89">
        <v>0</v>
      </c>
      <c r="BT156" s="89">
        <v>0</v>
      </c>
      <c r="BU156" s="89">
        <v>0</v>
      </c>
      <c r="BV156" s="89">
        <v>0</v>
      </c>
      <c r="BW156" s="89">
        <v>0</v>
      </c>
      <c r="BX156" s="112">
        <v>0</v>
      </c>
      <c r="BY156" s="112">
        <v>0</v>
      </c>
      <c r="BZ156" s="112">
        <v>0</v>
      </c>
      <c r="CA156" s="112">
        <v>0</v>
      </c>
      <c r="CB156" s="112">
        <v>0</v>
      </c>
      <c r="CC156" s="112">
        <v>0</v>
      </c>
      <c r="CD156" s="236">
        <v>0</v>
      </c>
      <c r="CE156" s="236">
        <v>0</v>
      </c>
      <c r="CF156" s="236">
        <v>0</v>
      </c>
      <c r="CG156" s="236">
        <v>0</v>
      </c>
      <c r="CH156" s="236">
        <v>0</v>
      </c>
      <c r="CI156" s="236">
        <v>0</v>
      </c>
    </row>
    <row r="157" spans="1:87" ht="12.75" customHeight="1" x14ac:dyDescent="0.3">
      <c r="A157" s="190">
        <v>34242</v>
      </c>
      <c r="B157" s="189" t="s">
        <v>468</v>
      </c>
      <c r="C157" s="89">
        <v>0</v>
      </c>
      <c r="D157" s="89">
        <v>0</v>
      </c>
      <c r="E157" s="89">
        <v>0</v>
      </c>
      <c r="F157" s="89">
        <v>0</v>
      </c>
      <c r="G157" s="89">
        <v>0</v>
      </c>
      <c r="H157" s="89">
        <v>0</v>
      </c>
      <c r="I157" s="89">
        <v>0</v>
      </c>
      <c r="J157" s="89">
        <v>0</v>
      </c>
      <c r="K157" s="89">
        <v>0</v>
      </c>
      <c r="L157" s="89">
        <v>0</v>
      </c>
      <c r="M157" s="89">
        <v>0</v>
      </c>
      <c r="N157" s="89">
        <v>0</v>
      </c>
      <c r="O157" s="89">
        <v>0</v>
      </c>
      <c r="P157" s="89">
        <v>0</v>
      </c>
      <c r="Q157" s="89">
        <v>0</v>
      </c>
      <c r="R157" s="89">
        <v>0</v>
      </c>
      <c r="S157" s="89">
        <v>0</v>
      </c>
      <c r="T157" s="89">
        <v>0</v>
      </c>
      <c r="U157" s="89">
        <v>0</v>
      </c>
      <c r="V157" s="89">
        <v>0</v>
      </c>
      <c r="W157" s="89">
        <v>0</v>
      </c>
      <c r="X157" s="89">
        <v>0</v>
      </c>
      <c r="Y157" s="89">
        <v>0</v>
      </c>
      <c r="Z157" s="89">
        <v>0</v>
      </c>
      <c r="AA157" s="89">
        <v>0</v>
      </c>
      <c r="AB157" s="89">
        <v>0</v>
      </c>
      <c r="AC157" s="89">
        <v>0</v>
      </c>
      <c r="AD157" s="89">
        <v>0</v>
      </c>
      <c r="AE157" s="89">
        <v>0</v>
      </c>
      <c r="AF157" s="89">
        <v>0</v>
      </c>
      <c r="AG157" s="89">
        <v>0</v>
      </c>
      <c r="AH157" s="89">
        <v>0</v>
      </c>
      <c r="AI157" s="89">
        <v>0</v>
      </c>
      <c r="AJ157" s="89">
        <v>0</v>
      </c>
      <c r="AK157" s="89">
        <v>0</v>
      </c>
      <c r="AL157" s="89">
        <v>0</v>
      </c>
      <c r="AM157" s="89">
        <v>0</v>
      </c>
      <c r="AN157" s="89">
        <v>0</v>
      </c>
      <c r="AO157" s="89">
        <v>0</v>
      </c>
      <c r="AP157" s="89">
        <v>0</v>
      </c>
      <c r="AQ157" s="89">
        <v>0</v>
      </c>
      <c r="AR157" s="89">
        <v>0</v>
      </c>
      <c r="AS157" s="89">
        <v>0</v>
      </c>
      <c r="AT157" s="89">
        <v>0</v>
      </c>
      <c r="AU157" s="89">
        <v>0</v>
      </c>
      <c r="AV157" s="89">
        <v>0</v>
      </c>
      <c r="AW157" s="89">
        <v>0</v>
      </c>
      <c r="AX157" s="89">
        <v>0</v>
      </c>
      <c r="AY157" s="89">
        <v>0</v>
      </c>
      <c r="AZ157" s="89">
        <v>0</v>
      </c>
      <c r="BA157" s="89">
        <v>0</v>
      </c>
      <c r="BB157" s="89">
        <v>0</v>
      </c>
      <c r="BC157" s="89">
        <v>0</v>
      </c>
      <c r="BD157" s="89">
        <v>0</v>
      </c>
      <c r="BE157" s="89">
        <v>0</v>
      </c>
      <c r="BF157" s="89">
        <v>0</v>
      </c>
      <c r="BG157" s="89">
        <v>0</v>
      </c>
      <c r="BH157" s="89">
        <v>0</v>
      </c>
      <c r="BI157" s="89">
        <v>0</v>
      </c>
      <c r="BJ157" s="89">
        <v>0</v>
      </c>
      <c r="BK157" s="89">
        <v>0</v>
      </c>
      <c r="BL157" s="89">
        <v>0</v>
      </c>
      <c r="BM157" s="89">
        <v>0</v>
      </c>
      <c r="BN157" s="89">
        <v>0</v>
      </c>
      <c r="BO157" s="89">
        <v>0</v>
      </c>
      <c r="BP157" s="89">
        <v>0</v>
      </c>
      <c r="BQ157" s="89">
        <v>0</v>
      </c>
      <c r="BR157" s="89">
        <v>0</v>
      </c>
      <c r="BS157" s="89">
        <v>0</v>
      </c>
      <c r="BT157" s="89">
        <v>0</v>
      </c>
      <c r="BU157" s="89">
        <v>0</v>
      </c>
      <c r="BV157" s="89">
        <v>0</v>
      </c>
      <c r="BW157" s="89">
        <v>0</v>
      </c>
      <c r="BX157" s="112">
        <v>0</v>
      </c>
      <c r="BY157" s="112">
        <v>0</v>
      </c>
      <c r="BZ157" s="112">
        <v>0</v>
      </c>
      <c r="CA157" s="112">
        <v>0</v>
      </c>
      <c r="CB157" s="112">
        <v>0</v>
      </c>
      <c r="CC157" s="112">
        <v>0</v>
      </c>
      <c r="CD157" s="236">
        <v>0</v>
      </c>
      <c r="CE157" s="236">
        <v>0</v>
      </c>
      <c r="CF157" s="236">
        <v>0</v>
      </c>
      <c r="CG157" s="236">
        <v>0</v>
      </c>
      <c r="CH157" s="236">
        <v>0</v>
      </c>
      <c r="CI157" s="236">
        <v>0</v>
      </c>
    </row>
    <row r="158" spans="1:87" ht="12.75" customHeight="1" x14ac:dyDescent="0.3">
      <c r="A158" s="190">
        <v>34243</v>
      </c>
      <c r="B158" s="189" t="s">
        <v>469</v>
      </c>
      <c r="C158" s="89">
        <v>3108433.17</v>
      </c>
      <c r="D158" s="89">
        <v>3108433.17</v>
      </c>
      <c r="E158" s="89">
        <v>3108433.17</v>
      </c>
      <c r="F158" s="89">
        <v>3108433.17</v>
      </c>
      <c r="G158" s="89">
        <v>3108433.17</v>
      </c>
      <c r="H158" s="89">
        <v>3108433.17</v>
      </c>
      <c r="I158" s="89">
        <v>3108433.17</v>
      </c>
      <c r="J158" s="89">
        <v>3108433.17</v>
      </c>
      <c r="K158" s="89">
        <v>3108433.17</v>
      </c>
      <c r="L158" s="89">
        <v>3099379.54</v>
      </c>
      <c r="M158" s="89">
        <v>3099379.54</v>
      </c>
      <c r="N158" s="89">
        <v>3099379.54</v>
      </c>
      <c r="O158" s="89">
        <v>3099379.54</v>
      </c>
      <c r="P158" s="89">
        <v>3118129.54</v>
      </c>
      <c r="Q158" s="89">
        <v>3136879.54</v>
      </c>
      <c r="R158" s="89">
        <v>3155629.54</v>
      </c>
      <c r="S158" s="89">
        <v>3174379.54</v>
      </c>
      <c r="T158" s="89">
        <v>3447078.7149999999</v>
      </c>
      <c r="U158" s="89">
        <v>3465828.7149999999</v>
      </c>
      <c r="V158" s="89">
        <v>3484578.7149999999</v>
      </c>
      <c r="W158" s="89">
        <v>3503328.7149999999</v>
      </c>
      <c r="X158" s="89">
        <v>3522078.7149999999</v>
      </c>
      <c r="Y158" s="89">
        <v>3540828.7149999999</v>
      </c>
      <c r="Z158" s="89">
        <v>3559578.7149999999</v>
      </c>
      <c r="AA158" s="89">
        <v>3578328.7149999999</v>
      </c>
      <c r="AB158" s="89">
        <v>3578328.7149999999</v>
      </c>
      <c r="AC158" s="89">
        <v>3578328.7149999999</v>
      </c>
      <c r="AD158" s="89">
        <v>3578328.7149999999</v>
      </c>
      <c r="AE158" s="89">
        <v>3578328.7149999999</v>
      </c>
      <c r="AF158" s="89">
        <v>3578328.7149999999</v>
      </c>
      <c r="AG158" s="89">
        <v>3601002.3499999996</v>
      </c>
      <c r="AH158" s="89">
        <v>3601002.3499999996</v>
      </c>
      <c r="AI158" s="89">
        <v>3601002.3499999996</v>
      </c>
      <c r="AJ158" s="89">
        <v>3601002.3499999996</v>
      </c>
      <c r="AK158" s="89">
        <v>3601002.3499999996</v>
      </c>
      <c r="AL158" s="89">
        <v>3601002.3499999996</v>
      </c>
      <c r="AM158" s="89">
        <v>3601002.3499999996</v>
      </c>
      <c r="AN158" s="89">
        <v>3601002.3499999996</v>
      </c>
      <c r="AO158" s="89">
        <v>3601002.3499999996</v>
      </c>
      <c r="AP158" s="89">
        <v>3601002.3499999996</v>
      </c>
      <c r="AQ158" s="89">
        <v>3601002.3499999996</v>
      </c>
      <c r="AR158" s="89">
        <v>3601002.3499999996</v>
      </c>
      <c r="AS158" s="89">
        <v>3601002.3499999996</v>
      </c>
      <c r="AT158" s="89">
        <v>3601002.3499999996</v>
      </c>
      <c r="AU158" s="89">
        <v>3601002.3499999996</v>
      </c>
      <c r="AV158" s="89">
        <v>3938502.3499999996</v>
      </c>
      <c r="AW158" s="89">
        <v>3976002.3499999996</v>
      </c>
      <c r="AX158" s="89">
        <v>4013502.3499999996</v>
      </c>
      <c r="AY158" s="89">
        <v>4793502.3499999996</v>
      </c>
      <c r="AZ158" s="89">
        <v>4793502.3499999996</v>
      </c>
      <c r="BA158" s="89">
        <v>4793502.3499999996</v>
      </c>
      <c r="BB158" s="89">
        <v>4793502.3499999996</v>
      </c>
      <c r="BC158" s="89">
        <v>4793502.3499999996</v>
      </c>
      <c r="BD158" s="89">
        <v>4793502.3499999996</v>
      </c>
      <c r="BE158" s="89">
        <v>4793502.3499999996</v>
      </c>
      <c r="BF158" s="89">
        <v>4793502.3499999996</v>
      </c>
      <c r="BG158" s="89">
        <v>4793502.3499999996</v>
      </c>
      <c r="BH158" s="89">
        <v>4793502.3499999996</v>
      </c>
      <c r="BI158" s="89">
        <v>4793502.3499999996</v>
      </c>
      <c r="BJ158" s="89">
        <v>4793502.3499999996</v>
      </c>
      <c r="BK158" s="89">
        <v>4973502.3499999996</v>
      </c>
      <c r="BL158" s="89">
        <v>8093931.2449999992</v>
      </c>
      <c r="BM158" s="89">
        <v>8093931.2449999992</v>
      </c>
      <c r="BN158" s="89">
        <v>8093931.2449999992</v>
      </c>
      <c r="BO158" s="89">
        <v>8093931.2449999992</v>
      </c>
      <c r="BP158" s="89">
        <v>8093931.2449999992</v>
      </c>
      <c r="BQ158" s="89">
        <v>8093931.2449999992</v>
      </c>
      <c r="BR158" s="89">
        <v>8093931.2449999992</v>
      </c>
      <c r="BS158" s="89">
        <v>8093931.2449999992</v>
      </c>
      <c r="BT158" s="89">
        <v>8093931.2449999992</v>
      </c>
      <c r="BU158" s="89">
        <v>8093931.2449999992</v>
      </c>
      <c r="BV158" s="89">
        <v>8093931.2449999992</v>
      </c>
      <c r="BW158" s="89">
        <v>21169446.24499999</v>
      </c>
      <c r="BX158" s="112">
        <v>3099379.54</v>
      </c>
      <c r="BY158" s="112">
        <v>3578328.7149999999</v>
      </c>
      <c r="BZ158" s="112">
        <v>3601002.3499999996</v>
      </c>
      <c r="CA158" s="112">
        <v>4793502.3499999996</v>
      </c>
      <c r="CB158" s="112">
        <v>4973502.3499999996</v>
      </c>
      <c r="CC158" s="112">
        <v>21169446.24499999</v>
      </c>
      <c r="CD158" s="236">
        <v>3105647.44</v>
      </c>
      <c r="CE158" s="236">
        <v>3368155.96</v>
      </c>
      <c r="CF158" s="236">
        <v>3590537.6</v>
      </c>
      <c r="CG158" s="236">
        <v>3779271.58</v>
      </c>
      <c r="CH158" s="236">
        <v>4807348.5</v>
      </c>
      <c r="CI158" s="236">
        <v>8859707.0999999996</v>
      </c>
    </row>
    <row r="159" spans="1:87" ht="12.75" customHeight="1" x14ac:dyDescent="0.3">
      <c r="A159" s="190">
        <v>34244</v>
      </c>
      <c r="B159" s="189" t="s">
        <v>470</v>
      </c>
      <c r="C159" s="89">
        <v>2353181.4700000002</v>
      </c>
      <c r="D159" s="89">
        <v>2353181.4700000002</v>
      </c>
      <c r="E159" s="89">
        <v>2353181.4700000002</v>
      </c>
      <c r="F159" s="89">
        <v>2353181.4700000002</v>
      </c>
      <c r="G159" s="89">
        <v>2353181.4700000002</v>
      </c>
      <c r="H159" s="89">
        <v>2353181.4700000002</v>
      </c>
      <c r="I159" s="89">
        <v>2353181.4700000002</v>
      </c>
      <c r="J159" s="89">
        <v>2353181.4700000002</v>
      </c>
      <c r="K159" s="89">
        <v>2353181.4700000002</v>
      </c>
      <c r="L159" s="89">
        <v>2353181.4700000002</v>
      </c>
      <c r="M159" s="89">
        <v>2353181.4700000002</v>
      </c>
      <c r="N159" s="89">
        <v>2353181.4700000002</v>
      </c>
      <c r="O159" s="89">
        <v>2345111.5</v>
      </c>
      <c r="P159" s="89">
        <v>3575989.0300000003</v>
      </c>
      <c r="Q159" s="89">
        <v>3579769.0300000003</v>
      </c>
      <c r="R159" s="89">
        <v>3611861.3250000007</v>
      </c>
      <c r="S159" s="89">
        <v>3619421.3250000007</v>
      </c>
      <c r="T159" s="89">
        <v>3628241.3250000007</v>
      </c>
      <c r="U159" s="89">
        <v>3637061.3250000007</v>
      </c>
      <c r="V159" s="89">
        <v>3647141.3250000007</v>
      </c>
      <c r="W159" s="89">
        <v>3657221.3250000007</v>
      </c>
      <c r="X159" s="89">
        <v>3667301.3250000007</v>
      </c>
      <c r="Y159" s="89">
        <v>3678641.3250000007</v>
      </c>
      <c r="Z159" s="89">
        <v>3697541.3250000007</v>
      </c>
      <c r="AA159" s="89">
        <v>3722741.3250000007</v>
      </c>
      <c r="AB159" s="89">
        <v>3722741.3250000007</v>
      </c>
      <c r="AC159" s="89">
        <v>3722741.3250000007</v>
      </c>
      <c r="AD159" s="89">
        <v>3722741.3250000007</v>
      </c>
      <c r="AE159" s="89">
        <v>3722741.3250000007</v>
      </c>
      <c r="AF159" s="89">
        <v>3722741.3250000007</v>
      </c>
      <c r="AG159" s="89">
        <v>3722741.3250000007</v>
      </c>
      <c r="AH159" s="89">
        <v>3722741.3250000007</v>
      </c>
      <c r="AI159" s="89">
        <v>3722741.3250000007</v>
      </c>
      <c r="AJ159" s="89">
        <v>3722741.3250000007</v>
      </c>
      <c r="AK159" s="89">
        <v>3722741.3250000007</v>
      </c>
      <c r="AL159" s="89">
        <v>3722741.3250000007</v>
      </c>
      <c r="AM159" s="89">
        <v>3722741.3250000007</v>
      </c>
      <c r="AN159" s="89">
        <v>3722741.3250000007</v>
      </c>
      <c r="AO159" s="89">
        <v>3722741.3250000007</v>
      </c>
      <c r="AP159" s="89">
        <v>3722741.3250000007</v>
      </c>
      <c r="AQ159" s="89">
        <v>3722741.3250000007</v>
      </c>
      <c r="AR159" s="89">
        <v>3722741.3250000007</v>
      </c>
      <c r="AS159" s="89">
        <v>3722741.3250000007</v>
      </c>
      <c r="AT159" s="89">
        <v>3722741.3250000007</v>
      </c>
      <c r="AU159" s="89">
        <v>3722741.3250000007</v>
      </c>
      <c r="AV159" s="89">
        <v>3722741.3250000007</v>
      </c>
      <c r="AW159" s="89">
        <v>3722741.3250000007</v>
      </c>
      <c r="AX159" s="89">
        <v>3722741.3250000007</v>
      </c>
      <c r="AY159" s="89">
        <v>3722741.3250000007</v>
      </c>
      <c r="AZ159" s="89">
        <v>3722741.3250000007</v>
      </c>
      <c r="BA159" s="89">
        <v>3722741.3250000007</v>
      </c>
      <c r="BB159" s="89">
        <v>3722741.3250000007</v>
      </c>
      <c r="BC159" s="89">
        <v>3722741.3250000007</v>
      </c>
      <c r="BD159" s="89">
        <v>3722741.3250000007</v>
      </c>
      <c r="BE159" s="89">
        <v>3722741.3250000007</v>
      </c>
      <c r="BF159" s="89">
        <v>3722741.3250000007</v>
      </c>
      <c r="BG159" s="89">
        <v>3722741.3250000007</v>
      </c>
      <c r="BH159" s="89">
        <v>3722741.3250000007</v>
      </c>
      <c r="BI159" s="89">
        <v>3722741.3250000007</v>
      </c>
      <c r="BJ159" s="89">
        <v>3722741.3250000007</v>
      </c>
      <c r="BK159" s="89">
        <v>3722741.3250000007</v>
      </c>
      <c r="BL159" s="89">
        <v>3722741.3250000007</v>
      </c>
      <c r="BM159" s="89">
        <v>3722741.3250000007</v>
      </c>
      <c r="BN159" s="89">
        <v>3722741.3250000007</v>
      </c>
      <c r="BO159" s="89">
        <v>3722741.3250000007</v>
      </c>
      <c r="BP159" s="89">
        <v>3722741.3250000007</v>
      </c>
      <c r="BQ159" s="89">
        <v>3722741.3250000007</v>
      </c>
      <c r="BR159" s="89">
        <v>3722741.3250000007</v>
      </c>
      <c r="BS159" s="89">
        <v>3722741.3250000007</v>
      </c>
      <c r="BT159" s="89">
        <v>3722741.3250000007</v>
      </c>
      <c r="BU159" s="89">
        <v>3722741.3250000007</v>
      </c>
      <c r="BV159" s="89">
        <v>3722741.3250000007</v>
      </c>
      <c r="BW159" s="89">
        <v>3722741.3250000007</v>
      </c>
      <c r="BX159" s="112">
        <v>2345111.5</v>
      </c>
      <c r="BY159" s="112">
        <v>3722741.3250000007</v>
      </c>
      <c r="BZ159" s="112">
        <v>3722741.3250000007</v>
      </c>
      <c r="CA159" s="112">
        <v>3722741.3250000007</v>
      </c>
      <c r="CB159" s="112">
        <v>3722741.3250000007</v>
      </c>
      <c r="CC159" s="112">
        <v>3722741.3250000007</v>
      </c>
      <c r="CD159" s="236">
        <v>2352560.7000000002</v>
      </c>
      <c r="CE159" s="236">
        <v>3543695.6</v>
      </c>
      <c r="CF159" s="236">
        <v>3722741.33</v>
      </c>
      <c r="CG159" s="236">
        <v>3722741.33</v>
      </c>
      <c r="CH159" s="236">
        <v>3722741.33</v>
      </c>
      <c r="CI159" s="236">
        <v>3722741.33</v>
      </c>
    </row>
    <row r="160" spans="1:87" ht="12.75" customHeight="1" x14ac:dyDescent="0.3">
      <c r="A160" s="190">
        <v>34245</v>
      </c>
      <c r="B160" s="189" t="s">
        <v>471</v>
      </c>
      <c r="C160" s="89">
        <v>0</v>
      </c>
      <c r="D160" s="89">
        <v>0</v>
      </c>
      <c r="E160" s="89">
        <v>0</v>
      </c>
      <c r="F160" s="89">
        <v>0</v>
      </c>
      <c r="G160" s="89">
        <v>0</v>
      </c>
      <c r="H160" s="89">
        <v>0</v>
      </c>
      <c r="I160" s="89">
        <v>0</v>
      </c>
      <c r="J160" s="89">
        <v>0</v>
      </c>
      <c r="K160" s="89">
        <v>0</v>
      </c>
      <c r="L160" s="89">
        <v>0</v>
      </c>
      <c r="M160" s="89">
        <v>0</v>
      </c>
      <c r="N160" s="89">
        <v>0</v>
      </c>
      <c r="O160" s="89">
        <v>0</v>
      </c>
      <c r="P160" s="89">
        <v>83469.525000000009</v>
      </c>
      <c r="Q160" s="89">
        <v>90902.85500000001</v>
      </c>
      <c r="R160" s="89">
        <v>103061.19</v>
      </c>
      <c r="S160" s="89">
        <v>115219.52499999999</v>
      </c>
      <c r="T160" s="89">
        <v>169944.79499999998</v>
      </c>
      <c r="U160" s="89">
        <v>183678.12999999998</v>
      </c>
      <c r="V160" s="89">
        <v>198986.46499999997</v>
      </c>
      <c r="W160" s="89">
        <v>214294.79499999998</v>
      </c>
      <c r="X160" s="89">
        <v>229603.12999999998</v>
      </c>
      <c r="Y160" s="89">
        <v>246486.46499999997</v>
      </c>
      <c r="Z160" s="89">
        <v>272819.79499999998</v>
      </c>
      <c r="AA160" s="89">
        <v>307028.13</v>
      </c>
      <c r="AB160" s="89">
        <v>307028.13</v>
      </c>
      <c r="AC160" s="89">
        <v>307028.13</v>
      </c>
      <c r="AD160" s="89">
        <v>307028.13</v>
      </c>
      <c r="AE160" s="89">
        <v>307028.13</v>
      </c>
      <c r="AF160" s="89">
        <v>307028.13</v>
      </c>
      <c r="AG160" s="89">
        <v>419528.13</v>
      </c>
      <c r="AH160" s="89">
        <v>434528.13</v>
      </c>
      <c r="AI160" s="89">
        <v>449528.13</v>
      </c>
      <c r="AJ160" s="89">
        <v>464528.13</v>
      </c>
      <c r="AK160" s="89">
        <v>479528.13</v>
      </c>
      <c r="AL160" s="89">
        <v>494528.13</v>
      </c>
      <c r="AM160" s="89">
        <v>509528.13</v>
      </c>
      <c r="AN160" s="89">
        <v>509528.13</v>
      </c>
      <c r="AO160" s="89">
        <v>509528.13</v>
      </c>
      <c r="AP160" s="89">
        <v>509528.13</v>
      </c>
      <c r="AQ160" s="89">
        <v>509528.13</v>
      </c>
      <c r="AR160" s="89">
        <v>509528.13</v>
      </c>
      <c r="AS160" s="89">
        <v>509528.13</v>
      </c>
      <c r="AT160" s="89">
        <v>509528.13</v>
      </c>
      <c r="AU160" s="89">
        <v>509528.13</v>
      </c>
      <c r="AV160" s="89">
        <v>509528.13</v>
      </c>
      <c r="AW160" s="89">
        <v>509528.13</v>
      </c>
      <c r="AX160" s="89">
        <v>509528.13</v>
      </c>
      <c r="AY160" s="89">
        <v>509528.13</v>
      </c>
      <c r="AZ160" s="89">
        <v>509528.13</v>
      </c>
      <c r="BA160" s="89">
        <v>509528.13</v>
      </c>
      <c r="BB160" s="89">
        <v>509528.13</v>
      </c>
      <c r="BC160" s="89">
        <v>509528.13</v>
      </c>
      <c r="BD160" s="89">
        <v>509528.13</v>
      </c>
      <c r="BE160" s="89">
        <v>509528.13</v>
      </c>
      <c r="BF160" s="89">
        <v>509528.13</v>
      </c>
      <c r="BG160" s="89">
        <v>509528.13</v>
      </c>
      <c r="BH160" s="89">
        <v>509528.13</v>
      </c>
      <c r="BI160" s="89">
        <v>509528.13</v>
      </c>
      <c r="BJ160" s="89">
        <v>509528.13</v>
      </c>
      <c r="BK160" s="89">
        <v>1045028.13</v>
      </c>
      <c r="BL160" s="89">
        <v>1045028.13</v>
      </c>
      <c r="BM160" s="89">
        <v>1045028.13</v>
      </c>
      <c r="BN160" s="89">
        <v>1045028.13</v>
      </c>
      <c r="BO160" s="89">
        <v>1045028.13</v>
      </c>
      <c r="BP160" s="89">
        <v>1045028.13</v>
      </c>
      <c r="BQ160" s="89">
        <v>1045028.13</v>
      </c>
      <c r="BR160" s="89">
        <v>1045028.13</v>
      </c>
      <c r="BS160" s="89">
        <v>1045028.13</v>
      </c>
      <c r="BT160" s="89">
        <v>1045028.13</v>
      </c>
      <c r="BU160" s="89">
        <v>1045028.13</v>
      </c>
      <c r="BV160" s="89">
        <v>1045028.13</v>
      </c>
      <c r="BW160" s="89">
        <v>1045028.13</v>
      </c>
      <c r="BX160" s="112">
        <v>0</v>
      </c>
      <c r="BY160" s="112">
        <v>307028.13</v>
      </c>
      <c r="BZ160" s="112">
        <v>509528.13</v>
      </c>
      <c r="CA160" s="112">
        <v>509528.13</v>
      </c>
      <c r="CB160" s="112">
        <v>1045028.13</v>
      </c>
      <c r="CC160" s="112">
        <v>1045028.13</v>
      </c>
      <c r="CD160" s="236">
        <v>0</v>
      </c>
      <c r="CE160" s="236">
        <v>170422.68</v>
      </c>
      <c r="CF160" s="236">
        <v>391835.82</v>
      </c>
      <c r="CG160" s="236">
        <v>509528.13</v>
      </c>
      <c r="CH160" s="236">
        <v>550720.43999999994</v>
      </c>
      <c r="CI160" s="236">
        <v>1045028.13</v>
      </c>
    </row>
    <row r="161" spans="1:87" ht="12.75" customHeight="1" x14ac:dyDescent="0.3">
      <c r="A161" s="190">
        <v>34246</v>
      </c>
      <c r="B161" s="189" t="s">
        <v>472</v>
      </c>
      <c r="C161" s="89">
        <v>0</v>
      </c>
      <c r="D161" s="89">
        <v>0</v>
      </c>
      <c r="E161" s="89">
        <v>0</v>
      </c>
      <c r="F161" s="89">
        <v>0</v>
      </c>
      <c r="G161" s="89">
        <v>0</v>
      </c>
      <c r="H161" s="89">
        <v>0</v>
      </c>
      <c r="I161" s="89">
        <v>0</v>
      </c>
      <c r="J161" s="89">
        <v>0</v>
      </c>
      <c r="K161" s="89">
        <v>0</v>
      </c>
      <c r="L161" s="89">
        <v>0</v>
      </c>
      <c r="M161" s="89">
        <v>0</v>
      </c>
      <c r="N161" s="89">
        <v>0</v>
      </c>
      <c r="O161" s="89">
        <v>0</v>
      </c>
      <c r="P161" s="89">
        <v>7433.335</v>
      </c>
      <c r="Q161" s="89">
        <v>14866.665000000001</v>
      </c>
      <c r="R161" s="89">
        <v>148489.01500000001</v>
      </c>
      <c r="S161" s="89">
        <v>210296.76</v>
      </c>
      <c r="T161" s="89">
        <v>251030.09000000003</v>
      </c>
      <c r="U161" s="89">
        <v>264763.42500000005</v>
      </c>
      <c r="V161" s="89">
        <v>280071.76000000007</v>
      </c>
      <c r="W161" s="89">
        <v>295380.09000000008</v>
      </c>
      <c r="X161" s="89">
        <v>310688.4250000001</v>
      </c>
      <c r="Y161" s="89">
        <v>327571.76000000013</v>
      </c>
      <c r="Z161" s="89">
        <v>353905.09000000014</v>
      </c>
      <c r="AA161" s="89">
        <v>388113.42500000016</v>
      </c>
      <c r="AB161" s="89">
        <v>388113.42500000016</v>
      </c>
      <c r="AC161" s="89">
        <v>388113.42500000016</v>
      </c>
      <c r="AD161" s="89">
        <v>388113.42500000016</v>
      </c>
      <c r="AE161" s="89">
        <v>388113.42500000016</v>
      </c>
      <c r="AF161" s="89">
        <v>388113.42500000016</v>
      </c>
      <c r="AG161" s="89">
        <v>388113.42500000016</v>
      </c>
      <c r="AH161" s="89">
        <v>388113.42500000016</v>
      </c>
      <c r="AI161" s="89">
        <v>388113.42500000016</v>
      </c>
      <c r="AJ161" s="89">
        <v>388113.42500000016</v>
      </c>
      <c r="AK161" s="89">
        <v>388113.42500000016</v>
      </c>
      <c r="AL161" s="89">
        <v>388113.42500000016</v>
      </c>
      <c r="AM161" s="89">
        <v>388113.42500000016</v>
      </c>
      <c r="AN161" s="89">
        <v>388113.42500000016</v>
      </c>
      <c r="AO161" s="89">
        <v>388113.42500000016</v>
      </c>
      <c r="AP161" s="89">
        <v>388113.42500000016</v>
      </c>
      <c r="AQ161" s="89">
        <v>388113.42500000016</v>
      </c>
      <c r="AR161" s="89">
        <v>388113.42500000016</v>
      </c>
      <c r="AS161" s="89">
        <v>388113.42500000016</v>
      </c>
      <c r="AT161" s="89">
        <v>388113.42500000016</v>
      </c>
      <c r="AU161" s="89">
        <v>388113.42500000016</v>
      </c>
      <c r="AV161" s="89">
        <v>388113.42500000016</v>
      </c>
      <c r="AW161" s="89">
        <v>388113.42500000016</v>
      </c>
      <c r="AX161" s="89">
        <v>388113.42500000016</v>
      </c>
      <c r="AY161" s="89">
        <v>613113.42500000016</v>
      </c>
      <c r="AZ161" s="89">
        <v>613113.42500000016</v>
      </c>
      <c r="BA161" s="89">
        <v>613113.42500000016</v>
      </c>
      <c r="BB161" s="89">
        <v>613113.42500000016</v>
      </c>
      <c r="BC161" s="89">
        <v>613113.42500000016</v>
      </c>
      <c r="BD161" s="89">
        <v>613113.42500000016</v>
      </c>
      <c r="BE161" s="89">
        <v>613113.42500000016</v>
      </c>
      <c r="BF161" s="89">
        <v>613113.42500000016</v>
      </c>
      <c r="BG161" s="89">
        <v>613113.42500000016</v>
      </c>
      <c r="BH161" s="89">
        <v>630922.75500000012</v>
      </c>
      <c r="BI161" s="89">
        <v>630922.75500000012</v>
      </c>
      <c r="BJ161" s="89">
        <v>630922.75500000012</v>
      </c>
      <c r="BK161" s="89">
        <v>1346422.7550000001</v>
      </c>
      <c r="BL161" s="89">
        <v>1346422.7550000001</v>
      </c>
      <c r="BM161" s="89">
        <v>1346422.7550000001</v>
      </c>
      <c r="BN161" s="89">
        <v>1346422.7550000001</v>
      </c>
      <c r="BO161" s="89">
        <v>1346422.7550000001</v>
      </c>
      <c r="BP161" s="89">
        <v>1346422.7550000001</v>
      </c>
      <c r="BQ161" s="89">
        <v>1346422.7550000001</v>
      </c>
      <c r="BR161" s="89">
        <v>1346422.7550000001</v>
      </c>
      <c r="BS161" s="89">
        <v>1346422.7550000001</v>
      </c>
      <c r="BT161" s="89">
        <v>1346422.7550000001</v>
      </c>
      <c r="BU161" s="89">
        <v>1346422.7550000001</v>
      </c>
      <c r="BV161" s="89">
        <v>1346422.7550000001</v>
      </c>
      <c r="BW161" s="89">
        <v>1346422.7550000001</v>
      </c>
      <c r="BX161" s="112">
        <v>0</v>
      </c>
      <c r="BY161" s="112">
        <v>388113.42500000016</v>
      </c>
      <c r="BZ161" s="112">
        <v>388113.42500000016</v>
      </c>
      <c r="CA161" s="112">
        <v>613113.42500000016</v>
      </c>
      <c r="CB161" s="112">
        <v>1346422.7550000001</v>
      </c>
      <c r="CC161" s="112">
        <v>1346422.7550000001</v>
      </c>
      <c r="CD161" s="236">
        <v>0</v>
      </c>
      <c r="CE161" s="236">
        <v>219431.53</v>
      </c>
      <c r="CF161" s="236">
        <v>388113.43</v>
      </c>
      <c r="CG161" s="236">
        <v>405421.12</v>
      </c>
      <c r="CH161" s="236">
        <v>673631.68</v>
      </c>
      <c r="CI161" s="236">
        <v>1346422.76</v>
      </c>
    </row>
    <row r="162" spans="1:87" ht="12.75" customHeight="1" x14ac:dyDescent="0.3">
      <c r="A162" s="190">
        <v>34280</v>
      </c>
      <c r="B162" s="189" t="s">
        <v>473</v>
      </c>
      <c r="C162" s="89">
        <v>9946620.1500000004</v>
      </c>
      <c r="D162" s="89">
        <v>9946620.1500000004</v>
      </c>
      <c r="E162" s="89">
        <v>9946620.1500000004</v>
      </c>
      <c r="F162" s="89">
        <v>9946620.1500000004</v>
      </c>
      <c r="G162" s="89">
        <v>9946620.1500000004</v>
      </c>
      <c r="H162" s="89">
        <v>9946620.1500000004</v>
      </c>
      <c r="I162" s="89">
        <v>9946620.1500000004</v>
      </c>
      <c r="J162" s="89">
        <v>9946620.1500000004</v>
      </c>
      <c r="K162" s="89">
        <v>9946620.1500000004</v>
      </c>
      <c r="L162" s="89">
        <v>9994929.1799999997</v>
      </c>
      <c r="M162" s="89">
        <v>9994929.1799999997</v>
      </c>
      <c r="N162" s="89">
        <v>9994929.1799999997</v>
      </c>
      <c r="O162" s="89">
        <v>10797010.060000001</v>
      </c>
      <c r="P162" s="89">
        <v>11071980.625</v>
      </c>
      <c r="Q162" s="89">
        <v>11117073.209999999</v>
      </c>
      <c r="R162" s="89">
        <v>11202513.844999999</v>
      </c>
      <c r="S162" s="89">
        <v>11377862.744999999</v>
      </c>
      <c r="T162" s="89">
        <v>11431208.465</v>
      </c>
      <c r="U162" s="89">
        <v>11561386.220000001</v>
      </c>
      <c r="V162" s="89">
        <v>11626907.43</v>
      </c>
      <c r="W162" s="89">
        <v>11672000.014999999</v>
      </c>
      <c r="X162" s="89">
        <v>11717092.599999998</v>
      </c>
      <c r="Y162" s="89">
        <v>11762185.184999997</v>
      </c>
      <c r="Z162" s="89">
        <v>11807277.769999996</v>
      </c>
      <c r="AA162" s="89">
        <v>12463388.849999996</v>
      </c>
      <c r="AB162" s="89">
        <v>12530544.424999995</v>
      </c>
      <c r="AC162" s="89">
        <v>12597699.979999995</v>
      </c>
      <c r="AD162" s="89">
        <v>12664855.534999995</v>
      </c>
      <c r="AE162" s="89">
        <v>12954055.534999995</v>
      </c>
      <c r="AF162" s="89">
        <v>13008499.979999995</v>
      </c>
      <c r="AG162" s="89">
        <v>13062944.424999995</v>
      </c>
      <c r="AH162" s="89">
        <v>13117388.869999995</v>
      </c>
      <c r="AI162" s="89">
        <v>13171833.314999996</v>
      </c>
      <c r="AJ162" s="89">
        <v>13406277.759999996</v>
      </c>
      <c r="AK162" s="89">
        <v>13473433.314999996</v>
      </c>
      <c r="AL162" s="89">
        <v>13652588.859999996</v>
      </c>
      <c r="AM162" s="89">
        <v>14939263.234999996</v>
      </c>
      <c r="AN162" s="89">
        <v>15294626.199999996</v>
      </c>
      <c r="AO162" s="89">
        <v>15649989.164999995</v>
      </c>
      <c r="AP162" s="89">
        <v>16005352.129999995</v>
      </c>
      <c r="AQ162" s="89">
        <v>16196685.464999994</v>
      </c>
      <c r="AR162" s="89">
        <v>16388018.799999993</v>
      </c>
      <c r="AS162" s="89">
        <v>16640823.739999993</v>
      </c>
      <c r="AT162" s="89">
        <v>16893628.679999992</v>
      </c>
      <c r="AU162" s="89">
        <v>17064418.79999999</v>
      </c>
      <c r="AV162" s="89">
        <v>17235208.919999987</v>
      </c>
      <c r="AW162" s="89">
        <v>17488013.859999988</v>
      </c>
      <c r="AX162" s="89">
        <v>17740818.79999999</v>
      </c>
      <c r="AY162" s="89">
        <v>19123707.679999992</v>
      </c>
      <c r="AZ162" s="89">
        <v>19192966.929999992</v>
      </c>
      <c r="BA162" s="89">
        <v>19262226.179999992</v>
      </c>
      <c r="BB162" s="89">
        <v>19331485.429999992</v>
      </c>
      <c r="BC162" s="89">
        <v>19400744.679999992</v>
      </c>
      <c r="BD162" s="89">
        <v>19470003.929999992</v>
      </c>
      <c r="BE162" s="89">
        <v>19539263.179999992</v>
      </c>
      <c r="BF162" s="89">
        <v>19608522.429999992</v>
      </c>
      <c r="BG162" s="89">
        <v>19677781.679999992</v>
      </c>
      <c r="BH162" s="89">
        <v>19747040.929999992</v>
      </c>
      <c r="BI162" s="89">
        <v>19816300.179999992</v>
      </c>
      <c r="BJ162" s="89">
        <v>20460559.429999992</v>
      </c>
      <c r="BK162" s="89">
        <v>21860596.449999992</v>
      </c>
      <c r="BL162" s="89">
        <v>21870596.449999992</v>
      </c>
      <c r="BM162" s="89">
        <v>21880596.449999992</v>
      </c>
      <c r="BN162" s="89">
        <v>21890596.449999992</v>
      </c>
      <c r="BO162" s="89">
        <v>21900596.449999992</v>
      </c>
      <c r="BP162" s="89">
        <v>21910596.449999992</v>
      </c>
      <c r="BQ162" s="89">
        <v>21920596.449999992</v>
      </c>
      <c r="BR162" s="89">
        <v>21930596.449999992</v>
      </c>
      <c r="BS162" s="89">
        <v>21940596.449999992</v>
      </c>
      <c r="BT162" s="89">
        <v>22590596.449999992</v>
      </c>
      <c r="BU162" s="89">
        <v>22600596.449999992</v>
      </c>
      <c r="BV162" s="89">
        <v>22610596.449999992</v>
      </c>
      <c r="BW162" s="89">
        <v>23420596.449999992</v>
      </c>
      <c r="BX162" s="112">
        <v>10797010.060000001</v>
      </c>
      <c r="BY162" s="112">
        <v>12463388.849999996</v>
      </c>
      <c r="BZ162" s="112">
        <v>14939263.234999996</v>
      </c>
      <c r="CA162" s="112">
        <v>19123707.679999992</v>
      </c>
      <c r="CB162" s="112">
        <v>21860596.449999992</v>
      </c>
      <c r="CC162" s="112">
        <v>23420596.449999992</v>
      </c>
      <c r="CD162" s="236">
        <v>10023183</v>
      </c>
      <c r="CE162" s="236">
        <v>11508299</v>
      </c>
      <c r="CF162" s="236">
        <v>13157136.470000001</v>
      </c>
      <c r="CG162" s="236">
        <v>16666196.58</v>
      </c>
      <c r="CH162" s="236">
        <v>19730092.239999998</v>
      </c>
      <c r="CI162" s="236">
        <v>22179057.989999998</v>
      </c>
    </row>
    <row r="163" spans="1:87" ht="12.75" customHeight="1" x14ac:dyDescent="0.3">
      <c r="A163" s="190">
        <v>34281</v>
      </c>
      <c r="B163" s="189" t="s">
        <v>474</v>
      </c>
      <c r="C163" s="89">
        <v>246006149.64999998</v>
      </c>
      <c r="D163" s="89">
        <v>245987233.86999997</v>
      </c>
      <c r="E163" s="89">
        <v>245964375.00999996</v>
      </c>
      <c r="F163" s="89">
        <v>245964375.00999996</v>
      </c>
      <c r="G163" s="89">
        <v>245964375.00999996</v>
      </c>
      <c r="H163" s="89">
        <v>245964375.00999996</v>
      </c>
      <c r="I163" s="89">
        <v>245964375.00999996</v>
      </c>
      <c r="J163" s="89">
        <v>245964375.00999996</v>
      </c>
      <c r="K163" s="89">
        <v>245825309.58999997</v>
      </c>
      <c r="L163" s="89">
        <v>245908981.92999998</v>
      </c>
      <c r="M163" s="89">
        <v>245908981.92999998</v>
      </c>
      <c r="N163" s="89">
        <v>245918891.90999997</v>
      </c>
      <c r="O163" s="89">
        <v>245866778.05999997</v>
      </c>
      <c r="P163" s="89">
        <v>246784620.79499999</v>
      </c>
      <c r="Q163" s="89">
        <v>246931686.97999999</v>
      </c>
      <c r="R163" s="89">
        <v>247257390.27500001</v>
      </c>
      <c r="S163" s="89">
        <v>247436108.14500001</v>
      </c>
      <c r="T163" s="89">
        <v>247806851.71500003</v>
      </c>
      <c r="U163" s="89">
        <v>247865997.38500005</v>
      </c>
      <c r="V163" s="89">
        <v>247894428.86500004</v>
      </c>
      <c r="W163" s="89">
        <v>247922860.34500003</v>
      </c>
      <c r="X163" s="89">
        <v>247954910.92000002</v>
      </c>
      <c r="Y163" s="89">
        <v>247985527.16000003</v>
      </c>
      <c r="Z163" s="89">
        <v>248013958.64000002</v>
      </c>
      <c r="AA163" s="89">
        <v>249190687.45500001</v>
      </c>
      <c r="AB163" s="89">
        <v>249220317.09500003</v>
      </c>
      <c r="AC163" s="89">
        <v>249249946.73500004</v>
      </c>
      <c r="AD163" s="89">
        <v>249279576.37500006</v>
      </c>
      <c r="AE163" s="89">
        <v>249309206.01500008</v>
      </c>
      <c r="AF163" s="89">
        <v>289593654.53500009</v>
      </c>
      <c r="AG163" s="89">
        <v>289623284.17500007</v>
      </c>
      <c r="AH163" s="89">
        <v>289652913.81500006</v>
      </c>
      <c r="AI163" s="89">
        <v>289682543.45500004</v>
      </c>
      <c r="AJ163" s="89">
        <v>289712173.09500003</v>
      </c>
      <c r="AK163" s="89">
        <v>289741802.73500001</v>
      </c>
      <c r="AL163" s="89">
        <v>289771432.375</v>
      </c>
      <c r="AM163" s="89">
        <v>290606839.07999998</v>
      </c>
      <c r="AN163" s="89">
        <v>290636468.71999997</v>
      </c>
      <c r="AO163" s="89">
        <v>290666098.35999995</v>
      </c>
      <c r="AP163" s="89">
        <v>290695727.99999994</v>
      </c>
      <c r="AQ163" s="89">
        <v>290725357.63999993</v>
      </c>
      <c r="AR163" s="89">
        <v>290754987.27999991</v>
      </c>
      <c r="AS163" s="89">
        <v>290784616.9199999</v>
      </c>
      <c r="AT163" s="89">
        <v>290814246.55999988</v>
      </c>
      <c r="AU163" s="89">
        <v>290843876.19999987</v>
      </c>
      <c r="AV163" s="89">
        <v>290873505.83999985</v>
      </c>
      <c r="AW163" s="89">
        <v>290903135.47999984</v>
      </c>
      <c r="AX163" s="89">
        <v>290932765.11999983</v>
      </c>
      <c r="AY163" s="89">
        <v>291851283.65499985</v>
      </c>
      <c r="AZ163" s="89">
        <v>291940172.54499984</v>
      </c>
      <c r="BA163" s="89">
        <v>292029061.43499982</v>
      </c>
      <c r="BB163" s="89">
        <v>292117950.32499981</v>
      </c>
      <c r="BC163" s="89">
        <v>292206839.21499979</v>
      </c>
      <c r="BD163" s="89">
        <v>292295728.10499978</v>
      </c>
      <c r="BE163" s="89">
        <v>292384616.99499977</v>
      </c>
      <c r="BF163" s="89">
        <v>292473505.88499975</v>
      </c>
      <c r="BG163" s="89">
        <v>292562394.77499974</v>
      </c>
      <c r="BH163" s="89">
        <v>292651283.66499972</v>
      </c>
      <c r="BI163" s="89">
        <v>292740172.55499971</v>
      </c>
      <c r="BJ163" s="89">
        <v>292829061.44499969</v>
      </c>
      <c r="BK163" s="89">
        <v>298672297.70499969</v>
      </c>
      <c r="BL163" s="89">
        <v>298704056.32999969</v>
      </c>
      <c r="BM163" s="89">
        <v>298735814.95499969</v>
      </c>
      <c r="BN163" s="89">
        <v>298767573.57999969</v>
      </c>
      <c r="BO163" s="89">
        <v>298799332.20499969</v>
      </c>
      <c r="BP163" s="89">
        <v>298831090.82999969</v>
      </c>
      <c r="BQ163" s="89">
        <v>298862849.45499969</v>
      </c>
      <c r="BR163" s="89">
        <v>298894608.07999969</v>
      </c>
      <c r="BS163" s="89">
        <v>298926366.70499969</v>
      </c>
      <c r="BT163" s="89">
        <v>298958129.14499968</v>
      </c>
      <c r="BU163" s="89">
        <v>299086752.80999964</v>
      </c>
      <c r="BV163" s="89">
        <v>299131967.10499966</v>
      </c>
      <c r="BW163" s="89">
        <v>300400972.01499963</v>
      </c>
      <c r="BX163" s="112">
        <v>245866778.05999997</v>
      </c>
      <c r="BY163" s="112">
        <v>249190687.45500001</v>
      </c>
      <c r="BZ163" s="112">
        <v>290606839.07999998</v>
      </c>
      <c r="CA163" s="112">
        <v>291851283.65499985</v>
      </c>
      <c r="CB163" s="112">
        <v>298672297.70499969</v>
      </c>
      <c r="CC163" s="112">
        <v>300400972.01499963</v>
      </c>
      <c r="CD163" s="236">
        <v>245939121.31</v>
      </c>
      <c r="CE163" s="236">
        <v>247608600.52000001</v>
      </c>
      <c r="CF163" s="236">
        <v>274202644.38</v>
      </c>
      <c r="CG163" s="236">
        <v>290852992.99000001</v>
      </c>
      <c r="CH163" s="236">
        <v>292827259.10000002</v>
      </c>
      <c r="CI163" s="236">
        <v>298982446.99000001</v>
      </c>
    </row>
    <row r="164" spans="1:87" ht="12.75" customHeight="1" x14ac:dyDescent="0.3">
      <c r="A164" s="190">
        <v>34282</v>
      </c>
      <c r="B164" s="189" t="s">
        <v>475</v>
      </c>
      <c r="C164" s="89">
        <v>2196160.4500000002</v>
      </c>
      <c r="D164" s="89">
        <v>2196160.4500000002</v>
      </c>
      <c r="E164" s="89">
        <v>2196160.4500000002</v>
      </c>
      <c r="F164" s="89">
        <v>2196160.4500000002</v>
      </c>
      <c r="G164" s="89">
        <v>2196160.4500000002</v>
      </c>
      <c r="H164" s="89">
        <v>2196160.4500000002</v>
      </c>
      <c r="I164" s="89">
        <v>2196160.4500000002</v>
      </c>
      <c r="J164" s="89">
        <v>2196160.4500000002</v>
      </c>
      <c r="K164" s="89">
        <v>2196160.4500000002</v>
      </c>
      <c r="L164" s="89">
        <v>2196160.4500000002</v>
      </c>
      <c r="M164" s="89">
        <v>2196160.4500000002</v>
      </c>
      <c r="N164" s="89">
        <v>2196160.4500000002</v>
      </c>
      <c r="O164" s="89">
        <v>2196160.4500000002</v>
      </c>
      <c r="P164" s="89">
        <v>2211252.0699999998</v>
      </c>
      <c r="Q164" s="89">
        <v>2213252.0699999998</v>
      </c>
      <c r="R164" s="89">
        <v>2230312.9649999999</v>
      </c>
      <c r="S164" s="89">
        <v>2261711.42</v>
      </c>
      <c r="T164" s="89">
        <v>2263711.42</v>
      </c>
      <c r="U164" s="89">
        <v>2265711.42</v>
      </c>
      <c r="V164" s="89">
        <v>2267711.42</v>
      </c>
      <c r="W164" s="89">
        <v>2288620.5150000001</v>
      </c>
      <c r="X164" s="89">
        <v>2292984.15</v>
      </c>
      <c r="Y164" s="89">
        <v>2297347.7849999997</v>
      </c>
      <c r="Z164" s="89">
        <v>2301711.4199999995</v>
      </c>
      <c r="AA164" s="89">
        <v>3721240.5999999996</v>
      </c>
      <c r="AB164" s="89">
        <v>3739567.6549999998</v>
      </c>
      <c r="AC164" s="89">
        <v>3756047.5199999996</v>
      </c>
      <c r="AD164" s="89">
        <v>3773142.9849999994</v>
      </c>
      <c r="AE164" s="89">
        <v>3790854.4499999993</v>
      </c>
      <c r="AF164" s="89">
        <v>3808565.9149999991</v>
      </c>
      <c r="AG164" s="89">
        <v>3825661.379999999</v>
      </c>
      <c r="AH164" s="89">
        <v>3843988.4449999989</v>
      </c>
      <c r="AI164" s="89">
        <v>3861083.9099999988</v>
      </c>
      <c r="AJ164" s="89">
        <v>3878795.3749999986</v>
      </c>
      <c r="AK164" s="89">
        <v>3970512.8399999985</v>
      </c>
      <c r="AL164" s="89">
        <v>5306953.5299999984</v>
      </c>
      <c r="AM164" s="89">
        <v>7819185.2249999978</v>
      </c>
      <c r="AN164" s="89">
        <v>7910915.089999998</v>
      </c>
      <c r="AO164" s="89">
        <v>7975081.754999998</v>
      </c>
      <c r="AP164" s="89">
        <v>8039248.4199999981</v>
      </c>
      <c r="AQ164" s="89">
        <v>8103415.0849999981</v>
      </c>
      <c r="AR164" s="89">
        <v>8167581.7499999981</v>
      </c>
      <c r="AS164" s="89">
        <v>8231748.4149999982</v>
      </c>
      <c r="AT164" s="89">
        <v>8295915.0799999982</v>
      </c>
      <c r="AU164" s="89">
        <v>8360081.7449999982</v>
      </c>
      <c r="AV164" s="89">
        <v>8424256.1149999984</v>
      </c>
      <c r="AW164" s="89">
        <v>9164726.6149999984</v>
      </c>
      <c r="AX164" s="89">
        <v>9259641.709999999</v>
      </c>
      <c r="AY164" s="89">
        <v>10154556.805</v>
      </c>
      <c r="AZ164" s="89">
        <v>10189438.75</v>
      </c>
      <c r="BA164" s="89">
        <v>10224320.695</v>
      </c>
      <c r="BB164" s="89">
        <v>10259202.640000001</v>
      </c>
      <c r="BC164" s="89">
        <v>10294084.585000001</v>
      </c>
      <c r="BD164" s="89">
        <v>10328966.530000001</v>
      </c>
      <c r="BE164" s="89">
        <v>10363848.475000001</v>
      </c>
      <c r="BF164" s="89">
        <v>10398730.420000002</v>
      </c>
      <c r="BG164" s="89">
        <v>10433612.365000002</v>
      </c>
      <c r="BH164" s="89">
        <v>10468498.490000002</v>
      </c>
      <c r="BI164" s="89">
        <v>10503384.615000002</v>
      </c>
      <c r="BJ164" s="89">
        <v>10538270.740000002</v>
      </c>
      <c r="BK164" s="89">
        <v>14665424.285</v>
      </c>
      <c r="BL164" s="89">
        <v>14700306.23</v>
      </c>
      <c r="BM164" s="89">
        <v>14735188.175000001</v>
      </c>
      <c r="BN164" s="89">
        <v>14770070.120000001</v>
      </c>
      <c r="BO164" s="89">
        <v>14804952.065000001</v>
      </c>
      <c r="BP164" s="89">
        <v>14839834.010000002</v>
      </c>
      <c r="BQ164" s="89">
        <v>14874715.955000002</v>
      </c>
      <c r="BR164" s="89">
        <v>14909597.900000002</v>
      </c>
      <c r="BS164" s="89">
        <v>14944479.845000003</v>
      </c>
      <c r="BT164" s="89">
        <v>14979365.970000003</v>
      </c>
      <c r="BU164" s="89">
        <v>15014252.095000003</v>
      </c>
      <c r="BV164" s="89">
        <v>15049138.220000003</v>
      </c>
      <c r="BW164" s="89">
        <v>15724024.345000003</v>
      </c>
      <c r="BX164" s="112">
        <v>2196160.4500000002</v>
      </c>
      <c r="BY164" s="112">
        <v>3721240.5999999996</v>
      </c>
      <c r="BZ164" s="112">
        <v>7819185.2249999978</v>
      </c>
      <c r="CA164" s="112">
        <v>10154556.805</v>
      </c>
      <c r="CB164" s="112">
        <v>14665424.285</v>
      </c>
      <c r="CC164" s="112">
        <v>15724024.345000003</v>
      </c>
      <c r="CD164" s="236">
        <v>2196160.4500000002</v>
      </c>
      <c r="CE164" s="236">
        <v>2370132.9</v>
      </c>
      <c r="CF164" s="236">
        <v>4238123.0599999996</v>
      </c>
      <c r="CG164" s="236">
        <v>8454334.9100000001</v>
      </c>
      <c r="CH164" s="236">
        <v>10678641.49</v>
      </c>
      <c r="CI164" s="236">
        <v>14923949.939999999</v>
      </c>
    </row>
    <row r="165" spans="1:87" ht="12.75" customHeight="1" x14ac:dyDescent="0.3">
      <c r="A165" s="190">
        <v>34283</v>
      </c>
      <c r="B165" s="189" t="s">
        <v>476</v>
      </c>
      <c r="C165" s="89">
        <v>1453776.2999999998</v>
      </c>
      <c r="D165" s="89">
        <v>1453776.2999999998</v>
      </c>
      <c r="E165" s="89">
        <v>1456397.6199999999</v>
      </c>
      <c r="F165" s="89">
        <v>1456397.6199999999</v>
      </c>
      <c r="G165" s="89">
        <v>1456397.6199999999</v>
      </c>
      <c r="H165" s="89">
        <v>1456397.6199999999</v>
      </c>
      <c r="I165" s="89">
        <v>1456397.6199999999</v>
      </c>
      <c r="J165" s="89">
        <v>1456397.6199999999</v>
      </c>
      <c r="K165" s="89">
        <v>1456397.6199999999</v>
      </c>
      <c r="L165" s="89">
        <v>1456397.6199999999</v>
      </c>
      <c r="M165" s="89">
        <v>1456397.6199999999</v>
      </c>
      <c r="N165" s="89">
        <v>1456397.6199999999</v>
      </c>
      <c r="O165" s="89">
        <v>1456397.6199999999</v>
      </c>
      <c r="P165" s="89">
        <v>1456397.6199999999</v>
      </c>
      <c r="Q165" s="89">
        <v>1459292.44</v>
      </c>
      <c r="R165" s="89">
        <v>1476441.24</v>
      </c>
      <c r="S165" s="89">
        <v>1503164.73</v>
      </c>
      <c r="T165" s="89">
        <v>1503164.73</v>
      </c>
      <c r="U165" s="89">
        <v>1546892.7150000001</v>
      </c>
      <c r="V165" s="89">
        <v>1546892.7150000001</v>
      </c>
      <c r="W165" s="89">
        <v>1565801.81</v>
      </c>
      <c r="X165" s="89">
        <v>1568165.4450000001</v>
      </c>
      <c r="Y165" s="89">
        <v>1570529.08</v>
      </c>
      <c r="Z165" s="89">
        <v>1572892.7150000001</v>
      </c>
      <c r="AA165" s="89">
        <v>1847091.01</v>
      </c>
      <c r="AB165" s="89">
        <v>1847091.01</v>
      </c>
      <c r="AC165" s="89">
        <v>1847091.01</v>
      </c>
      <c r="AD165" s="89">
        <v>1847091.01</v>
      </c>
      <c r="AE165" s="89">
        <v>1847091.01</v>
      </c>
      <c r="AF165" s="89">
        <v>1847091.01</v>
      </c>
      <c r="AG165" s="89">
        <v>1847091.01</v>
      </c>
      <c r="AH165" s="89">
        <v>1847091.01</v>
      </c>
      <c r="AI165" s="89">
        <v>1847091.01</v>
      </c>
      <c r="AJ165" s="89">
        <v>1847091.01</v>
      </c>
      <c r="AK165" s="89">
        <v>1847091.01</v>
      </c>
      <c r="AL165" s="89">
        <v>1847091.01</v>
      </c>
      <c r="AM165" s="89">
        <v>3406932.4199999995</v>
      </c>
      <c r="AN165" s="89">
        <v>3471099.0849999995</v>
      </c>
      <c r="AO165" s="89">
        <v>3535265.7499999995</v>
      </c>
      <c r="AP165" s="89">
        <v>3599432.4149999996</v>
      </c>
      <c r="AQ165" s="89">
        <v>3663599.0799999996</v>
      </c>
      <c r="AR165" s="89">
        <v>3727765.7449999996</v>
      </c>
      <c r="AS165" s="89">
        <v>4942131.8699999992</v>
      </c>
      <c r="AT165" s="89">
        <v>5006298.5349999992</v>
      </c>
      <c r="AU165" s="89">
        <v>5070465.1999999993</v>
      </c>
      <c r="AV165" s="89">
        <v>5134639.5699999994</v>
      </c>
      <c r="AW165" s="89">
        <v>5198813.9399999995</v>
      </c>
      <c r="AX165" s="89">
        <v>5262988.3099999996</v>
      </c>
      <c r="AY165" s="89">
        <v>5727162.6799999997</v>
      </c>
      <c r="AZ165" s="89">
        <v>5762044.6249999991</v>
      </c>
      <c r="BA165" s="89">
        <v>5796926.5699999984</v>
      </c>
      <c r="BB165" s="89">
        <v>5831808.5149999978</v>
      </c>
      <c r="BC165" s="89">
        <v>5866690.4599999972</v>
      </c>
      <c r="BD165" s="89">
        <v>5901572.4049999965</v>
      </c>
      <c r="BE165" s="89">
        <v>5936454.3499999959</v>
      </c>
      <c r="BF165" s="89">
        <v>5971336.2949999953</v>
      </c>
      <c r="BG165" s="89">
        <v>6006218.2399999946</v>
      </c>
      <c r="BH165" s="89">
        <v>6041104.3649999937</v>
      </c>
      <c r="BI165" s="89">
        <v>6075990.4899999937</v>
      </c>
      <c r="BJ165" s="89">
        <v>6110876.6149999937</v>
      </c>
      <c r="BK165" s="89">
        <v>7065762.7399999937</v>
      </c>
      <c r="BL165" s="89">
        <v>7100644.6849999931</v>
      </c>
      <c r="BM165" s="89">
        <v>7135526.6299999924</v>
      </c>
      <c r="BN165" s="89">
        <v>7170408.5749999918</v>
      </c>
      <c r="BO165" s="89">
        <v>7205290.5199999912</v>
      </c>
      <c r="BP165" s="89">
        <v>7240172.4649999905</v>
      </c>
      <c r="BQ165" s="89">
        <v>7275054.4099999899</v>
      </c>
      <c r="BR165" s="89">
        <v>7309936.3549999893</v>
      </c>
      <c r="BS165" s="89">
        <v>7344818.2999999886</v>
      </c>
      <c r="BT165" s="89">
        <v>7379704.4249999886</v>
      </c>
      <c r="BU165" s="89">
        <v>7414590.5499999886</v>
      </c>
      <c r="BV165" s="89">
        <v>7449476.6749999886</v>
      </c>
      <c r="BW165" s="89">
        <v>7484362.7999999886</v>
      </c>
      <c r="BX165" s="112">
        <v>1456397.6199999999</v>
      </c>
      <c r="BY165" s="112">
        <v>1847091.01</v>
      </c>
      <c r="BZ165" s="112">
        <v>3406932.4199999995</v>
      </c>
      <c r="CA165" s="112">
        <v>5727162.6799999997</v>
      </c>
      <c r="CB165" s="112">
        <v>7065762.7399999937</v>
      </c>
      <c r="CC165" s="112">
        <v>7484362.7999999886</v>
      </c>
      <c r="CD165" s="236">
        <v>1455994.34</v>
      </c>
      <c r="CE165" s="236">
        <v>1544086.45</v>
      </c>
      <c r="CF165" s="236">
        <v>1967078.81</v>
      </c>
      <c r="CG165" s="236">
        <v>4442045.74</v>
      </c>
      <c r="CH165" s="236">
        <v>6007226.7999999998</v>
      </c>
      <c r="CI165" s="236">
        <v>7275057.6299999999</v>
      </c>
    </row>
    <row r="166" spans="1:87" ht="12.75" customHeight="1" x14ac:dyDescent="0.3">
      <c r="A166" s="190">
        <v>34284</v>
      </c>
      <c r="B166" s="189" t="s">
        <v>477</v>
      </c>
      <c r="C166" s="89">
        <v>2286731.6099999994</v>
      </c>
      <c r="D166" s="89">
        <v>2286731.6099999994</v>
      </c>
      <c r="E166" s="89">
        <v>2286731.6099999994</v>
      </c>
      <c r="F166" s="89">
        <v>2286731.6099999994</v>
      </c>
      <c r="G166" s="89">
        <v>2286731.6099999994</v>
      </c>
      <c r="H166" s="89">
        <v>2286731.6099999994</v>
      </c>
      <c r="I166" s="89">
        <v>2286731.6099999994</v>
      </c>
      <c r="J166" s="89">
        <v>2286731.6099999994</v>
      </c>
      <c r="K166" s="89">
        <v>2286731.6099999994</v>
      </c>
      <c r="L166" s="89">
        <v>2286731.6099999994</v>
      </c>
      <c r="M166" s="89">
        <v>2286731.6099999994</v>
      </c>
      <c r="N166" s="89">
        <v>2286731.6099999994</v>
      </c>
      <c r="O166" s="89">
        <v>2286731.6099999994</v>
      </c>
      <c r="P166" s="89">
        <v>2286731.6099999994</v>
      </c>
      <c r="Q166" s="89">
        <v>2286731.6099999994</v>
      </c>
      <c r="R166" s="89">
        <v>2341204.1849999991</v>
      </c>
      <c r="S166" s="89">
        <v>2367286.6949999994</v>
      </c>
      <c r="T166" s="89">
        <v>2367286.6949999994</v>
      </c>
      <c r="U166" s="89">
        <v>2410467.2699999996</v>
      </c>
      <c r="V166" s="89">
        <v>2410467.2699999996</v>
      </c>
      <c r="W166" s="89">
        <v>2429376.3649999998</v>
      </c>
      <c r="X166" s="89">
        <v>2431739.9999999995</v>
      </c>
      <c r="Y166" s="89">
        <v>2434103.6349999993</v>
      </c>
      <c r="Z166" s="89">
        <v>2436467.2699999991</v>
      </c>
      <c r="AA166" s="89">
        <v>2710665.564999999</v>
      </c>
      <c r="AB166" s="89">
        <v>2710665.564999999</v>
      </c>
      <c r="AC166" s="89">
        <v>2710665.564999999</v>
      </c>
      <c r="AD166" s="89">
        <v>2710665.564999999</v>
      </c>
      <c r="AE166" s="89">
        <v>2710665.564999999</v>
      </c>
      <c r="AF166" s="89">
        <v>2710665.564999999</v>
      </c>
      <c r="AG166" s="89">
        <v>2710665.564999999</v>
      </c>
      <c r="AH166" s="89">
        <v>2710665.564999999</v>
      </c>
      <c r="AI166" s="89">
        <v>2710665.564999999</v>
      </c>
      <c r="AJ166" s="89">
        <v>2710665.564999999</v>
      </c>
      <c r="AK166" s="89">
        <v>2710665.564999999</v>
      </c>
      <c r="AL166" s="89">
        <v>2710665.564999999</v>
      </c>
      <c r="AM166" s="89">
        <v>5276194.0799999991</v>
      </c>
      <c r="AN166" s="89">
        <v>5340360.7449999992</v>
      </c>
      <c r="AO166" s="89">
        <v>5404527.4099999992</v>
      </c>
      <c r="AP166" s="89">
        <v>5468694.0749999993</v>
      </c>
      <c r="AQ166" s="89">
        <v>5532860.7399999993</v>
      </c>
      <c r="AR166" s="89">
        <v>5597027.4049999993</v>
      </c>
      <c r="AS166" s="89">
        <v>6903520.7049999991</v>
      </c>
      <c r="AT166" s="89">
        <v>6967687.3699999992</v>
      </c>
      <c r="AU166" s="89">
        <v>7031854.0349999992</v>
      </c>
      <c r="AV166" s="89">
        <v>19776089.489999998</v>
      </c>
      <c r="AW166" s="89">
        <v>20140263.859999999</v>
      </c>
      <c r="AX166" s="89">
        <v>20454438.23</v>
      </c>
      <c r="AY166" s="89">
        <v>20608612.600000001</v>
      </c>
      <c r="AZ166" s="89">
        <v>20643494.545000002</v>
      </c>
      <c r="BA166" s="89">
        <v>20678376.490000002</v>
      </c>
      <c r="BB166" s="89">
        <v>20713258.435000002</v>
      </c>
      <c r="BC166" s="89">
        <v>20748140.380000003</v>
      </c>
      <c r="BD166" s="89">
        <v>20783022.325000003</v>
      </c>
      <c r="BE166" s="89">
        <v>20817904.270000003</v>
      </c>
      <c r="BF166" s="89">
        <v>20852786.215000004</v>
      </c>
      <c r="BG166" s="89">
        <v>20887668.160000004</v>
      </c>
      <c r="BH166" s="89">
        <v>20922554.285000004</v>
      </c>
      <c r="BI166" s="89">
        <v>20957440.410000004</v>
      </c>
      <c r="BJ166" s="89">
        <v>20992326.535000004</v>
      </c>
      <c r="BK166" s="89">
        <v>21827212.660000004</v>
      </c>
      <c r="BL166" s="89">
        <v>21862094.605000004</v>
      </c>
      <c r="BM166" s="89">
        <v>21896976.550000004</v>
      </c>
      <c r="BN166" s="89">
        <v>21931858.495000005</v>
      </c>
      <c r="BO166" s="89">
        <v>21966740.440000005</v>
      </c>
      <c r="BP166" s="89">
        <v>22001622.385000005</v>
      </c>
      <c r="BQ166" s="89">
        <v>22036504.330000006</v>
      </c>
      <c r="BR166" s="89">
        <v>22071386.275000006</v>
      </c>
      <c r="BS166" s="89">
        <v>22106268.220000006</v>
      </c>
      <c r="BT166" s="89">
        <v>22141154.345000006</v>
      </c>
      <c r="BU166" s="89">
        <v>22176040.470000006</v>
      </c>
      <c r="BV166" s="89">
        <v>22210926.595000006</v>
      </c>
      <c r="BW166" s="89">
        <v>22405812.720000006</v>
      </c>
      <c r="BX166" s="112">
        <v>2286731.6099999994</v>
      </c>
      <c r="BY166" s="112">
        <v>2710665.564999999</v>
      </c>
      <c r="BZ166" s="112">
        <v>5276194.0799999991</v>
      </c>
      <c r="CA166" s="112">
        <v>20608612.600000001</v>
      </c>
      <c r="CB166" s="112">
        <v>21827212.660000004</v>
      </c>
      <c r="CC166" s="112">
        <v>22405812.720000006</v>
      </c>
      <c r="CD166" s="236">
        <v>2286731.61</v>
      </c>
      <c r="CE166" s="236">
        <v>2399943.06</v>
      </c>
      <c r="CF166" s="236">
        <v>2908013.91</v>
      </c>
      <c r="CG166" s="236">
        <v>10346317.75</v>
      </c>
      <c r="CH166" s="236">
        <v>20879445.949999999</v>
      </c>
      <c r="CI166" s="236">
        <v>22048815.239999998</v>
      </c>
    </row>
    <row r="167" spans="1:87" ht="12.75" customHeight="1" x14ac:dyDescent="0.3">
      <c r="A167" s="190">
        <v>34285</v>
      </c>
      <c r="B167" s="189" t="s">
        <v>478</v>
      </c>
      <c r="C167" s="89">
        <v>2547968.3700000006</v>
      </c>
      <c r="D167" s="89">
        <v>2547968.3700000006</v>
      </c>
      <c r="E167" s="89">
        <v>2547968.3700000006</v>
      </c>
      <c r="F167" s="89">
        <v>2547968.3700000006</v>
      </c>
      <c r="G167" s="89">
        <v>2547968.3700000006</v>
      </c>
      <c r="H167" s="89">
        <v>2547968.3700000006</v>
      </c>
      <c r="I167" s="89">
        <v>2547968.3700000006</v>
      </c>
      <c r="J167" s="89">
        <v>2547968.3700000006</v>
      </c>
      <c r="K167" s="89">
        <v>2657353.0100000007</v>
      </c>
      <c r="L167" s="89">
        <v>2657353.0100000007</v>
      </c>
      <c r="M167" s="89">
        <v>2657353.0100000007</v>
      </c>
      <c r="N167" s="89">
        <v>2657353.0100000007</v>
      </c>
      <c r="O167" s="89">
        <v>2657353.0100000007</v>
      </c>
      <c r="P167" s="89">
        <v>2657900.7800000007</v>
      </c>
      <c r="Q167" s="89">
        <v>2657900.7800000007</v>
      </c>
      <c r="R167" s="89">
        <v>2701934.3000000007</v>
      </c>
      <c r="S167" s="89">
        <v>2748584.0150000006</v>
      </c>
      <c r="T167" s="89">
        <v>2748584.0150000006</v>
      </c>
      <c r="U167" s="89">
        <v>2790755.9150000005</v>
      </c>
      <c r="V167" s="89">
        <v>2790755.9150000005</v>
      </c>
      <c r="W167" s="89">
        <v>2809665.0100000007</v>
      </c>
      <c r="X167" s="89">
        <v>2812028.6450000005</v>
      </c>
      <c r="Y167" s="89">
        <v>2814392.2800000003</v>
      </c>
      <c r="Z167" s="89">
        <v>2816755.915</v>
      </c>
      <c r="AA167" s="89">
        <v>3090954.2100000004</v>
      </c>
      <c r="AB167" s="89">
        <v>3090954.2100000004</v>
      </c>
      <c r="AC167" s="89">
        <v>3090954.2100000004</v>
      </c>
      <c r="AD167" s="89">
        <v>3090954.2100000004</v>
      </c>
      <c r="AE167" s="89">
        <v>3090954.2100000004</v>
      </c>
      <c r="AF167" s="89">
        <v>3090954.2100000004</v>
      </c>
      <c r="AG167" s="89">
        <v>3090954.2100000004</v>
      </c>
      <c r="AH167" s="89">
        <v>3090954.2100000004</v>
      </c>
      <c r="AI167" s="89">
        <v>3090954.2100000004</v>
      </c>
      <c r="AJ167" s="89">
        <v>3090954.2100000004</v>
      </c>
      <c r="AK167" s="89">
        <v>3090954.2100000004</v>
      </c>
      <c r="AL167" s="89">
        <v>4765564.4050000003</v>
      </c>
      <c r="AM167" s="89">
        <v>5925405.8300000001</v>
      </c>
      <c r="AN167" s="89">
        <v>5989572.4950000001</v>
      </c>
      <c r="AO167" s="89">
        <v>6053739.1600000001</v>
      </c>
      <c r="AP167" s="89">
        <v>6117905.8250000002</v>
      </c>
      <c r="AQ167" s="89">
        <v>6182072.4900000002</v>
      </c>
      <c r="AR167" s="89">
        <v>6246239.1550000003</v>
      </c>
      <c r="AS167" s="89">
        <v>6310405.8200000003</v>
      </c>
      <c r="AT167" s="89">
        <v>6374572.4850000003</v>
      </c>
      <c r="AU167" s="89">
        <v>6438739.1500000004</v>
      </c>
      <c r="AV167" s="89">
        <v>19182974.605</v>
      </c>
      <c r="AW167" s="89">
        <v>19547148.975000001</v>
      </c>
      <c r="AX167" s="89">
        <v>19861323.345000003</v>
      </c>
      <c r="AY167" s="89">
        <v>20495497.715000004</v>
      </c>
      <c r="AZ167" s="89">
        <v>20530379.660000004</v>
      </c>
      <c r="BA167" s="89">
        <v>20565261.605000004</v>
      </c>
      <c r="BB167" s="89">
        <v>20600143.550000004</v>
      </c>
      <c r="BC167" s="89">
        <v>20635025.495000005</v>
      </c>
      <c r="BD167" s="89">
        <v>20669907.440000005</v>
      </c>
      <c r="BE167" s="89">
        <v>20704789.385000005</v>
      </c>
      <c r="BF167" s="89">
        <v>20739671.330000006</v>
      </c>
      <c r="BG167" s="89">
        <v>20774553.275000006</v>
      </c>
      <c r="BH167" s="89">
        <v>20809439.400000006</v>
      </c>
      <c r="BI167" s="89">
        <v>20844325.525000006</v>
      </c>
      <c r="BJ167" s="89">
        <v>20879211.650000006</v>
      </c>
      <c r="BK167" s="89">
        <v>20914097.775000006</v>
      </c>
      <c r="BL167" s="89">
        <v>20948979.720000006</v>
      </c>
      <c r="BM167" s="89">
        <v>20983861.665000007</v>
      </c>
      <c r="BN167" s="89">
        <v>21018743.610000007</v>
      </c>
      <c r="BO167" s="89">
        <v>21053625.555000007</v>
      </c>
      <c r="BP167" s="89">
        <v>21088507.500000007</v>
      </c>
      <c r="BQ167" s="89">
        <v>21123389.445000008</v>
      </c>
      <c r="BR167" s="89">
        <v>21158271.390000008</v>
      </c>
      <c r="BS167" s="89">
        <v>21193153.335000008</v>
      </c>
      <c r="BT167" s="89">
        <v>21228039.460000008</v>
      </c>
      <c r="BU167" s="89">
        <v>21262925.585000008</v>
      </c>
      <c r="BV167" s="89">
        <v>21297811.710000008</v>
      </c>
      <c r="BW167" s="89">
        <v>22292697.835000008</v>
      </c>
      <c r="BX167" s="112">
        <v>2657353.0100000007</v>
      </c>
      <c r="BY167" s="112">
        <v>3090954.2100000004</v>
      </c>
      <c r="BZ167" s="112">
        <v>5925405.8300000001</v>
      </c>
      <c r="CA167" s="112">
        <v>20495497.715000004</v>
      </c>
      <c r="CB167" s="112">
        <v>20914097.775000006</v>
      </c>
      <c r="CC167" s="112">
        <v>22292697.835000008</v>
      </c>
      <c r="CD167" s="236">
        <v>2590039.39</v>
      </c>
      <c r="CE167" s="236">
        <v>2776735.75</v>
      </c>
      <c r="CF167" s="236">
        <v>3437805.12</v>
      </c>
      <c r="CG167" s="236">
        <v>10363507.470000001</v>
      </c>
      <c r="CH167" s="236">
        <v>20704792.600000001</v>
      </c>
      <c r="CI167" s="236">
        <v>21197238.809999999</v>
      </c>
    </row>
    <row r="168" spans="1:87" ht="12.75" customHeight="1" x14ac:dyDescent="0.3">
      <c r="A168" s="190">
        <v>34286</v>
      </c>
      <c r="B168" s="189" t="s">
        <v>479</v>
      </c>
      <c r="C168" s="89">
        <v>213989163.1699999</v>
      </c>
      <c r="D168" s="89">
        <v>213989163.1699999</v>
      </c>
      <c r="E168" s="89">
        <v>213968805.68999991</v>
      </c>
      <c r="F168" s="89">
        <v>213968805.68999991</v>
      </c>
      <c r="G168" s="89">
        <v>213968805.68999991</v>
      </c>
      <c r="H168" s="89">
        <v>213968805.68999991</v>
      </c>
      <c r="I168" s="89">
        <v>213968805.68999991</v>
      </c>
      <c r="J168" s="89">
        <v>213968805.68999991</v>
      </c>
      <c r="K168" s="89">
        <v>213814070.45999992</v>
      </c>
      <c r="L168" s="89">
        <v>213814169.00999993</v>
      </c>
      <c r="M168" s="89">
        <v>213814169.00999993</v>
      </c>
      <c r="N168" s="89">
        <v>213814169.00999993</v>
      </c>
      <c r="O168" s="89">
        <v>213841663.14999992</v>
      </c>
      <c r="P168" s="89">
        <v>214204371.48999992</v>
      </c>
      <c r="Q168" s="89">
        <v>214246964.08499992</v>
      </c>
      <c r="R168" s="89">
        <v>214289556.67999992</v>
      </c>
      <c r="S168" s="89">
        <v>214332149.27499992</v>
      </c>
      <c r="T168" s="89">
        <v>214374741.86999992</v>
      </c>
      <c r="U168" s="89">
        <v>214417334.46499991</v>
      </c>
      <c r="V168" s="89">
        <v>214459927.05999991</v>
      </c>
      <c r="W168" s="89">
        <v>214502519.65499991</v>
      </c>
      <c r="X168" s="89">
        <v>214545112.24999991</v>
      </c>
      <c r="Y168" s="89">
        <v>214587704.84499991</v>
      </c>
      <c r="Z168" s="89">
        <v>214886964.10499993</v>
      </c>
      <c r="AA168" s="89">
        <v>215270346.14499995</v>
      </c>
      <c r="AB168" s="89">
        <v>215338494.28499994</v>
      </c>
      <c r="AC168" s="89">
        <v>215406642.43499994</v>
      </c>
      <c r="AD168" s="89">
        <v>215474790.58499995</v>
      </c>
      <c r="AE168" s="89">
        <v>215542938.73499995</v>
      </c>
      <c r="AF168" s="89">
        <v>215611086.88499996</v>
      </c>
      <c r="AG168" s="89">
        <v>215679235.03499997</v>
      </c>
      <c r="AH168" s="89">
        <v>215747383.18499997</v>
      </c>
      <c r="AI168" s="89">
        <v>215815531.33499998</v>
      </c>
      <c r="AJ168" s="89">
        <v>215883679.48499998</v>
      </c>
      <c r="AK168" s="89">
        <v>215951827.63499999</v>
      </c>
      <c r="AL168" s="89">
        <v>216019975.785</v>
      </c>
      <c r="AM168" s="89">
        <v>218173832.64499998</v>
      </c>
      <c r="AN168" s="89">
        <v>218233091.905</v>
      </c>
      <c r="AO168" s="89">
        <v>218292351.16500002</v>
      </c>
      <c r="AP168" s="89">
        <v>218351610.42500004</v>
      </c>
      <c r="AQ168" s="89">
        <v>218410869.68500006</v>
      </c>
      <c r="AR168" s="89">
        <v>218470128.94500008</v>
      </c>
      <c r="AS168" s="89">
        <v>218529388.2050001</v>
      </c>
      <c r="AT168" s="89">
        <v>218588647.46500012</v>
      </c>
      <c r="AU168" s="89">
        <v>218647906.72500014</v>
      </c>
      <c r="AV168" s="89">
        <v>218707165.98500016</v>
      </c>
      <c r="AW168" s="89">
        <v>218766425.24500018</v>
      </c>
      <c r="AX168" s="89">
        <v>218825684.5050002</v>
      </c>
      <c r="AY168" s="89">
        <v>231621561.46000022</v>
      </c>
      <c r="AZ168" s="89">
        <v>231740079.97500023</v>
      </c>
      <c r="BA168" s="89">
        <v>231858598.49000025</v>
      </c>
      <c r="BB168" s="89">
        <v>231977117.00500026</v>
      </c>
      <c r="BC168" s="89">
        <v>232095635.52000028</v>
      </c>
      <c r="BD168" s="89">
        <v>232214154.03500029</v>
      </c>
      <c r="BE168" s="89">
        <v>232332672.55000031</v>
      </c>
      <c r="BF168" s="89">
        <v>232451191.06500033</v>
      </c>
      <c r="BG168" s="89">
        <v>232569709.58000034</v>
      </c>
      <c r="BH168" s="89">
        <v>232688228.09500036</v>
      </c>
      <c r="BI168" s="89">
        <v>232806746.61000037</v>
      </c>
      <c r="BJ168" s="89">
        <v>234725265.11500037</v>
      </c>
      <c r="BK168" s="89">
        <v>235390894.74500036</v>
      </c>
      <c r="BL168" s="89">
        <v>235390894.74500036</v>
      </c>
      <c r="BM168" s="89">
        <v>235390894.74500036</v>
      </c>
      <c r="BN168" s="89">
        <v>235390894.74500036</v>
      </c>
      <c r="BO168" s="89">
        <v>235390894.74500036</v>
      </c>
      <c r="BP168" s="89">
        <v>235390894.74500036</v>
      </c>
      <c r="BQ168" s="89">
        <v>235390894.74500036</v>
      </c>
      <c r="BR168" s="89">
        <v>235390894.74500036</v>
      </c>
      <c r="BS168" s="89">
        <v>235390894.74500036</v>
      </c>
      <c r="BT168" s="89">
        <v>235390894.74500036</v>
      </c>
      <c r="BU168" s="89">
        <v>235390894.74500036</v>
      </c>
      <c r="BV168" s="89">
        <v>235390894.74500036</v>
      </c>
      <c r="BW168" s="89">
        <v>238990894.74500036</v>
      </c>
      <c r="BX168" s="112">
        <v>213841663.14999992</v>
      </c>
      <c r="BY168" s="112">
        <v>215270346.14499995</v>
      </c>
      <c r="BZ168" s="112">
        <v>218173832.64499998</v>
      </c>
      <c r="CA168" s="112">
        <v>231621561.46000022</v>
      </c>
      <c r="CB168" s="112">
        <v>235390894.74500036</v>
      </c>
      <c r="CC168" s="112">
        <v>238990894.74500036</v>
      </c>
      <c r="CD168" s="236">
        <v>213914569.31999999</v>
      </c>
      <c r="CE168" s="236">
        <v>214458411.93000001</v>
      </c>
      <c r="CF168" s="236">
        <v>215839674.16999999</v>
      </c>
      <c r="CG168" s="236">
        <v>219509128.03</v>
      </c>
      <c r="CH168" s="236">
        <v>232651681.09999999</v>
      </c>
      <c r="CI168" s="236">
        <v>235667817.81999999</v>
      </c>
    </row>
    <row r="169" spans="1:87" ht="12.75" customHeight="1" x14ac:dyDescent="0.3">
      <c r="A169" s="190">
        <v>34287</v>
      </c>
      <c r="B169" s="189" t="s">
        <v>480</v>
      </c>
      <c r="C169" s="89">
        <v>0</v>
      </c>
      <c r="D169" s="89">
        <v>0</v>
      </c>
      <c r="E169" s="89">
        <v>0</v>
      </c>
      <c r="F169" s="89">
        <v>0</v>
      </c>
      <c r="G169" s="89">
        <v>0</v>
      </c>
      <c r="H169" s="89">
        <v>0</v>
      </c>
      <c r="I169" s="89">
        <v>0</v>
      </c>
      <c r="J169" s="89">
        <v>0</v>
      </c>
      <c r="K169" s="89">
        <v>0</v>
      </c>
      <c r="L169" s="89">
        <v>0</v>
      </c>
      <c r="M169" s="89">
        <v>0</v>
      </c>
      <c r="N169" s="89">
        <v>0</v>
      </c>
      <c r="O169" s="89">
        <v>0</v>
      </c>
      <c r="P169" s="89">
        <v>0</v>
      </c>
      <c r="Q169" s="89">
        <v>0</v>
      </c>
      <c r="R169" s="89">
        <v>0</v>
      </c>
      <c r="S169" s="89">
        <v>0</v>
      </c>
      <c r="T169" s="89">
        <v>0</v>
      </c>
      <c r="U169" s="89">
        <v>0</v>
      </c>
      <c r="V169" s="89">
        <v>0</v>
      </c>
      <c r="W169" s="89">
        <v>0</v>
      </c>
      <c r="X169" s="89">
        <v>0</v>
      </c>
      <c r="Y169" s="89">
        <v>0</v>
      </c>
      <c r="Z169" s="89">
        <v>0</v>
      </c>
      <c r="AA169" s="89">
        <v>0</v>
      </c>
      <c r="AB169" s="89">
        <v>0</v>
      </c>
      <c r="AC169" s="89">
        <v>0</v>
      </c>
      <c r="AD169" s="89">
        <v>0</v>
      </c>
      <c r="AE169" s="89">
        <v>0</v>
      </c>
      <c r="AF169" s="89">
        <v>0</v>
      </c>
      <c r="AG169" s="89">
        <v>0</v>
      </c>
      <c r="AH169" s="89">
        <v>0</v>
      </c>
      <c r="AI169" s="89">
        <v>0</v>
      </c>
      <c r="AJ169" s="89">
        <v>0</v>
      </c>
      <c r="AK169" s="89">
        <v>0</v>
      </c>
      <c r="AL169" s="89">
        <v>0</v>
      </c>
      <c r="AM169" s="89">
        <v>0</v>
      </c>
      <c r="AN169" s="89">
        <v>0</v>
      </c>
      <c r="AO169" s="89">
        <v>0</v>
      </c>
      <c r="AP169" s="89">
        <v>0</v>
      </c>
      <c r="AQ169" s="89">
        <v>0</v>
      </c>
      <c r="AR169" s="89">
        <v>0</v>
      </c>
      <c r="AS169" s="89">
        <v>0</v>
      </c>
      <c r="AT169" s="89">
        <v>0</v>
      </c>
      <c r="AU169" s="89">
        <v>0</v>
      </c>
      <c r="AV169" s="89">
        <v>0</v>
      </c>
      <c r="AW169" s="89">
        <v>0</v>
      </c>
      <c r="AX169" s="89">
        <v>0</v>
      </c>
      <c r="AY169" s="89">
        <v>0</v>
      </c>
      <c r="AZ169" s="89">
        <v>0</v>
      </c>
      <c r="BA169" s="89">
        <v>0</v>
      </c>
      <c r="BB169" s="89">
        <v>0</v>
      </c>
      <c r="BC169" s="89">
        <v>0</v>
      </c>
      <c r="BD169" s="89">
        <v>0</v>
      </c>
      <c r="BE169" s="89">
        <v>0</v>
      </c>
      <c r="BF169" s="89">
        <v>0</v>
      </c>
      <c r="BG169" s="89">
        <v>0</v>
      </c>
      <c r="BH169" s="89">
        <v>0</v>
      </c>
      <c r="BI169" s="89">
        <v>0</v>
      </c>
      <c r="BJ169" s="89">
        <v>0</v>
      </c>
      <c r="BK169" s="89">
        <v>0</v>
      </c>
      <c r="BL169" s="89">
        <v>0</v>
      </c>
      <c r="BM169" s="89">
        <v>0</v>
      </c>
      <c r="BN169" s="89">
        <v>0</v>
      </c>
      <c r="BO169" s="89">
        <v>0</v>
      </c>
      <c r="BP169" s="89">
        <v>0</v>
      </c>
      <c r="BQ169" s="89">
        <v>0</v>
      </c>
      <c r="BR169" s="89">
        <v>0</v>
      </c>
      <c r="BS169" s="89">
        <v>0</v>
      </c>
      <c r="BT169" s="89">
        <v>0</v>
      </c>
      <c r="BU169" s="89">
        <v>0</v>
      </c>
      <c r="BV169" s="89">
        <v>0</v>
      </c>
      <c r="BW169" s="89">
        <v>0</v>
      </c>
      <c r="BX169" s="112">
        <v>0</v>
      </c>
      <c r="BY169" s="112">
        <v>0</v>
      </c>
      <c r="BZ169" s="112">
        <v>0</v>
      </c>
      <c r="CA169" s="112">
        <v>0</v>
      </c>
      <c r="CB169" s="112">
        <v>0</v>
      </c>
      <c r="CC169" s="112">
        <v>0</v>
      </c>
      <c r="CD169" s="236">
        <v>0</v>
      </c>
      <c r="CE169" s="236">
        <v>0</v>
      </c>
      <c r="CF169" s="236">
        <v>0</v>
      </c>
      <c r="CG169" s="236">
        <v>0</v>
      </c>
      <c r="CH169" s="236">
        <v>0</v>
      </c>
      <c r="CI169" s="236">
        <v>0</v>
      </c>
    </row>
    <row r="170" spans="1:87" ht="12.75" customHeight="1" x14ac:dyDescent="0.3">
      <c r="A170" s="190">
        <v>34320</v>
      </c>
      <c r="B170" s="189" t="s">
        <v>481</v>
      </c>
      <c r="C170" s="237">
        <v>0</v>
      </c>
      <c r="D170" s="89">
        <v>0</v>
      </c>
      <c r="E170" s="89">
        <v>0</v>
      </c>
      <c r="F170" s="89">
        <v>0</v>
      </c>
      <c r="G170" s="89">
        <v>0</v>
      </c>
      <c r="H170" s="89">
        <v>0</v>
      </c>
      <c r="I170" s="89">
        <v>0</v>
      </c>
      <c r="J170" s="89">
        <v>0</v>
      </c>
      <c r="K170" s="89">
        <v>0</v>
      </c>
      <c r="L170" s="89">
        <v>0</v>
      </c>
      <c r="M170" s="89">
        <v>0</v>
      </c>
      <c r="N170" s="89">
        <v>0</v>
      </c>
      <c r="O170" s="89">
        <v>0</v>
      </c>
      <c r="P170" s="89">
        <v>0</v>
      </c>
      <c r="Q170" s="89">
        <v>0</v>
      </c>
      <c r="R170" s="89">
        <v>0</v>
      </c>
      <c r="S170" s="89">
        <v>0</v>
      </c>
      <c r="T170" s="89">
        <v>0</v>
      </c>
      <c r="U170" s="89">
        <v>0</v>
      </c>
      <c r="V170" s="89">
        <v>0</v>
      </c>
      <c r="W170" s="89">
        <v>0</v>
      </c>
      <c r="X170" s="89">
        <v>0</v>
      </c>
      <c r="Y170" s="89">
        <v>0</v>
      </c>
      <c r="Z170" s="89">
        <v>0</v>
      </c>
      <c r="AA170" s="89">
        <v>0</v>
      </c>
      <c r="AB170" s="89">
        <v>0</v>
      </c>
      <c r="AC170" s="89">
        <v>0</v>
      </c>
      <c r="AD170" s="89">
        <v>0</v>
      </c>
      <c r="AE170" s="89">
        <v>50619715.479999997</v>
      </c>
      <c r="AF170" s="89">
        <v>51261975.469999999</v>
      </c>
      <c r="AG170" s="89">
        <v>51291891.969999999</v>
      </c>
      <c r="AH170" s="89">
        <v>52307118.670000002</v>
      </c>
      <c r="AI170" s="89">
        <v>52317498.170000002</v>
      </c>
      <c r="AJ170" s="89">
        <v>52320927.670000002</v>
      </c>
      <c r="AK170" s="89">
        <v>52323807.170000002</v>
      </c>
      <c r="AL170" s="89">
        <v>53056686.670000002</v>
      </c>
      <c r="AM170" s="89">
        <v>53790116.170000002</v>
      </c>
      <c r="AN170" s="89">
        <v>53791695.670000002</v>
      </c>
      <c r="AO170" s="89">
        <v>53793275.170000002</v>
      </c>
      <c r="AP170" s="89">
        <v>53794854.670000002</v>
      </c>
      <c r="AQ170" s="89">
        <v>53796434.170000002</v>
      </c>
      <c r="AR170" s="89">
        <v>53798013.670000002</v>
      </c>
      <c r="AS170" s="89">
        <v>83079898.864999995</v>
      </c>
      <c r="AT170" s="89">
        <v>83107398.864999995</v>
      </c>
      <c r="AU170" s="89">
        <v>83129898.864999995</v>
      </c>
      <c r="AV170" s="89">
        <v>83152398.864999995</v>
      </c>
      <c r="AW170" s="89">
        <v>83478936.064999998</v>
      </c>
      <c r="AX170" s="89">
        <v>83478936.064999998</v>
      </c>
      <c r="AY170" s="89">
        <v>83478936.064999998</v>
      </c>
      <c r="AZ170" s="89">
        <v>83478936.064999998</v>
      </c>
      <c r="BA170" s="89">
        <v>83478936.064999998</v>
      </c>
      <c r="BB170" s="89">
        <v>83478936.064999998</v>
      </c>
      <c r="BC170" s="89">
        <v>83478936.064999998</v>
      </c>
      <c r="BD170" s="89">
        <v>83478936.064999998</v>
      </c>
      <c r="BE170" s="89">
        <v>83478936.064999998</v>
      </c>
      <c r="BF170" s="89">
        <v>83478936.064999998</v>
      </c>
      <c r="BG170" s="89">
        <v>83478936.064999998</v>
      </c>
      <c r="BH170" s="89">
        <v>83478936.064999998</v>
      </c>
      <c r="BI170" s="89">
        <v>83478936.064999998</v>
      </c>
      <c r="BJ170" s="89">
        <v>83478936.064999998</v>
      </c>
      <c r="BK170" s="89">
        <v>83478936.064999998</v>
      </c>
      <c r="BL170" s="89">
        <v>83478936.064999998</v>
      </c>
      <c r="BM170" s="89">
        <v>83478936.064999998</v>
      </c>
      <c r="BN170" s="89">
        <v>83478936.064999998</v>
      </c>
      <c r="BO170" s="89">
        <v>83478936.064999998</v>
      </c>
      <c r="BP170" s="89">
        <v>83478936.064999998</v>
      </c>
      <c r="BQ170" s="89">
        <v>83478936.064999998</v>
      </c>
      <c r="BR170" s="89">
        <v>83478936.064999998</v>
      </c>
      <c r="BS170" s="89">
        <v>83478936.064999998</v>
      </c>
      <c r="BT170" s="89">
        <v>83478936.064999998</v>
      </c>
      <c r="BU170" s="89">
        <v>83478936.064999998</v>
      </c>
      <c r="BV170" s="89">
        <v>83478936.064999998</v>
      </c>
      <c r="BW170" s="89">
        <v>83478936.064999998</v>
      </c>
      <c r="BX170" s="112">
        <v>0</v>
      </c>
      <c r="BY170" s="112">
        <v>0</v>
      </c>
      <c r="BZ170" s="112">
        <v>53790116.170000002</v>
      </c>
      <c r="CA170" s="112">
        <v>83478936.064999998</v>
      </c>
      <c r="CB170" s="112">
        <v>83478936.064999998</v>
      </c>
      <c r="CC170" s="112">
        <v>83478936.064999998</v>
      </c>
      <c r="CD170" s="236">
        <v>0</v>
      </c>
      <c r="CE170" s="236">
        <v>0</v>
      </c>
      <c r="CF170" s="236">
        <v>36099210.57</v>
      </c>
      <c r="CG170" s="236">
        <v>69666984.090000004</v>
      </c>
      <c r="CH170" s="236">
        <v>83478936.069999993</v>
      </c>
      <c r="CI170" s="236">
        <v>83478936.069999993</v>
      </c>
    </row>
    <row r="171" spans="1:87" ht="12.75" customHeight="1" x14ac:dyDescent="0.3">
      <c r="A171" s="190">
        <v>34328</v>
      </c>
      <c r="B171" s="189" t="s">
        <v>482</v>
      </c>
      <c r="C171" s="89">
        <v>0</v>
      </c>
      <c r="D171" s="89">
        <v>0</v>
      </c>
      <c r="E171" s="89">
        <v>0</v>
      </c>
      <c r="F171" s="89">
        <v>0</v>
      </c>
      <c r="G171" s="89">
        <v>0</v>
      </c>
      <c r="H171" s="89">
        <v>0</v>
      </c>
      <c r="I171" s="89">
        <v>0</v>
      </c>
      <c r="J171" s="89">
        <v>0</v>
      </c>
      <c r="K171" s="89">
        <v>0</v>
      </c>
      <c r="L171" s="89">
        <v>0</v>
      </c>
      <c r="M171" s="89">
        <v>0</v>
      </c>
      <c r="N171" s="89">
        <v>0</v>
      </c>
      <c r="O171" s="89">
        <v>0</v>
      </c>
      <c r="P171" s="89">
        <v>0</v>
      </c>
      <c r="Q171" s="89">
        <v>0</v>
      </c>
      <c r="R171" s="89">
        <v>0</v>
      </c>
      <c r="S171" s="89">
        <v>0</v>
      </c>
      <c r="T171" s="89">
        <v>0</v>
      </c>
      <c r="U171" s="89">
        <v>0</v>
      </c>
      <c r="V171" s="89">
        <v>0</v>
      </c>
      <c r="W171" s="89">
        <v>0</v>
      </c>
      <c r="X171" s="89">
        <v>0</v>
      </c>
      <c r="Y171" s="89">
        <v>0</v>
      </c>
      <c r="Z171" s="89">
        <v>0</v>
      </c>
      <c r="AA171" s="89">
        <v>0</v>
      </c>
      <c r="AB171" s="89">
        <v>0</v>
      </c>
      <c r="AC171" s="89">
        <v>0</v>
      </c>
      <c r="AD171" s="89">
        <v>0</v>
      </c>
      <c r="AE171" s="89">
        <v>0</v>
      </c>
      <c r="AF171" s="89">
        <v>0</v>
      </c>
      <c r="AG171" s="89">
        <v>0</v>
      </c>
      <c r="AH171" s="89">
        <v>0</v>
      </c>
      <c r="AI171" s="89">
        <v>0</v>
      </c>
      <c r="AJ171" s="89">
        <v>0</v>
      </c>
      <c r="AK171" s="89">
        <v>0</v>
      </c>
      <c r="AL171" s="89">
        <v>0</v>
      </c>
      <c r="AM171" s="89">
        <v>0</v>
      </c>
      <c r="AN171" s="89">
        <v>0</v>
      </c>
      <c r="AO171" s="89">
        <v>0</v>
      </c>
      <c r="AP171" s="89">
        <v>0</v>
      </c>
      <c r="AQ171" s="89">
        <v>0</v>
      </c>
      <c r="AR171" s="89">
        <v>0</v>
      </c>
      <c r="AS171" s="89">
        <v>0</v>
      </c>
      <c r="AT171" s="89">
        <v>0</v>
      </c>
      <c r="AU171" s="89">
        <v>0</v>
      </c>
      <c r="AV171" s="89">
        <v>0</v>
      </c>
      <c r="AW171" s="89">
        <v>0</v>
      </c>
      <c r="AX171" s="89">
        <v>0</v>
      </c>
      <c r="AY171" s="89">
        <v>0</v>
      </c>
      <c r="AZ171" s="89">
        <v>0</v>
      </c>
      <c r="BA171" s="89">
        <v>0</v>
      </c>
      <c r="BB171" s="89">
        <v>0</v>
      </c>
      <c r="BC171" s="89">
        <v>0</v>
      </c>
      <c r="BD171" s="89">
        <v>0</v>
      </c>
      <c r="BE171" s="89">
        <v>0</v>
      </c>
      <c r="BF171" s="89">
        <v>0</v>
      </c>
      <c r="BG171" s="89">
        <v>0</v>
      </c>
      <c r="BH171" s="89">
        <v>0</v>
      </c>
      <c r="BI171" s="89">
        <v>0</v>
      </c>
      <c r="BJ171" s="89">
        <v>0</v>
      </c>
      <c r="BK171" s="89">
        <v>0</v>
      </c>
      <c r="BL171" s="89">
        <v>0</v>
      </c>
      <c r="BM171" s="89">
        <v>0</v>
      </c>
      <c r="BN171" s="89">
        <v>0</v>
      </c>
      <c r="BO171" s="89">
        <v>0</v>
      </c>
      <c r="BP171" s="89">
        <v>0</v>
      </c>
      <c r="BQ171" s="89">
        <v>0</v>
      </c>
      <c r="BR171" s="89">
        <v>0</v>
      </c>
      <c r="BS171" s="89">
        <v>0</v>
      </c>
      <c r="BT171" s="89">
        <v>0</v>
      </c>
      <c r="BU171" s="89">
        <v>0</v>
      </c>
      <c r="BV171" s="89">
        <v>0</v>
      </c>
      <c r="BW171" s="89">
        <v>0</v>
      </c>
      <c r="BX171" s="112">
        <v>0</v>
      </c>
      <c r="BY171" s="112">
        <v>0</v>
      </c>
      <c r="BZ171" s="112">
        <v>0</v>
      </c>
      <c r="CA171" s="112">
        <v>0</v>
      </c>
      <c r="CB171" s="112">
        <v>0</v>
      </c>
      <c r="CC171" s="112">
        <v>0</v>
      </c>
      <c r="CD171" s="236">
        <v>0</v>
      </c>
      <c r="CE171" s="236">
        <v>0</v>
      </c>
      <c r="CF171" s="236">
        <v>0</v>
      </c>
      <c r="CG171" s="236">
        <v>0</v>
      </c>
      <c r="CH171" s="236">
        <v>0</v>
      </c>
      <c r="CI171" s="236">
        <v>0</v>
      </c>
    </row>
    <row r="172" spans="1:87" ht="12.75" customHeight="1" x14ac:dyDescent="0.3">
      <c r="A172" s="190">
        <v>34330</v>
      </c>
      <c r="B172" s="189" t="s">
        <v>483</v>
      </c>
      <c r="C172" s="89">
        <v>38779394.590000004</v>
      </c>
      <c r="D172" s="89">
        <v>38615286.280000001</v>
      </c>
      <c r="E172" s="89">
        <v>38759246.090000004</v>
      </c>
      <c r="F172" s="89">
        <v>38759246.090000004</v>
      </c>
      <c r="G172" s="89">
        <v>38759047.490000002</v>
      </c>
      <c r="H172" s="89">
        <v>38759047.490000002</v>
      </c>
      <c r="I172" s="89">
        <v>38759047.490000002</v>
      </c>
      <c r="J172" s="89">
        <v>38759047.490000002</v>
      </c>
      <c r="K172" s="89">
        <v>38759047.490000002</v>
      </c>
      <c r="L172" s="89">
        <v>38759047.490000002</v>
      </c>
      <c r="M172" s="89">
        <v>39155737.010000005</v>
      </c>
      <c r="N172" s="89">
        <v>39418500.070000008</v>
      </c>
      <c r="O172" s="89">
        <v>39430136.840000011</v>
      </c>
      <c r="P172" s="89">
        <v>41067546.085000008</v>
      </c>
      <c r="Q172" s="89">
        <v>42531924.775000006</v>
      </c>
      <c r="R172" s="89">
        <v>51762825.844999999</v>
      </c>
      <c r="S172" s="89">
        <v>52489624.32</v>
      </c>
      <c r="T172" s="89">
        <v>54305952.664999999</v>
      </c>
      <c r="U172" s="89">
        <v>55263108.270000003</v>
      </c>
      <c r="V172" s="89">
        <v>55411469.365000002</v>
      </c>
      <c r="W172" s="89">
        <v>55559830.460000001</v>
      </c>
      <c r="X172" s="89">
        <v>55868191.555</v>
      </c>
      <c r="Y172" s="89">
        <v>56017352.649999999</v>
      </c>
      <c r="Z172" s="89">
        <v>56171313.744999997</v>
      </c>
      <c r="AA172" s="89">
        <v>56329274.839999996</v>
      </c>
      <c r="AB172" s="89">
        <v>57590549.074999996</v>
      </c>
      <c r="AC172" s="89">
        <v>58086982.704999998</v>
      </c>
      <c r="AD172" s="89">
        <v>59094766.469999999</v>
      </c>
      <c r="AE172" s="89">
        <v>59674533.434999995</v>
      </c>
      <c r="AF172" s="89">
        <v>60054300.399999991</v>
      </c>
      <c r="AG172" s="89">
        <v>60434067.364999987</v>
      </c>
      <c r="AH172" s="89">
        <v>60813834.329999983</v>
      </c>
      <c r="AI172" s="89">
        <v>61193601.294999979</v>
      </c>
      <c r="AJ172" s="89">
        <v>61788368.25499998</v>
      </c>
      <c r="AK172" s="89">
        <v>62189801.884999983</v>
      </c>
      <c r="AL172" s="89">
        <v>62591235.514999986</v>
      </c>
      <c r="AM172" s="89">
        <v>63507219.144999988</v>
      </c>
      <c r="AN172" s="89">
        <v>63952385.444999993</v>
      </c>
      <c r="AO172" s="89">
        <v>64347551.739999995</v>
      </c>
      <c r="AP172" s="89">
        <v>64742718.034999996</v>
      </c>
      <c r="AQ172" s="89">
        <v>65137884.329999998</v>
      </c>
      <c r="AR172" s="89">
        <v>65533050.625</v>
      </c>
      <c r="AS172" s="89">
        <v>65928216.920000002</v>
      </c>
      <c r="AT172" s="89">
        <v>66323383.215000004</v>
      </c>
      <c r="AU172" s="89">
        <v>66718549.510000005</v>
      </c>
      <c r="AV172" s="89">
        <v>69576215.810000002</v>
      </c>
      <c r="AW172" s="89">
        <v>69851344.775000006</v>
      </c>
      <c r="AX172" s="89">
        <v>70126473.74000001</v>
      </c>
      <c r="AY172" s="89">
        <v>77573602.705000013</v>
      </c>
      <c r="AZ172" s="89">
        <v>78178250.859999999</v>
      </c>
      <c r="BA172" s="89">
        <v>78732899.064999998</v>
      </c>
      <c r="BB172" s="89">
        <v>85007547.269999996</v>
      </c>
      <c r="BC172" s="89">
        <v>85562195.474999994</v>
      </c>
      <c r="BD172" s="89">
        <v>86116843.679999992</v>
      </c>
      <c r="BE172" s="89">
        <v>86671491.88499999</v>
      </c>
      <c r="BF172" s="89">
        <v>87226140.089999989</v>
      </c>
      <c r="BG172" s="89">
        <v>87780788.294999987</v>
      </c>
      <c r="BH172" s="89">
        <v>94390436.50999999</v>
      </c>
      <c r="BI172" s="89">
        <v>95276751.374999985</v>
      </c>
      <c r="BJ172" s="89">
        <v>96163066.23999998</v>
      </c>
      <c r="BK172" s="89">
        <v>102769381.10499997</v>
      </c>
      <c r="BL172" s="89">
        <v>103431329.31999998</v>
      </c>
      <c r="BM172" s="89">
        <v>104093277.51999998</v>
      </c>
      <c r="BN172" s="89">
        <v>104755225.71999998</v>
      </c>
      <c r="BO172" s="89">
        <v>105034107.255</v>
      </c>
      <c r="BP172" s="89">
        <v>105312988.78999999</v>
      </c>
      <c r="BQ172" s="89">
        <v>105591870.32499999</v>
      </c>
      <c r="BR172" s="89">
        <v>105870751.85999998</v>
      </c>
      <c r="BS172" s="89">
        <v>106149633.39499998</v>
      </c>
      <c r="BT172" s="89">
        <v>108078514.92999998</v>
      </c>
      <c r="BU172" s="89">
        <v>108407396.46499997</v>
      </c>
      <c r="BV172" s="89">
        <v>108736277.99999997</v>
      </c>
      <c r="BW172" s="89">
        <v>109065159.53499997</v>
      </c>
      <c r="BX172" s="112">
        <v>39430136.840000011</v>
      </c>
      <c r="BY172" s="112">
        <v>56329274.839999996</v>
      </c>
      <c r="BZ172" s="112">
        <v>63507219.144999988</v>
      </c>
      <c r="CA172" s="112">
        <v>77573602.705000013</v>
      </c>
      <c r="CB172" s="112">
        <v>102769381.10499997</v>
      </c>
      <c r="CC172" s="112">
        <v>109065159.53499997</v>
      </c>
      <c r="CD172" s="236">
        <v>38882448.609999999</v>
      </c>
      <c r="CE172" s="236">
        <v>51708350.109999999</v>
      </c>
      <c r="CF172" s="236">
        <v>60257579.590000004</v>
      </c>
      <c r="CG172" s="236">
        <v>67178353.540000007</v>
      </c>
      <c r="CH172" s="236">
        <v>87803799.579999998</v>
      </c>
      <c r="CI172" s="236">
        <v>105945839.56</v>
      </c>
    </row>
    <row r="173" spans="1:87" ht="12.75" customHeight="1" x14ac:dyDescent="0.3">
      <c r="A173" s="190">
        <v>34331</v>
      </c>
      <c r="B173" s="189" t="s">
        <v>484</v>
      </c>
      <c r="C173" s="89">
        <v>215048371.42999998</v>
      </c>
      <c r="D173" s="89">
        <v>215474815.08999997</v>
      </c>
      <c r="E173" s="89">
        <v>240551296.00999996</v>
      </c>
      <c r="F173" s="89">
        <v>243610375.44999996</v>
      </c>
      <c r="G173" s="89">
        <v>245123159.96999997</v>
      </c>
      <c r="H173" s="89">
        <v>245118937.94999996</v>
      </c>
      <c r="I173" s="89">
        <v>245492840.70999995</v>
      </c>
      <c r="J173" s="89">
        <v>247769059.94999993</v>
      </c>
      <c r="K173" s="89">
        <v>247813598.37999994</v>
      </c>
      <c r="L173" s="89">
        <v>247868495.82999992</v>
      </c>
      <c r="M173" s="89">
        <v>247544144.92999995</v>
      </c>
      <c r="N173" s="89">
        <v>247582959.39999995</v>
      </c>
      <c r="O173" s="89">
        <v>249250108.59999996</v>
      </c>
      <c r="P173" s="89">
        <v>249656092.64499998</v>
      </c>
      <c r="Q173" s="89">
        <v>250969640.63499999</v>
      </c>
      <c r="R173" s="89">
        <v>251810990.36499998</v>
      </c>
      <c r="S173" s="89">
        <v>252133170.76999998</v>
      </c>
      <c r="T173" s="89">
        <v>255981881.67499998</v>
      </c>
      <c r="U173" s="89">
        <v>256038261.16999999</v>
      </c>
      <c r="V173" s="89">
        <v>256116976.39999998</v>
      </c>
      <c r="W173" s="89">
        <v>256141025.62999997</v>
      </c>
      <c r="X173" s="89">
        <v>257031267.13999996</v>
      </c>
      <c r="Y173" s="89">
        <v>257054898.36999995</v>
      </c>
      <c r="Z173" s="89">
        <v>257092929.59999993</v>
      </c>
      <c r="AA173" s="89">
        <v>257142960.82999992</v>
      </c>
      <c r="AB173" s="89">
        <v>257811464.20999992</v>
      </c>
      <c r="AC173" s="89">
        <v>257811464.20999992</v>
      </c>
      <c r="AD173" s="89">
        <v>262323341.44999993</v>
      </c>
      <c r="AE173" s="89">
        <v>262597481.04999992</v>
      </c>
      <c r="AF173" s="89">
        <v>264294119.44999993</v>
      </c>
      <c r="AG173" s="89">
        <v>265928427.97999993</v>
      </c>
      <c r="AH173" s="89">
        <v>266678492.59999993</v>
      </c>
      <c r="AI173" s="89">
        <v>266871137.21999994</v>
      </c>
      <c r="AJ173" s="89">
        <v>267606203.83999994</v>
      </c>
      <c r="AK173" s="89">
        <v>267626203.83999994</v>
      </c>
      <c r="AL173" s="89">
        <v>267646203.83999994</v>
      </c>
      <c r="AM173" s="89">
        <v>271162083.76999992</v>
      </c>
      <c r="AN173" s="89">
        <v>271162083.76999992</v>
      </c>
      <c r="AO173" s="89">
        <v>271162083.76999992</v>
      </c>
      <c r="AP173" s="89">
        <v>271162083.76999992</v>
      </c>
      <c r="AQ173" s="89">
        <v>271162083.76999992</v>
      </c>
      <c r="AR173" s="89">
        <v>271162083.76999992</v>
      </c>
      <c r="AS173" s="89">
        <v>271162083.76999992</v>
      </c>
      <c r="AT173" s="89">
        <v>271162083.76999992</v>
      </c>
      <c r="AU173" s="89">
        <v>271162083.76999992</v>
      </c>
      <c r="AV173" s="89">
        <v>271162083.76999992</v>
      </c>
      <c r="AW173" s="89">
        <v>271162083.76999992</v>
      </c>
      <c r="AX173" s="89">
        <v>271162083.76999992</v>
      </c>
      <c r="AY173" s="89">
        <v>271362083.76999992</v>
      </c>
      <c r="AZ173" s="89">
        <v>271362083.76999992</v>
      </c>
      <c r="BA173" s="89">
        <v>271362083.76999992</v>
      </c>
      <c r="BB173" s="89">
        <v>271362083.76999992</v>
      </c>
      <c r="BC173" s="89">
        <v>271362083.76999992</v>
      </c>
      <c r="BD173" s="89">
        <v>271362083.76999992</v>
      </c>
      <c r="BE173" s="89">
        <v>271362083.76999992</v>
      </c>
      <c r="BF173" s="89">
        <v>271362083.76999992</v>
      </c>
      <c r="BG173" s="89">
        <v>271362083.76999992</v>
      </c>
      <c r="BH173" s="89">
        <v>271362083.76999992</v>
      </c>
      <c r="BI173" s="89">
        <v>271362083.76999992</v>
      </c>
      <c r="BJ173" s="89">
        <v>271362083.76999992</v>
      </c>
      <c r="BK173" s="89">
        <v>271362083.76999992</v>
      </c>
      <c r="BL173" s="89">
        <v>271362083.76999992</v>
      </c>
      <c r="BM173" s="89">
        <v>271362083.76999992</v>
      </c>
      <c r="BN173" s="89">
        <v>271362083.76999992</v>
      </c>
      <c r="BO173" s="89">
        <v>271362083.76999992</v>
      </c>
      <c r="BP173" s="89">
        <v>271362083.76999992</v>
      </c>
      <c r="BQ173" s="89">
        <v>271362083.76999992</v>
      </c>
      <c r="BR173" s="89">
        <v>271362083.76999992</v>
      </c>
      <c r="BS173" s="89">
        <v>271362083.76999992</v>
      </c>
      <c r="BT173" s="89">
        <v>271362083.76999992</v>
      </c>
      <c r="BU173" s="89">
        <v>271362083.76999992</v>
      </c>
      <c r="BV173" s="89">
        <v>271362083.76999992</v>
      </c>
      <c r="BW173" s="89">
        <v>277362083.76999992</v>
      </c>
      <c r="BX173" s="112">
        <v>249250108.59999996</v>
      </c>
      <c r="BY173" s="112">
        <v>257142960.82999992</v>
      </c>
      <c r="BZ173" s="112">
        <v>271162083.76999992</v>
      </c>
      <c r="CA173" s="112">
        <v>271362083.76999992</v>
      </c>
      <c r="CB173" s="112">
        <v>271362083.76999992</v>
      </c>
      <c r="CC173" s="112">
        <v>277362083.76999992</v>
      </c>
      <c r="CD173" s="236">
        <v>241403704.90000001</v>
      </c>
      <c r="CE173" s="236">
        <v>254340015.68000001</v>
      </c>
      <c r="CF173" s="236">
        <v>264269198.78999999</v>
      </c>
      <c r="CG173" s="236">
        <v>271177468.38999999</v>
      </c>
      <c r="CH173" s="236">
        <v>271362083.76999998</v>
      </c>
      <c r="CI173" s="236">
        <v>271823622.23000002</v>
      </c>
    </row>
    <row r="174" spans="1:87" ht="12.75" customHeight="1" x14ac:dyDescent="0.3">
      <c r="A174" s="190">
        <v>34332</v>
      </c>
      <c r="B174" s="189" t="s">
        <v>485</v>
      </c>
      <c r="C174" s="89">
        <v>288524020.20999992</v>
      </c>
      <c r="D174" s="89">
        <v>288467163.90999991</v>
      </c>
      <c r="E174" s="89">
        <v>288470251.5999999</v>
      </c>
      <c r="F174" s="89">
        <v>288453665.8499999</v>
      </c>
      <c r="G174" s="89">
        <v>288453665.8499999</v>
      </c>
      <c r="H174" s="89">
        <v>288452792.56999993</v>
      </c>
      <c r="I174" s="89">
        <v>288452792.56999993</v>
      </c>
      <c r="J174" s="89">
        <v>288452792.56999993</v>
      </c>
      <c r="K174" s="89">
        <v>288452792.56999993</v>
      </c>
      <c r="L174" s="89">
        <v>288452792.56999993</v>
      </c>
      <c r="M174" s="89">
        <v>288514686.86999995</v>
      </c>
      <c r="N174" s="89">
        <v>288514686.86999995</v>
      </c>
      <c r="O174" s="89">
        <v>289022237.57999998</v>
      </c>
      <c r="P174" s="89">
        <v>289417758.065</v>
      </c>
      <c r="Q174" s="89">
        <v>290222369.29500002</v>
      </c>
      <c r="R174" s="89">
        <v>293464218.41500002</v>
      </c>
      <c r="S174" s="89">
        <v>293699092.55500007</v>
      </c>
      <c r="T174" s="89">
        <v>313428938.48000008</v>
      </c>
      <c r="U174" s="89">
        <v>317786784.10500008</v>
      </c>
      <c r="V174" s="89">
        <v>318818588.84500009</v>
      </c>
      <c r="W174" s="89">
        <v>319491308.32500011</v>
      </c>
      <c r="X174" s="89">
        <v>324860722.3900001</v>
      </c>
      <c r="Y174" s="89">
        <v>324955189.0200001</v>
      </c>
      <c r="Z174" s="89">
        <v>325051949.6500001</v>
      </c>
      <c r="AA174" s="89">
        <v>325379582.98500013</v>
      </c>
      <c r="AB174" s="89">
        <v>325381570.58500016</v>
      </c>
      <c r="AC174" s="89">
        <v>325488658.98500013</v>
      </c>
      <c r="AD174" s="89">
        <v>325696670.98500013</v>
      </c>
      <c r="AE174" s="89">
        <v>325698572.18500012</v>
      </c>
      <c r="AF174" s="89">
        <v>325700473.38500011</v>
      </c>
      <c r="AG174" s="89">
        <v>325707974.5850001</v>
      </c>
      <c r="AH174" s="89">
        <v>327667974.5850001</v>
      </c>
      <c r="AI174" s="89">
        <v>327947974.5850001</v>
      </c>
      <c r="AJ174" s="89">
        <v>328427974.5850001</v>
      </c>
      <c r="AK174" s="89">
        <v>328707974.5850001</v>
      </c>
      <c r="AL174" s="89">
        <v>328707974.5850001</v>
      </c>
      <c r="AM174" s="89">
        <v>330167974.5850001</v>
      </c>
      <c r="AN174" s="89">
        <v>330167974.5850001</v>
      </c>
      <c r="AO174" s="89">
        <v>330167974.5850001</v>
      </c>
      <c r="AP174" s="89">
        <v>330167974.5850001</v>
      </c>
      <c r="AQ174" s="89">
        <v>330167974.5850001</v>
      </c>
      <c r="AR174" s="89">
        <v>330180315.76000005</v>
      </c>
      <c r="AS174" s="89">
        <v>330380315.76000005</v>
      </c>
      <c r="AT174" s="89">
        <v>330380315.76000005</v>
      </c>
      <c r="AU174" s="89">
        <v>330380315.76000005</v>
      </c>
      <c r="AV174" s="89">
        <v>330380315.76000005</v>
      </c>
      <c r="AW174" s="89">
        <v>330380315.76000005</v>
      </c>
      <c r="AX174" s="89">
        <v>330380315.76000005</v>
      </c>
      <c r="AY174" s="89">
        <v>330580315.76000005</v>
      </c>
      <c r="AZ174" s="89">
        <v>330580315.76000005</v>
      </c>
      <c r="BA174" s="89">
        <v>330580315.76000005</v>
      </c>
      <c r="BB174" s="89">
        <v>330580315.76000005</v>
      </c>
      <c r="BC174" s="89">
        <v>330580315.76000005</v>
      </c>
      <c r="BD174" s="89">
        <v>330580315.76000005</v>
      </c>
      <c r="BE174" s="89">
        <v>330580315.76000005</v>
      </c>
      <c r="BF174" s="89">
        <v>330580315.76000005</v>
      </c>
      <c r="BG174" s="89">
        <v>330580315.76000005</v>
      </c>
      <c r="BH174" s="89">
        <v>330580315.76000005</v>
      </c>
      <c r="BI174" s="89">
        <v>330580315.76000005</v>
      </c>
      <c r="BJ174" s="89">
        <v>330580315.76000005</v>
      </c>
      <c r="BK174" s="89">
        <v>332380315.76000005</v>
      </c>
      <c r="BL174" s="89">
        <v>332380315.76000005</v>
      </c>
      <c r="BM174" s="89">
        <v>332380315.76000005</v>
      </c>
      <c r="BN174" s="89">
        <v>332380315.76000005</v>
      </c>
      <c r="BO174" s="89">
        <v>332380315.76000005</v>
      </c>
      <c r="BP174" s="89">
        <v>332380315.76000005</v>
      </c>
      <c r="BQ174" s="89">
        <v>332521315.76000005</v>
      </c>
      <c r="BR174" s="89">
        <v>332544815.76000005</v>
      </c>
      <c r="BS174" s="89">
        <v>332568315.76000005</v>
      </c>
      <c r="BT174" s="89">
        <v>332591815.76000005</v>
      </c>
      <c r="BU174" s="89">
        <v>332615315.76000005</v>
      </c>
      <c r="BV174" s="89">
        <v>332638815.76000005</v>
      </c>
      <c r="BW174" s="89">
        <v>332662315.76000005</v>
      </c>
      <c r="BX174" s="112">
        <v>289022237.57999998</v>
      </c>
      <c r="BY174" s="112">
        <v>325379582.98500013</v>
      </c>
      <c r="BZ174" s="112">
        <v>330167974.5850001</v>
      </c>
      <c r="CA174" s="112">
        <v>330580315.76000005</v>
      </c>
      <c r="CB174" s="112">
        <v>332380315.76000005</v>
      </c>
      <c r="CC174" s="112">
        <v>332662315.76000005</v>
      </c>
      <c r="CD174" s="236">
        <v>288514180.12</v>
      </c>
      <c r="CE174" s="236">
        <v>309661441.51999998</v>
      </c>
      <c r="CF174" s="236">
        <v>326975488.55000001</v>
      </c>
      <c r="CG174" s="236">
        <v>330298646.07999998</v>
      </c>
      <c r="CH174" s="236">
        <v>330718777.30000001</v>
      </c>
      <c r="CI174" s="236">
        <v>332494200.38</v>
      </c>
    </row>
    <row r="175" spans="1:87" ht="12.75" customHeight="1" x14ac:dyDescent="0.3">
      <c r="A175" s="190">
        <v>34333</v>
      </c>
      <c r="B175" s="189" t="s">
        <v>486</v>
      </c>
      <c r="C175" s="89">
        <v>15458703.200000001</v>
      </c>
      <c r="D175" s="89">
        <v>15458703.200000001</v>
      </c>
      <c r="E175" s="89">
        <v>15458703.200000001</v>
      </c>
      <c r="F175" s="89">
        <v>15458703.200000001</v>
      </c>
      <c r="G175" s="89">
        <v>15458703.200000001</v>
      </c>
      <c r="H175" s="89">
        <v>15458703.200000001</v>
      </c>
      <c r="I175" s="89">
        <v>15458703.200000001</v>
      </c>
      <c r="J175" s="89">
        <v>15458703.200000001</v>
      </c>
      <c r="K175" s="89">
        <v>15458703.200000001</v>
      </c>
      <c r="L175" s="89">
        <v>15458703.200000001</v>
      </c>
      <c r="M175" s="89">
        <v>15458703.200000001</v>
      </c>
      <c r="N175" s="89">
        <v>15602361.560000001</v>
      </c>
      <c r="O175" s="89">
        <v>15603993.880000001</v>
      </c>
      <c r="P175" s="89">
        <v>15605793.880000001</v>
      </c>
      <c r="Q175" s="89">
        <v>15607593.880000001</v>
      </c>
      <c r="R175" s="89">
        <v>15635381.050000003</v>
      </c>
      <c r="S175" s="89">
        <v>15638981.050000003</v>
      </c>
      <c r="T175" s="89">
        <v>16732976.360000001</v>
      </c>
      <c r="U175" s="89">
        <v>16740343.025</v>
      </c>
      <c r="V175" s="89">
        <v>16748309.689999999</v>
      </c>
      <c r="W175" s="89">
        <v>16756276.354999999</v>
      </c>
      <c r="X175" s="89">
        <v>16764243.019999998</v>
      </c>
      <c r="Y175" s="89">
        <v>16772809.684999997</v>
      </c>
      <c r="Z175" s="89">
        <v>16784976.349999994</v>
      </c>
      <c r="AA175" s="89">
        <v>16800143.014999993</v>
      </c>
      <c r="AB175" s="89">
        <v>16800143.014999993</v>
      </c>
      <c r="AC175" s="89">
        <v>16800143.014999993</v>
      </c>
      <c r="AD175" s="89">
        <v>16800143.014999993</v>
      </c>
      <c r="AE175" s="89">
        <v>16800143.014999993</v>
      </c>
      <c r="AF175" s="89">
        <v>16800143.014999993</v>
      </c>
      <c r="AG175" s="89">
        <v>16800143.014999993</v>
      </c>
      <c r="AH175" s="89">
        <v>16800143.014999993</v>
      </c>
      <c r="AI175" s="89">
        <v>16800143.014999993</v>
      </c>
      <c r="AJ175" s="89">
        <v>16800143.014999993</v>
      </c>
      <c r="AK175" s="89">
        <v>16800143.014999993</v>
      </c>
      <c r="AL175" s="89">
        <v>16800143.014999993</v>
      </c>
      <c r="AM175" s="89">
        <v>16800143.014999993</v>
      </c>
      <c r="AN175" s="89">
        <v>16800143.014999993</v>
      </c>
      <c r="AO175" s="89">
        <v>16800143.014999993</v>
      </c>
      <c r="AP175" s="89">
        <v>16800143.014999993</v>
      </c>
      <c r="AQ175" s="89">
        <v>16800143.014999993</v>
      </c>
      <c r="AR175" s="89">
        <v>16800143.014999993</v>
      </c>
      <c r="AS175" s="89">
        <v>16800143.014999993</v>
      </c>
      <c r="AT175" s="89">
        <v>16800143.014999993</v>
      </c>
      <c r="AU175" s="89">
        <v>16800143.014999993</v>
      </c>
      <c r="AV175" s="89">
        <v>16800143.014999993</v>
      </c>
      <c r="AW175" s="89">
        <v>16800143.014999993</v>
      </c>
      <c r="AX175" s="89">
        <v>16800143.014999993</v>
      </c>
      <c r="AY175" s="89">
        <v>19660143.014999993</v>
      </c>
      <c r="AZ175" s="89">
        <v>19660143.014999993</v>
      </c>
      <c r="BA175" s="89">
        <v>19660143.014999993</v>
      </c>
      <c r="BB175" s="89">
        <v>19660143.014999993</v>
      </c>
      <c r="BC175" s="89">
        <v>19660143.014999993</v>
      </c>
      <c r="BD175" s="89">
        <v>19660143.014999993</v>
      </c>
      <c r="BE175" s="89">
        <v>19660143.014999993</v>
      </c>
      <c r="BF175" s="89">
        <v>19660143.014999993</v>
      </c>
      <c r="BG175" s="89">
        <v>19660143.014999993</v>
      </c>
      <c r="BH175" s="89">
        <v>19660143.014999993</v>
      </c>
      <c r="BI175" s="89">
        <v>19660143.014999993</v>
      </c>
      <c r="BJ175" s="89">
        <v>19660143.014999993</v>
      </c>
      <c r="BK175" s="89">
        <v>20060143.014999993</v>
      </c>
      <c r="BL175" s="89">
        <v>20060143.014999993</v>
      </c>
      <c r="BM175" s="89">
        <v>20060143.014999993</v>
      </c>
      <c r="BN175" s="89">
        <v>20060143.014999993</v>
      </c>
      <c r="BO175" s="89">
        <v>20060143.014999993</v>
      </c>
      <c r="BP175" s="89">
        <v>20060143.014999993</v>
      </c>
      <c r="BQ175" s="89">
        <v>20060143.014999993</v>
      </c>
      <c r="BR175" s="89">
        <v>20060143.014999993</v>
      </c>
      <c r="BS175" s="89">
        <v>20060143.014999993</v>
      </c>
      <c r="BT175" s="89">
        <v>20060143.014999993</v>
      </c>
      <c r="BU175" s="89">
        <v>20060143.014999993</v>
      </c>
      <c r="BV175" s="89">
        <v>20060143.014999993</v>
      </c>
      <c r="BW175" s="89">
        <v>20060143.014999993</v>
      </c>
      <c r="BX175" s="112">
        <v>15603993.880000001</v>
      </c>
      <c r="BY175" s="112">
        <v>16800143.014999993</v>
      </c>
      <c r="BZ175" s="112">
        <v>16800143.014999993</v>
      </c>
      <c r="CA175" s="112">
        <v>19660143.014999993</v>
      </c>
      <c r="CB175" s="112">
        <v>20060143.014999993</v>
      </c>
      <c r="CC175" s="112">
        <v>20060143.014999993</v>
      </c>
      <c r="CD175" s="236">
        <v>15480930.050000001</v>
      </c>
      <c r="CE175" s="236">
        <v>16322447.789999999</v>
      </c>
      <c r="CF175" s="236">
        <v>16800143.02</v>
      </c>
      <c r="CG175" s="236">
        <v>17020143.02</v>
      </c>
      <c r="CH175" s="236">
        <v>19690912.25</v>
      </c>
      <c r="CI175" s="236">
        <v>20060143.02</v>
      </c>
    </row>
    <row r="176" spans="1:87" ht="12.75" customHeight="1" x14ac:dyDescent="0.3">
      <c r="A176" s="190">
        <v>34334</v>
      </c>
      <c r="B176" s="189" t="s">
        <v>487</v>
      </c>
      <c r="C176" s="89">
        <v>15883016.889999999</v>
      </c>
      <c r="D176" s="89">
        <v>15883016.889999999</v>
      </c>
      <c r="E176" s="89">
        <v>15883016.889999999</v>
      </c>
      <c r="F176" s="89">
        <v>15883016.889999999</v>
      </c>
      <c r="G176" s="89">
        <v>15883016.889999999</v>
      </c>
      <c r="H176" s="89">
        <v>15883016.889999999</v>
      </c>
      <c r="I176" s="89">
        <v>15883016.889999999</v>
      </c>
      <c r="J176" s="89">
        <v>15883016.889999999</v>
      </c>
      <c r="K176" s="89">
        <v>15883016.889999999</v>
      </c>
      <c r="L176" s="89">
        <v>15883016.889999999</v>
      </c>
      <c r="M176" s="89">
        <v>15883016.889999999</v>
      </c>
      <c r="N176" s="89">
        <v>16028457.58</v>
      </c>
      <c r="O176" s="89">
        <v>16030090</v>
      </c>
      <c r="P176" s="89">
        <v>16030090</v>
      </c>
      <c r="Q176" s="89">
        <v>16030090</v>
      </c>
      <c r="R176" s="89">
        <v>16052104.970000001</v>
      </c>
      <c r="S176" s="89">
        <v>16052104.970000001</v>
      </c>
      <c r="T176" s="89">
        <v>16052104.970000001</v>
      </c>
      <c r="U176" s="89">
        <v>16052104.970000001</v>
      </c>
      <c r="V176" s="89">
        <v>16052104.970000001</v>
      </c>
      <c r="W176" s="89">
        <v>16052104.970000001</v>
      </c>
      <c r="X176" s="89">
        <v>16052104.970000001</v>
      </c>
      <c r="Y176" s="89">
        <v>16052104.970000001</v>
      </c>
      <c r="Z176" s="89">
        <v>16052104.970000001</v>
      </c>
      <c r="AA176" s="89">
        <v>16052104.970000001</v>
      </c>
      <c r="AB176" s="89">
        <v>16052104.970000001</v>
      </c>
      <c r="AC176" s="89">
        <v>16052104.970000001</v>
      </c>
      <c r="AD176" s="89">
        <v>16052104.970000001</v>
      </c>
      <c r="AE176" s="89">
        <v>16052104.970000001</v>
      </c>
      <c r="AF176" s="89">
        <v>16052104.970000001</v>
      </c>
      <c r="AG176" s="89">
        <v>16052104.970000001</v>
      </c>
      <c r="AH176" s="89">
        <v>16052104.970000001</v>
      </c>
      <c r="AI176" s="89">
        <v>16052104.970000001</v>
      </c>
      <c r="AJ176" s="89">
        <v>16052104.970000001</v>
      </c>
      <c r="AK176" s="89">
        <v>16052104.970000001</v>
      </c>
      <c r="AL176" s="89">
        <v>16052104.970000001</v>
      </c>
      <c r="AM176" s="89">
        <v>16052104.970000001</v>
      </c>
      <c r="AN176" s="89">
        <v>16052104.970000001</v>
      </c>
      <c r="AO176" s="89">
        <v>16052104.970000001</v>
      </c>
      <c r="AP176" s="89">
        <v>16052104.970000001</v>
      </c>
      <c r="AQ176" s="89">
        <v>16052104.970000001</v>
      </c>
      <c r="AR176" s="89">
        <v>16052104.970000001</v>
      </c>
      <c r="AS176" s="89">
        <v>16052104.970000001</v>
      </c>
      <c r="AT176" s="89">
        <v>16052104.970000001</v>
      </c>
      <c r="AU176" s="89">
        <v>16052104.970000001</v>
      </c>
      <c r="AV176" s="89">
        <v>16052104.970000001</v>
      </c>
      <c r="AW176" s="89">
        <v>16052104.970000001</v>
      </c>
      <c r="AX176" s="89">
        <v>16052104.970000001</v>
      </c>
      <c r="AY176" s="89">
        <v>16052104.970000001</v>
      </c>
      <c r="AZ176" s="89">
        <v>16052104.970000001</v>
      </c>
      <c r="BA176" s="89">
        <v>16052104.970000001</v>
      </c>
      <c r="BB176" s="89">
        <v>16052104.970000001</v>
      </c>
      <c r="BC176" s="89">
        <v>16052104.970000001</v>
      </c>
      <c r="BD176" s="89">
        <v>16052104.970000001</v>
      </c>
      <c r="BE176" s="89">
        <v>16052104.970000001</v>
      </c>
      <c r="BF176" s="89">
        <v>16052104.970000001</v>
      </c>
      <c r="BG176" s="89">
        <v>16052104.970000001</v>
      </c>
      <c r="BH176" s="89">
        <v>16052104.970000001</v>
      </c>
      <c r="BI176" s="89">
        <v>16052104.970000001</v>
      </c>
      <c r="BJ176" s="89">
        <v>16052104.970000001</v>
      </c>
      <c r="BK176" s="89">
        <v>16052104.970000001</v>
      </c>
      <c r="BL176" s="89">
        <v>16052104.970000001</v>
      </c>
      <c r="BM176" s="89">
        <v>16052104.970000001</v>
      </c>
      <c r="BN176" s="89">
        <v>16052104.970000001</v>
      </c>
      <c r="BO176" s="89">
        <v>16052104.970000001</v>
      </c>
      <c r="BP176" s="89">
        <v>16052104.970000001</v>
      </c>
      <c r="BQ176" s="89">
        <v>16052104.970000001</v>
      </c>
      <c r="BR176" s="89">
        <v>16052104.970000001</v>
      </c>
      <c r="BS176" s="89">
        <v>16052104.970000001</v>
      </c>
      <c r="BT176" s="89">
        <v>16052104.970000001</v>
      </c>
      <c r="BU176" s="89">
        <v>16052104.970000001</v>
      </c>
      <c r="BV176" s="89">
        <v>16052104.970000001</v>
      </c>
      <c r="BW176" s="89">
        <v>16052104.970000001</v>
      </c>
      <c r="BX176" s="112">
        <v>16030090</v>
      </c>
      <c r="BY176" s="112">
        <v>16052104.970000001</v>
      </c>
      <c r="BZ176" s="112">
        <v>16052104.970000001</v>
      </c>
      <c r="CA176" s="112">
        <v>16052104.970000001</v>
      </c>
      <c r="CB176" s="112">
        <v>16052104.970000001</v>
      </c>
      <c r="CC176" s="112">
        <v>16052104.970000001</v>
      </c>
      <c r="CD176" s="236">
        <v>15905517.949999999</v>
      </c>
      <c r="CE176" s="236">
        <v>16047024.59</v>
      </c>
      <c r="CF176" s="236">
        <v>16052104.970000001</v>
      </c>
      <c r="CG176" s="236">
        <v>16052104.970000001</v>
      </c>
      <c r="CH176" s="236">
        <v>16052104.970000001</v>
      </c>
      <c r="CI176" s="236">
        <v>16052104.970000001</v>
      </c>
    </row>
    <row r="177" spans="1:87" ht="12.75" customHeight="1" x14ac:dyDescent="0.3">
      <c r="A177" s="190">
        <v>34335</v>
      </c>
      <c r="B177" s="189" t="s">
        <v>488</v>
      </c>
      <c r="C177" s="89">
        <v>18623181.41</v>
      </c>
      <c r="D177" s="89">
        <v>18623181.41</v>
      </c>
      <c r="E177" s="89">
        <v>18623181.41</v>
      </c>
      <c r="F177" s="89">
        <v>18623181.41</v>
      </c>
      <c r="G177" s="89">
        <v>18623181.41</v>
      </c>
      <c r="H177" s="89">
        <v>18623181.41</v>
      </c>
      <c r="I177" s="89">
        <v>18623181.41</v>
      </c>
      <c r="J177" s="89">
        <v>18623181.41</v>
      </c>
      <c r="K177" s="89">
        <v>18623181.41</v>
      </c>
      <c r="L177" s="89">
        <v>18623181.41</v>
      </c>
      <c r="M177" s="89">
        <v>18623181.41</v>
      </c>
      <c r="N177" s="89">
        <v>18623181.41</v>
      </c>
      <c r="O177" s="89">
        <v>18623181.41</v>
      </c>
      <c r="P177" s="89">
        <v>18769219.710000001</v>
      </c>
      <c r="Q177" s="89">
        <v>18769219.710000001</v>
      </c>
      <c r="R177" s="89">
        <v>18801752.445</v>
      </c>
      <c r="S177" s="89">
        <v>18801752.445</v>
      </c>
      <c r="T177" s="89">
        <v>18801752.445</v>
      </c>
      <c r="U177" s="89">
        <v>18801752.445</v>
      </c>
      <c r="V177" s="89">
        <v>18801752.445</v>
      </c>
      <c r="W177" s="89">
        <v>18801752.445</v>
      </c>
      <c r="X177" s="89">
        <v>18801752.445</v>
      </c>
      <c r="Y177" s="89">
        <v>18801752.445</v>
      </c>
      <c r="Z177" s="89">
        <v>18801752.445</v>
      </c>
      <c r="AA177" s="89">
        <v>18801752.445</v>
      </c>
      <c r="AB177" s="89">
        <v>18801752.445</v>
      </c>
      <c r="AC177" s="89">
        <v>18801752.445</v>
      </c>
      <c r="AD177" s="89">
        <v>18801752.445</v>
      </c>
      <c r="AE177" s="89">
        <v>18801752.445</v>
      </c>
      <c r="AF177" s="89">
        <v>18801752.445</v>
      </c>
      <c r="AG177" s="89">
        <v>18801752.445</v>
      </c>
      <c r="AH177" s="89">
        <v>18801752.445</v>
      </c>
      <c r="AI177" s="89">
        <v>18801752.445</v>
      </c>
      <c r="AJ177" s="89">
        <v>18801752.445</v>
      </c>
      <c r="AK177" s="89">
        <v>18801752.445</v>
      </c>
      <c r="AL177" s="89">
        <v>18801752.445</v>
      </c>
      <c r="AM177" s="89">
        <v>18801752.445</v>
      </c>
      <c r="AN177" s="89">
        <v>18801752.445</v>
      </c>
      <c r="AO177" s="89">
        <v>18801752.445</v>
      </c>
      <c r="AP177" s="89">
        <v>18801752.445</v>
      </c>
      <c r="AQ177" s="89">
        <v>18801752.445</v>
      </c>
      <c r="AR177" s="89">
        <v>18801752.445</v>
      </c>
      <c r="AS177" s="89">
        <v>18801752.445</v>
      </c>
      <c r="AT177" s="89">
        <v>18801752.445</v>
      </c>
      <c r="AU177" s="89">
        <v>18801752.445</v>
      </c>
      <c r="AV177" s="89">
        <v>18801752.445</v>
      </c>
      <c r="AW177" s="89">
        <v>18801752.445</v>
      </c>
      <c r="AX177" s="89">
        <v>18801752.445</v>
      </c>
      <c r="AY177" s="89">
        <v>18801752.445</v>
      </c>
      <c r="AZ177" s="89">
        <v>18801752.445</v>
      </c>
      <c r="BA177" s="89">
        <v>18801752.445</v>
      </c>
      <c r="BB177" s="89">
        <v>18801752.445</v>
      </c>
      <c r="BC177" s="89">
        <v>18801752.445</v>
      </c>
      <c r="BD177" s="89">
        <v>18801752.445</v>
      </c>
      <c r="BE177" s="89">
        <v>18801752.445</v>
      </c>
      <c r="BF177" s="89">
        <v>18801752.445</v>
      </c>
      <c r="BG177" s="89">
        <v>18801752.445</v>
      </c>
      <c r="BH177" s="89">
        <v>18801752.445</v>
      </c>
      <c r="BI177" s="89">
        <v>18801752.445</v>
      </c>
      <c r="BJ177" s="89">
        <v>18801752.445</v>
      </c>
      <c r="BK177" s="89">
        <v>18801752.445</v>
      </c>
      <c r="BL177" s="89">
        <v>18801752.445</v>
      </c>
      <c r="BM177" s="89">
        <v>18801752.445</v>
      </c>
      <c r="BN177" s="89">
        <v>18801752.445</v>
      </c>
      <c r="BO177" s="89">
        <v>18801752.445</v>
      </c>
      <c r="BP177" s="89">
        <v>18801752.445</v>
      </c>
      <c r="BQ177" s="89">
        <v>18801752.445</v>
      </c>
      <c r="BR177" s="89">
        <v>18801752.445</v>
      </c>
      <c r="BS177" s="89">
        <v>18801752.445</v>
      </c>
      <c r="BT177" s="89">
        <v>18801752.445</v>
      </c>
      <c r="BU177" s="89">
        <v>18801752.445</v>
      </c>
      <c r="BV177" s="89">
        <v>18801752.445</v>
      </c>
      <c r="BW177" s="89">
        <v>18801752.445</v>
      </c>
      <c r="BX177" s="112">
        <v>18623181.41</v>
      </c>
      <c r="BY177" s="112">
        <v>18801752.445</v>
      </c>
      <c r="BZ177" s="112">
        <v>18801752.445</v>
      </c>
      <c r="CA177" s="112">
        <v>18801752.445</v>
      </c>
      <c r="CB177" s="112">
        <v>18801752.445</v>
      </c>
      <c r="CC177" s="112">
        <v>18801752.445</v>
      </c>
      <c r="CD177" s="236">
        <v>18623181.41</v>
      </c>
      <c r="CE177" s="236">
        <v>18783011.18</v>
      </c>
      <c r="CF177" s="236">
        <v>18801752.449999999</v>
      </c>
      <c r="CG177" s="236">
        <v>18801752.449999999</v>
      </c>
      <c r="CH177" s="236">
        <v>18801752.449999999</v>
      </c>
      <c r="CI177" s="236">
        <v>18801752.449999999</v>
      </c>
    </row>
    <row r="178" spans="1:87" ht="12.75" customHeight="1" x14ac:dyDescent="0.3">
      <c r="A178" s="190">
        <v>34336</v>
      </c>
      <c r="B178" s="189" t="s">
        <v>489</v>
      </c>
      <c r="C178" s="89">
        <v>17516480.329999998</v>
      </c>
      <c r="D178" s="89">
        <v>17516480.329999998</v>
      </c>
      <c r="E178" s="89">
        <v>17516480.329999998</v>
      </c>
      <c r="F178" s="89">
        <v>17516480.329999998</v>
      </c>
      <c r="G178" s="89">
        <v>17516480.329999998</v>
      </c>
      <c r="H178" s="89">
        <v>17516480.329999998</v>
      </c>
      <c r="I178" s="89">
        <v>17516480.329999998</v>
      </c>
      <c r="J178" s="89">
        <v>17516480.329999998</v>
      </c>
      <c r="K178" s="89">
        <v>17516480.329999998</v>
      </c>
      <c r="L178" s="89">
        <v>17516480.329999998</v>
      </c>
      <c r="M178" s="89">
        <v>17516480.329999998</v>
      </c>
      <c r="N178" s="89">
        <v>17516480.329999998</v>
      </c>
      <c r="O178" s="89">
        <v>17516480.329999998</v>
      </c>
      <c r="P178" s="89">
        <v>17516480.329999998</v>
      </c>
      <c r="Q178" s="89">
        <v>17516480.329999998</v>
      </c>
      <c r="R178" s="89">
        <v>17542092.239999998</v>
      </c>
      <c r="S178" s="89">
        <v>17542092.239999998</v>
      </c>
      <c r="T178" s="89">
        <v>17542092.239999998</v>
      </c>
      <c r="U178" s="89">
        <v>17542092.239999998</v>
      </c>
      <c r="V178" s="89">
        <v>17542092.239999998</v>
      </c>
      <c r="W178" s="89">
        <v>17542092.239999998</v>
      </c>
      <c r="X178" s="89">
        <v>17542092.239999998</v>
      </c>
      <c r="Y178" s="89">
        <v>17542092.239999998</v>
      </c>
      <c r="Z178" s="89">
        <v>17542092.239999998</v>
      </c>
      <c r="AA178" s="89">
        <v>17542092.239999998</v>
      </c>
      <c r="AB178" s="89">
        <v>17542092.239999998</v>
      </c>
      <c r="AC178" s="89">
        <v>17542092.239999998</v>
      </c>
      <c r="AD178" s="89">
        <v>17542092.239999998</v>
      </c>
      <c r="AE178" s="89">
        <v>17542092.239999998</v>
      </c>
      <c r="AF178" s="89">
        <v>17542092.239999998</v>
      </c>
      <c r="AG178" s="89">
        <v>17542092.239999998</v>
      </c>
      <c r="AH178" s="89">
        <v>17542092.239999998</v>
      </c>
      <c r="AI178" s="89">
        <v>17542092.239999998</v>
      </c>
      <c r="AJ178" s="89">
        <v>17542092.239999998</v>
      </c>
      <c r="AK178" s="89">
        <v>17542092.239999998</v>
      </c>
      <c r="AL178" s="89">
        <v>17542092.239999998</v>
      </c>
      <c r="AM178" s="89">
        <v>17542092.239999998</v>
      </c>
      <c r="AN178" s="89">
        <v>17542092.239999998</v>
      </c>
      <c r="AO178" s="89">
        <v>17542092.239999998</v>
      </c>
      <c r="AP178" s="89">
        <v>17542092.239999998</v>
      </c>
      <c r="AQ178" s="89">
        <v>17542092.239999998</v>
      </c>
      <c r="AR178" s="89">
        <v>17542092.239999998</v>
      </c>
      <c r="AS178" s="89">
        <v>17542092.239999998</v>
      </c>
      <c r="AT178" s="89">
        <v>17542092.239999998</v>
      </c>
      <c r="AU178" s="89">
        <v>17542092.239999998</v>
      </c>
      <c r="AV178" s="89">
        <v>17542092.239999998</v>
      </c>
      <c r="AW178" s="89">
        <v>17542092.239999998</v>
      </c>
      <c r="AX178" s="89">
        <v>17542092.239999998</v>
      </c>
      <c r="AY178" s="89">
        <v>17542092.239999998</v>
      </c>
      <c r="AZ178" s="89">
        <v>17542092.239999998</v>
      </c>
      <c r="BA178" s="89">
        <v>17542092.239999998</v>
      </c>
      <c r="BB178" s="89">
        <v>17542092.239999998</v>
      </c>
      <c r="BC178" s="89">
        <v>17542092.239999998</v>
      </c>
      <c r="BD178" s="89">
        <v>17542092.239999998</v>
      </c>
      <c r="BE178" s="89">
        <v>17542092.239999998</v>
      </c>
      <c r="BF178" s="89">
        <v>17542092.239999998</v>
      </c>
      <c r="BG178" s="89">
        <v>17542092.239999998</v>
      </c>
      <c r="BH178" s="89">
        <v>17542092.239999998</v>
      </c>
      <c r="BI178" s="89">
        <v>17542092.239999998</v>
      </c>
      <c r="BJ178" s="89">
        <v>17542092.239999998</v>
      </c>
      <c r="BK178" s="89">
        <v>17542092.239999998</v>
      </c>
      <c r="BL178" s="89">
        <v>17542092.239999998</v>
      </c>
      <c r="BM178" s="89">
        <v>17542092.239999998</v>
      </c>
      <c r="BN178" s="89">
        <v>17542092.239999998</v>
      </c>
      <c r="BO178" s="89">
        <v>17542092.239999998</v>
      </c>
      <c r="BP178" s="89">
        <v>17542092.239999998</v>
      </c>
      <c r="BQ178" s="89">
        <v>17542092.239999998</v>
      </c>
      <c r="BR178" s="89">
        <v>17542092.239999998</v>
      </c>
      <c r="BS178" s="89">
        <v>17542092.239999998</v>
      </c>
      <c r="BT178" s="89">
        <v>17542092.239999998</v>
      </c>
      <c r="BU178" s="89">
        <v>17542092.239999998</v>
      </c>
      <c r="BV178" s="89">
        <v>17542092.239999998</v>
      </c>
      <c r="BW178" s="89">
        <v>17542092.239999998</v>
      </c>
      <c r="BX178" s="112">
        <v>17516480.329999998</v>
      </c>
      <c r="BY178" s="112">
        <v>17542092.239999998</v>
      </c>
      <c r="BZ178" s="112">
        <v>17542092.239999998</v>
      </c>
      <c r="CA178" s="112">
        <v>17542092.239999998</v>
      </c>
      <c r="CB178" s="112">
        <v>17542092.239999998</v>
      </c>
      <c r="CC178" s="112">
        <v>17542092.239999998</v>
      </c>
      <c r="CD178" s="236">
        <v>17516480.329999998</v>
      </c>
      <c r="CE178" s="236">
        <v>17536181.800000001</v>
      </c>
      <c r="CF178" s="236">
        <v>17542092.239999998</v>
      </c>
      <c r="CG178" s="236">
        <v>17542092.239999998</v>
      </c>
      <c r="CH178" s="236">
        <v>17542092.239999998</v>
      </c>
      <c r="CI178" s="236">
        <v>17542092.239999998</v>
      </c>
    </row>
    <row r="179" spans="1:87" ht="12.75" customHeight="1" x14ac:dyDescent="0.3">
      <c r="A179" s="190">
        <v>34341</v>
      </c>
      <c r="B179" s="189" t="s">
        <v>490</v>
      </c>
      <c r="C179" s="89">
        <v>0</v>
      </c>
      <c r="D179" s="89">
        <v>0</v>
      </c>
      <c r="E179" s="89">
        <v>0</v>
      </c>
      <c r="F179" s="89">
        <v>0</v>
      </c>
      <c r="G179" s="89">
        <v>0</v>
      </c>
      <c r="H179" s="89">
        <v>0</v>
      </c>
      <c r="I179" s="89">
        <v>0</v>
      </c>
      <c r="J179" s="89">
        <v>0</v>
      </c>
      <c r="K179" s="89">
        <v>0</v>
      </c>
      <c r="L179" s="89">
        <v>0</v>
      </c>
      <c r="M179" s="89">
        <v>0</v>
      </c>
      <c r="N179" s="89">
        <v>0</v>
      </c>
      <c r="O179" s="89">
        <v>0</v>
      </c>
      <c r="P179" s="89">
        <v>0</v>
      </c>
      <c r="Q179" s="89">
        <v>0</v>
      </c>
      <c r="R179" s="89">
        <v>0</v>
      </c>
      <c r="S179" s="89">
        <v>0</v>
      </c>
      <c r="T179" s="89">
        <v>0</v>
      </c>
      <c r="U179" s="89">
        <v>0</v>
      </c>
      <c r="V179" s="89">
        <v>0</v>
      </c>
      <c r="W179" s="89">
        <v>0</v>
      </c>
      <c r="X179" s="89">
        <v>0</v>
      </c>
      <c r="Y179" s="89">
        <v>0</v>
      </c>
      <c r="Z179" s="89">
        <v>0</v>
      </c>
      <c r="AA179" s="89">
        <v>0</v>
      </c>
      <c r="AB179" s="89">
        <v>0</v>
      </c>
      <c r="AC179" s="89">
        <v>0</v>
      </c>
      <c r="AD179" s="89">
        <v>0</v>
      </c>
      <c r="AE179" s="89">
        <v>0</v>
      </c>
      <c r="AF179" s="89">
        <v>0</v>
      </c>
      <c r="AG179" s="89">
        <v>0</v>
      </c>
      <c r="AH179" s="89">
        <v>0</v>
      </c>
      <c r="AI179" s="89">
        <v>0</v>
      </c>
      <c r="AJ179" s="89">
        <v>0</v>
      </c>
      <c r="AK179" s="89">
        <v>0</v>
      </c>
      <c r="AL179" s="89">
        <v>0</v>
      </c>
      <c r="AM179" s="89">
        <v>0</v>
      </c>
      <c r="AN179" s="89">
        <v>0</v>
      </c>
      <c r="AO179" s="89">
        <v>0</v>
      </c>
      <c r="AP179" s="89">
        <v>0</v>
      </c>
      <c r="AQ179" s="89">
        <v>0</v>
      </c>
      <c r="AR179" s="89">
        <v>0</v>
      </c>
      <c r="AS179" s="89">
        <v>0</v>
      </c>
      <c r="AT179" s="89">
        <v>0</v>
      </c>
      <c r="AU179" s="89">
        <v>0</v>
      </c>
      <c r="AV179" s="89">
        <v>0</v>
      </c>
      <c r="AW179" s="89">
        <v>0</v>
      </c>
      <c r="AX179" s="89">
        <v>0</v>
      </c>
      <c r="AY179" s="89">
        <v>0</v>
      </c>
      <c r="AZ179" s="89">
        <v>0</v>
      </c>
      <c r="BA179" s="89">
        <v>0</v>
      </c>
      <c r="BB179" s="89">
        <v>0</v>
      </c>
      <c r="BC179" s="89">
        <v>0</v>
      </c>
      <c r="BD179" s="89">
        <v>0</v>
      </c>
      <c r="BE179" s="89">
        <v>0</v>
      </c>
      <c r="BF179" s="89">
        <v>0</v>
      </c>
      <c r="BG179" s="89">
        <v>0</v>
      </c>
      <c r="BH179" s="89">
        <v>0</v>
      </c>
      <c r="BI179" s="89">
        <v>0</v>
      </c>
      <c r="BJ179" s="89">
        <v>0</v>
      </c>
      <c r="BK179" s="89">
        <v>0</v>
      </c>
      <c r="BL179" s="89">
        <v>0</v>
      </c>
      <c r="BM179" s="89">
        <v>0</v>
      </c>
      <c r="BN179" s="89">
        <v>0</v>
      </c>
      <c r="BO179" s="89">
        <v>0</v>
      </c>
      <c r="BP179" s="89">
        <v>0</v>
      </c>
      <c r="BQ179" s="89">
        <v>0</v>
      </c>
      <c r="BR179" s="89">
        <v>0</v>
      </c>
      <c r="BS179" s="89">
        <v>0</v>
      </c>
      <c r="BT179" s="89">
        <v>0</v>
      </c>
      <c r="BU179" s="89">
        <v>0</v>
      </c>
      <c r="BV179" s="89">
        <v>0</v>
      </c>
      <c r="BW179" s="89">
        <v>0</v>
      </c>
      <c r="BX179" s="112">
        <v>0</v>
      </c>
      <c r="BY179" s="112">
        <v>0</v>
      </c>
      <c r="BZ179" s="112">
        <v>0</v>
      </c>
      <c r="CA179" s="112">
        <v>0</v>
      </c>
      <c r="CB179" s="112">
        <v>0</v>
      </c>
      <c r="CC179" s="112">
        <v>0</v>
      </c>
      <c r="CD179" s="236">
        <v>0</v>
      </c>
      <c r="CE179" s="236">
        <v>0</v>
      </c>
      <c r="CF179" s="236">
        <v>0</v>
      </c>
      <c r="CG179" s="236">
        <v>0</v>
      </c>
      <c r="CH179" s="236">
        <v>0</v>
      </c>
      <c r="CI179" s="236">
        <v>0</v>
      </c>
    </row>
    <row r="180" spans="1:87" ht="12.75" customHeight="1" x14ac:dyDescent="0.3">
      <c r="A180" s="190">
        <v>34342</v>
      </c>
      <c r="B180" s="189" t="s">
        <v>491</v>
      </c>
      <c r="C180" s="89">
        <v>0</v>
      </c>
      <c r="D180" s="89">
        <v>0</v>
      </c>
      <c r="E180" s="89">
        <v>0</v>
      </c>
      <c r="F180" s="89">
        <v>0</v>
      </c>
      <c r="G180" s="89">
        <v>0</v>
      </c>
      <c r="H180" s="89">
        <v>0</v>
      </c>
      <c r="I180" s="89">
        <v>0</v>
      </c>
      <c r="J180" s="89">
        <v>0</v>
      </c>
      <c r="K180" s="89">
        <v>0</v>
      </c>
      <c r="L180" s="89">
        <v>0</v>
      </c>
      <c r="M180" s="89">
        <v>0</v>
      </c>
      <c r="N180" s="89">
        <v>0</v>
      </c>
      <c r="O180" s="89">
        <v>0</v>
      </c>
      <c r="P180" s="89">
        <v>0</v>
      </c>
      <c r="Q180" s="89">
        <v>0</v>
      </c>
      <c r="R180" s="89">
        <v>0</v>
      </c>
      <c r="S180" s="89">
        <v>0</v>
      </c>
      <c r="T180" s="89">
        <v>0</v>
      </c>
      <c r="U180" s="89">
        <v>0</v>
      </c>
      <c r="V180" s="89">
        <v>0</v>
      </c>
      <c r="W180" s="89">
        <v>0</v>
      </c>
      <c r="X180" s="89">
        <v>0</v>
      </c>
      <c r="Y180" s="89">
        <v>0</v>
      </c>
      <c r="Z180" s="89">
        <v>0</v>
      </c>
      <c r="AA180" s="89">
        <v>0</v>
      </c>
      <c r="AB180" s="89">
        <v>0</v>
      </c>
      <c r="AC180" s="89">
        <v>0</v>
      </c>
      <c r="AD180" s="89">
        <v>0</v>
      </c>
      <c r="AE180" s="89">
        <v>0</v>
      </c>
      <c r="AF180" s="89">
        <v>0</v>
      </c>
      <c r="AG180" s="89">
        <v>0</v>
      </c>
      <c r="AH180" s="89">
        <v>0</v>
      </c>
      <c r="AI180" s="89">
        <v>0</v>
      </c>
      <c r="AJ180" s="89">
        <v>0</v>
      </c>
      <c r="AK180" s="89">
        <v>0</v>
      </c>
      <c r="AL180" s="89">
        <v>0</v>
      </c>
      <c r="AM180" s="89">
        <v>0</v>
      </c>
      <c r="AN180" s="89">
        <v>0</v>
      </c>
      <c r="AO180" s="89">
        <v>0</v>
      </c>
      <c r="AP180" s="89">
        <v>0</v>
      </c>
      <c r="AQ180" s="89">
        <v>0</v>
      </c>
      <c r="AR180" s="89">
        <v>0</v>
      </c>
      <c r="AS180" s="89">
        <v>0</v>
      </c>
      <c r="AT180" s="89">
        <v>0</v>
      </c>
      <c r="AU180" s="89">
        <v>0</v>
      </c>
      <c r="AV180" s="89">
        <v>0</v>
      </c>
      <c r="AW180" s="89">
        <v>0</v>
      </c>
      <c r="AX180" s="89">
        <v>0</v>
      </c>
      <c r="AY180" s="89">
        <v>0</v>
      </c>
      <c r="AZ180" s="89">
        <v>0</v>
      </c>
      <c r="BA180" s="89">
        <v>0</v>
      </c>
      <c r="BB180" s="89">
        <v>0</v>
      </c>
      <c r="BC180" s="89">
        <v>0</v>
      </c>
      <c r="BD180" s="89">
        <v>0</v>
      </c>
      <c r="BE180" s="89">
        <v>0</v>
      </c>
      <c r="BF180" s="89">
        <v>0</v>
      </c>
      <c r="BG180" s="89">
        <v>0</v>
      </c>
      <c r="BH180" s="89">
        <v>0</v>
      </c>
      <c r="BI180" s="89">
        <v>0</v>
      </c>
      <c r="BJ180" s="89">
        <v>0</v>
      </c>
      <c r="BK180" s="89">
        <v>0</v>
      </c>
      <c r="BL180" s="89">
        <v>0</v>
      </c>
      <c r="BM180" s="89">
        <v>0</v>
      </c>
      <c r="BN180" s="89">
        <v>0</v>
      </c>
      <c r="BO180" s="89">
        <v>0</v>
      </c>
      <c r="BP180" s="89">
        <v>0</v>
      </c>
      <c r="BQ180" s="89">
        <v>0</v>
      </c>
      <c r="BR180" s="89">
        <v>0</v>
      </c>
      <c r="BS180" s="89">
        <v>0</v>
      </c>
      <c r="BT180" s="89">
        <v>0</v>
      </c>
      <c r="BU180" s="89">
        <v>0</v>
      </c>
      <c r="BV180" s="89">
        <v>0</v>
      </c>
      <c r="BW180" s="89">
        <v>0</v>
      </c>
      <c r="BX180" s="112">
        <v>0</v>
      </c>
      <c r="BY180" s="112">
        <v>0</v>
      </c>
      <c r="BZ180" s="112">
        <v>0</v>
      </c>
      <c r="CA180" s="112">
        <v>0</v>
      </c>
      <c r="CB180" s="112">
        <v>0</v>
      </c>
      <c r="CC180" s="112">
        <v>0</v>
      </c>
      <c r="CD180" s="236">
        <v>0</v>
      </c>
      <c r="CE180" s="236">
        <v>0</v>
      </c>
      <c r="CF180" s="236">
        <v>0</v>
      </c>
      <c r="CG180" s="236">
        <v>0</v>
      </c>
      <c r="CH180" s="236">
        <v>0</v>
      </c>
      <c r="CI180" s="236">
        <v>0</v>
      </c>
    </row>
    <row r="181" spans="1:87" ht="12.75" customHeight="1" x14ac:dyDescent="0.3">
      <c r="A181" s="190">
        <v>34343</v>
      </c>
      <c r="B181" s="189" t="s">
        <v>492</v>
      </c>
      <c r="C181" s="89">
        <v>452412231.76999998</v>
      </c>
      <c r="D181" s="89">
        <v>453340001.18000001</v>
      </c>
      <c r="E181" s="89">
        <v>453965182.11000001</v>
      </c>
      <c r="F181" s="89">
        <v>454786644.85000002</v>
      </c>
      <c r="G181" s="89">
        <v>456565325.20000005</v>
      </c>
      <c r="H181" s="89">
        <v>457776359.68000007</v>
      </c>
      <c r="I181" s="89">
        <v>457967139.67000008</v>
      </c>
      <c r="J181" s="89">
        <v>458441215.60000008</v>
      </c>
      <c r="K181" s="89">
        <v>458718901.17000008</v>
      </c>
      <c r="L181" s="89">
        <v>458682777.32000005</v>
      </c>
      <c r="M181" s="89">
        <v>458703021.17000008</v>
      </c>
      <c r="N181" s="89">
        <v>458737459.73000008</v>
      </c>
      <c r="O181" s="89">
        <v>458756447.25000006</v>
      </c>
      <c r="P181" s="89">
        <v>458775197.25000006</v>
      </c>
      <c r="Q181" s="89">
        <v>458793947.25000006</v>
      </c>
      <c r="R181" s="89">
        <v>458812697.25000006</v>
      </c>
      <c r="S181" s="89">
        <v>458831447.25000006</v>
      </c>
      <c r="T181" s="89">
        <v>459104146.42500007</v>
      </c>
      <c r="U181" s="89">
        <v>459122896.42500007</v>
      </c>
      <c r="V181" s="89">
        <v>459141646.42500007</v>
      </c>
      <c r="W181" s="89">
        <v>459160396.42500007</v>
      </c>
      <c r="X181" s="89">
        <v>459179146.42500007</v>
      </c>
      <c r="Y181" s="89">
        <v>459197896.42500007</v>
      </c>
      <c r="Z181" s="89">
        <v>459216646.42500007</v>
      </c>
      <c r="AA181" s="89">
        <v>459235396.42500007</v>
      </c>
      <c r="AB181" s="89">
        <v>459235396.42500007</v>
      </c>
      <c r="AC181" s="89">
        <v>459235396.42500007</v>
      </c>
      <c r="AD181" s="89">
        <v>459235396.42500007</v>
      </c>
      <c r="AE181" s="89">
        <v>459235396.42500007</v>
      </c>
      <c r="AF181" s="89">
        <v>459235396.42500007</v>
      </c>
      <c r="AG181" s="89">
        <v>459258070.06000006</v>
      </c>
      <c r="AH181" s="89">
        <v>459258070.06000006</v>
      </c>
      <c r="AI181" s="89">
        <v>459258070.06000006</v>
      </c>
      <c r="AJ181" s="89">
        <v>459258070.06000006</v>
      </c>
      <c r="AK181" s="89">
        <v>459258070.06000006</v>
      </c>
      <c r="AL181" s="89">
        <v>459258070.06000006</v>
      </c>
      <c r="AM181" s="89">
        <v>459258070.06000006</v>
      </c>
      <c r="AN181" s="89">
        <v>459258070.06000006</v>
      </c>
      <c r="AO181" s="89">
        <v>459258070.06000006</v>
      </c>
      <c r="AP181" s="89">
        <v>459258070.06000006</v>
      </c>
      <c r="AQ181" s="89">
        <v>459258070.06000006</v>
      </c>
      <c r="AR181" s="89">
        <v>459258070.06000006</v>
      </c>
      <c r="AS181" s="89">
        <v>459258070.06000006</v>
      </c>
      <c r="AT181" s="89">
        <v>459258070.06000006</v>
      </c>
      <c r="AU181" s="89">
        <v>459258070.06000006</v>
      </c>
      <c r="AV181" s="89">
        <v>459595570.06000006</v>
      </c>
      <c r="AW181" s="89">
        <v>459633070.06000006</v>
      </c>
      <c r="AX181" s="89">
        <v>459670570.06000006</v>
      </c>
      <c r="AY181" s="89">
        <v>460450570.06000006</v>
      </c>
      <c r="AZ181" s="89">
        <v>460450570.06000006</v>
      </c>
      <c r="BA181" s="89">
        <v>460450570.06000006</v>
      </c>
      <c r="BB181" s="89">
        <v>460450570.06000006</v>
      </c>
      <c r="BC181" s="89">
        <v>460450570.06000006</v>
      </c>
      <c r="BD181" s="89">
        <v>460450570.06000006</v>
      </c>
      <c r="BE181" s="89">
        <v>460450570.06000006</v>
      </c>
      <c r="BF181" s="89">
        <v>460450570.06000006</v>
      </c>
      <c r="BG181" s="89">
        <v>460450570.06000006</v>
      </c>
      <c r="BH181" s="89">
        <v>460450570.06000006</v>
      </c>
      <c r="BI181" s="89">
        <v>460450570.06000006</v>
      </c>
      <c r="BJ181" s="89">
        <v>460450570.06000006</v>
      </c>
      <c r="BK181" s="89">
        <v>460630570.06000006</v>
      </c>
      <c r="BL181" s="89">
        <v>463750998.95500004</v>
      </c>
      <c r="BM181" s="89">
        <v>463750998.95500004</v>
      </c>
      <c r="BN181" s="89">
        <v>463750998.95500004</v>
      </c>
      <c r="BO181" s="89">
        <v>463750998.95500004</v>
      </c>
      <c r="BP181" s="89">
        <v>463750998.95500004</v>
      </c>
      <c r="BQ181" s="89">
        <v>463750998.95500004</v>
      </c>
      <c r="BR181" s="89">
        <v>463750998.95500004</v>
      </c>
      <c r="BS181" s="89">
        <v>463750998.95500004</v>
      </c>
      <c r="BT181" s="89">
        <v>463750998.95500004</v>
      </c>
      <c r="BU181" s="89">
        <v>463750998.95500004</v>
      </c>
      <c r="BV181" s="89">
        <v>463750998.95500004</v>
      </c>
      <c r="BW181" s="89">
        <v>476826513.95500004</v>
      </c>
      <c r="BX181" s="112">
        <v>458756447.25000006</v>
      </c>
      <c r="BY181" s="112">
        <v>459235396.42500007</v>
      </c>
      <c r="BZ181" s="112">
        <v>459258070.06000006</v>
      </c>
      <c r="CA181" s="112">
        <v>460450570.06000006</v>
      </c>
      <c r="CB181" s="112">
        <v>460630570.06000006</v>
      </c>
      <c r="CC181" s="112">
        <v>476826513.95500004</v>
      </c>
      <c r="CD181" s="236">
        <v>456834823.58999997</v>
      </c>
      <c r="CE181" s="236">
        <v>459025223.67000002</v>
      </c>
      <c r="CF181" s="236">
        <v>459247605.31</v>
      </c>
      <c r="CG181" s="236">
        <v>459436339.29000002</v>
      </c>
      <c r="CH181" s="236">
        <v>460464416.20999998</v>
      </c>
      <c r="CI181" s="236">
        <v>464516774.81</v>
      </c>
    </row>
    <row r="182" spans="1:87" ht="12.75" customHeight="1" x14ac:dyDescent="0.3">
      <c r="A182" s="190">
        <v>34344</v>
      </c>
      <c r="B182" s="189" t="s">
        <v>493</v>
      </c>
      <c r="C182" s="89">
        <v>20433617.430000003</v>
      </c>
      <c r="D182" s="89">
        <v>20435342.790000003</v>
      </c>
      <c r="E182" s="89">
        <v>20435342.790000003</v>
      </c>
      <c r="F182" s="89">
        <v>20624366.520000003</v>
      </c>
      <c r="G182" s="89">
        <v>20624366.520000003</v>
      </c>
      <c r="H182" s="89">
        <v>20624366.520000003</v>
      </c>
      <c r="I182" s="89">
        <v>20624366.520000003</v>
      </c>
      <c r="J182" s="89">
        <v>20320064.790000003</v>
      </c>
      <c r="K182" s="89">
        <v>20320064.790000003</v>
      </c>
      <c r="L182" s="89">
        <v>20327474.790000003</v>
      </c>
      <c r="M182" s="89">
        <v>20320064.790000003</v>
      </c>
      <c r="N182" s="89">
        <v>20320064.790000003</v>
      </c>
      <c r="O182" s="89">
        <v>20332638.970000003</v>
      </c>
      <c r="P182" s="89">
        <v>21563516.500000004</v>
      </c>
      <c r="Q182" s="89">
        <v>21567296.500000004</v>
      </c>
      <c r="R182" s="89">
        <v>21599388.795000002</v>
      </c>
      <c r="S182" s="89">
        <v>21606948.795000002</v>
      </c>
      <c r="T182" s="89">
        <v>21615768.795000002</v>
      </c>
      <c r="U182" s="89">
        <v>21624588.795000002</v>
      </c>
      <c r="V182" s="89">
        <v>21634668.795000002</v>
      </c>
      <c r="W182" s="89">
        <v>21644748.795000002</v>
      </c>
      <c r="X182" s="89">
        <v>21654828.795000002</v>
      </c>
      <c r="Y182" s="89">
        <v>21666168.795000002</v>
      </c>
      <c r="Z182" s="89">
        <v>21685068.795000002</v>
      </c>
      <c r="AA182" s="89">
        <v>21710268.795000002</v>
      </c>
      <c r="AB182" s="89">
        <v>21710268.795000002</v>
      </c>
      <c r="AC182" s="89">
        <v>21710268.795000002</v>
      </c>
      <c r="AD182" s="89">
        <v>21710268.795000002</v>
      </c>
      <c r="AE182" s="89">
        <v>21710268.795000002</v>
      </c>
      <c r="AF182" s="89">
        <v>21710268.795000002</v>
      </c>
      <c r="AG182" s="89">
        <v>21710268.795000002</v>
      </c>
      <c r="AH182" s="89">
        <v>21710268.795000002</v>
      </c>
      <c r="AI182" s="89">
        <v>21710268.795000002</v>
      </c>
      <c r="AJ182" s="89">
        <v>21710268.795000002</v>
      </c>
      <c r="AK182" s="89">
        <v>21710268.795000002</v>
      </c>
      <c r="AL182" s="89">
        <v>21710268.795000002</v>
      </c>
      <c r="AM182" s="89">
        <v>21710268.795000002</v>
      </c>
      <c r="AN182" s="89">
        <v>21710268.795000002</v>
      </c>
      <c r="AO182" s="89">
        <v>21710268.795000002</v>
      </c>
      <c r="AP182" s="89">
        <v>21710268.795000002</v>
      </c>
      <c r="AQ182" s="89">
        <v>21710268.795000002</v>
      </c>
      <c r="AR182" s="89">
        <v>21710268.795000002</v>
      </c>
      <c r="AS182" s="89">
        <v>21710268.795000002</v>
      </c>
      <c r="AT182" s="89">
        <v>21710268.795000002</v>
      </c>
      <c r="AU182" s="89">
        <v>21710268.795000002</v>
      </c>
      <c r="AV182" s="89">
        <v>21710268.795000002</v>
      </c>
      <c r="AW182" s="89">
        <v>21710268.795000002</v>
      </c>
      <c r="AX182" s="89">
        <v>21710268.795000002</v>
      </c>
      <c r="AY182" s="89">
        <v>21710268.795000002</v>
      </c>
      <c r="AZ182" s="89">
        <v>21710268.795000002</v>
      </c>
      <c r="BA182" s="89">
        <v>21710268.795000002</v>
      </c>
      <c r="BB182" s="89">
        <v>21710268.795000002</v>
      </c>
      <c r="BC182" s="89">
        <v>21710268.795000002</v>
      </c>
      <c r="BD182" s="89">
        <v>21710268.795000002</v>
      </c>
      <c r="BE182" s="89">
        <v>21710268.795000002</v>
      </c>
      <c r="BF182" s="89">
        <v>21710268.795000002</v>
      </c>
      <c r="BG182" s="89">
        <v>21710268.795000002</v>
      </c>
      <c r="BH182" s="89">
        <v>21710268.795000002</v>
      </c>
      <c r="BI182" s="89">
        <v>21710268.795000002</v>
      </c>
      <c r="BJ182" s="89">
        <v>21710268.795000002</v>
      </c>
      <c r="BK182" s="89">
        <v>21710268.795000002</v>
      </c>
      <c r="BL182" s="89">
        <v>21710268.795000002</v>
      </c>
      <c r="BM182" s="89">
        <v>21710268.795000002</v>
      </c>
      <c r="BN182" s="89">
        <v>21710268.795000002</v>
      </c>
      <c r="BO182" s="89">
        <v>21710268.795000002</v>
      </c>
      <c r="BP182" s="89">
        <v>21710268.795000002</v>
      </c>
      <c r="BQ182" s="89">
        <v>21710268.795000002</v>
      </c>
      <c r="BR182" s="89">
        <v>21710268.795000002</v>
      </c>
      <c r="BS182" s="89">
        <v>21710268.795000002</v>
      </c>
      <c r="BT182" s="89">
        <v>21710268.795000002</v>
      </c>
      <c r="BU182" s="89">
        <v>21710268.795000002</v>
      </c>
      <c r="BV182" s="89">
        <v>21710268.795000002</v>
      </c>
      <c r="BW182" s="89">
        <v>21710268.795000002</v>
      </c>
      <c r="BX182" s="112">
        <v>20332638.970000003</v>
      </c>
      <c r="BY182" s="112">
        <v>21710268.795000002</v>
      </c>
      <c r="BZ182" s="112">
        <v>21710268.795000002</v>
      </c>
      <c r="CA182" s="112">
        <v>21710268.795000002</v>
      </c>
      <c r="CB182" s="112">
        <v>21710268.795000002</v>
      </c>
      <c r="CC182" s="112">
        <v>21710268.795000002</v>
      </c>
      <c r="CD182" s="236">
        <v>20441703.23</v>
      </c>
      <c r="CE182" s="236">
        <v>21531223.07</v>
      </c>
      <c r="CF182" s="236">
        <v>21710268.800000001</v>
      </c>
      <c r="CG182" s="236">
        <v>21710268.800000001</v>
      </c>
      <c r="CH182" s="236">
        <v>21710268.800000001</v>
      </c>
      <c r="CI182" s="236">
        <v>21710268.800000001</v>
      </c>
    </row>
    <row r="183" spans="1:87" ht="12.75" customHeight="1" x14ac:dyDescent="0.3">
      <c r="A183" s="190">
        <v>34345</v>
      </c>
      <c r="B183" s="189" t="s">
        <v>494</v>
      </c>
      <c r="C183" s="89">
        <v>176174620.63999999</v>
      </c>
      <c r="D183" s="89">
        <v>176174276.44</v>
      </c>
      <c r="E183" s="89">
        <v>176011789.07999998</v>
      </c>
      <c r="F183" s="89">
        <v>176119277.96999997</v>
      </c>
      <c r="G183" s="89">
        <v>176119277.96999997</v>
      </c>
      <c r="H183" s="89">
        <v>176119277.96999997</v>
      </c>
      <c r="I183" s="89">
        <v>176171264.74999997</v>
      </c>
      <c r="J183" s="89">
        <v>176172464.74999997</v>
      </c>
      <c r="K183" s="89">
        <v>176172464.74999997</v>
      </c>
      <c r="L183" s="89">
        <v>176172464.74999997</v>
      </c>
      <c r="M183" s="89">
        <v>176518355.11999997</v>
      </c>
      <c r="N183" s="89">
        <v>176518355.11999997</v>
      </c>
      <c r="O183" s="89">
        <v>176518355.11999997</v>
      </c>
      <c r="P183" s="89">
        <v>176601824.64499998</v>
      </c>
      <c r="Q183" s="89">
        <v>176609257.97499999</v>
      </c>
      <c r="R183" s="89">
        <v>176621416.31</v>
      </c>
      <c r="S183" s="89">
        <v>176633574.64500001</v>
      </c>
      <c r="T183" s="89">
        <v>176688299.91500002</v>
      </c>
      <c r="U183" s="89">
        <v>176702033.25000003</v>
      </c>
      <c r="V183" s="89">
        <v>176717341.58500004</v>
      </c>
      <c r="W183" s="89">
        <v>176732649.91500005</v>
      </c>
      <c r="X183" s="89">
        <v>176747958.25000006</v>
      </c>
      <c r="Y183" s="89">
        <v>176764841.58500007</v>
      </c>
      <c r="Z183" s="89">
        <v>176791174.91500008</v>
      </c>
      <c r="AA183" s="89">
        <v>176825383.25000009</v>
      </c>
      <c r="AB183" s="89">
        <v>176825383.25000009</v>
      </c>
      <c r="AC183" s="89">
        <v>176825383.25000009</v>
      </c>
      <c r="AD183" s="89">
        <v>176825383.25000009</v>
      </c>
      <c r="AE183" s="89">
        <v>176825383.25000009</v>
      </c>
      <c r="AF183" s="89">
        <v>176825383.25000009</v>
      </c>
      <c r="AG183" s="89">
        <v>176937883.25000009</v>
      </c>
      <c r="AH183" s="89">
        <v>176952883.25000009</v>
      </c>
      <c r="AI183" s="89">
        <v>176967883.25000009</v>
      </c>
      <c r="AJ183" s="89">
        <v>176982883.25000009</v>
      </c>
      <c r="AK183" s="89">
        <v>176997883.25000009</v>
      </c>
      <c r="AL183" s="89">
        <v>177012883.25000009</v>
      </c>
      <c r="AM183" s="89">
        <v>177027883.25000009</v>
      </c>
      <c r="AN183" s="89">
        <v>177027883.25000009</v>
      </c>
      <c r="AO183" s="89">
        <v>177027883.25000009</v>
      </c>
      <c r="AP183" s="89">
        <v>177027883.25000009</v>
      </c>
      <c r="AQ183" s="89">
        <v>177027883.25000009</v>
      </c>
      <c r="AR183" s="89">
        <v>177027883.25000009</v>
      </c>
      <c r="AS183" s="89">
        <v>177027883.25000009</v>
      </c>
      <c r="AT183" s="89">
        <v>177027883.25000009</v>
      </c>
      <c r="AU183" s="89">
        <v>177027883.25000009</v>
      </c>
      <c r="AV183" s="89">
        <v>177027883.25000009</v>
      </c>
      <c r="AW183" s="89">
        <v>177027883.25000009</v>
      </c>
      <c r="AX183" s="89">
        <v>177027883.25000009</v>
      </c>
      <c r="AY183" s="89">
        <v>177027883.25000009</v>
      </c>
      <c r="AZ183" s="89">
        <v>177027883.25000009</v>
      </c>
      <c r="BA183" s="89">
        <v>177027883.25000009</v>
      </c>
      <c r="BB183" s="89">
        <v>177027883.25000009</v>
      </c>
      <c r="BC183" s="89">
        <v>177027883.25000009</v>
      </c>
      <c r="BD183" s="89">
        <v>177027883.25000009</v>
      </c>
      <c r="BE183" s="89">
        <v>177027883.25000009</v>
      </c>
      <c r="BF183" s="89">
        <v>177027883.25000009</v>
      </c>
      <c r="BG183" s="89">
        <v>177027883.25000009</v>
      </c>
      <c r="BH183" s="89">
        <v>177027883.25000009</v>
      </c>
      <c r="BI183" s="89">
        <v>177027883.25000009</v>
      </c>
      <c r="BJ183" s="89">
        <v>177027883.25000009</v>
      </c>
      <c r="BK183" s="89">
        <v>177563383.25000009</v>
      </c>
      <c r="BL183" s="89">
        <v>177563383.25000009</v>
      </c>
      <c r="BM183" s="89">
        <v>177563383.25000009</v>
      </c>
      <c r="BN183" s="89">
        <v>177563383.25000009</v>
      </c>
      <c r="BO183" s="89">
        <v>177563383.25000009</v>
      </c>
      <c r="BP183" s="89">
        <v>177563383.25000009</v>
      </c>
      <c r="BQ183" s="89">
        <v>177563383.25000009</v>
      </c>
      <c r="BR183" s="89">
        <v>177563383.25000009</v>
      </c>
      <c r="BS183" s="89">
        <v>177563383.25000009</v>
      </c>
      <c r="BT183" s="89">
        <v>177563383.25000009</v>
      </c>
      <c r="BU183" s="89">
        <v>177563383.25000009</v>
      </c>
      <c r="BV183" s="89">
        <v>177563383.25000009</v>
      </c>
      <c r="BW183" s="89">
        <v>177563383.25000009</v>
      </c>
      <c r="BX183" s="112">
        <v>176518355.11999997</v>
      </c>
      <c r="BY183" s="112">
        <v>176825383.25000009</v>
      </c>
      <c r="BZ183" s="112">
        <v>177027883.25000009</v>
      </c>
      <c r="CA183" s="112">
        <v>177027883.25000009</v>
      </c>
      <c r="CB183" s="112">
        <v>177563383.25000009</v>
      </c>
      <c r="CC183" s="112">
        <v>177563383.25000009</v>
      </c>
      <c r="CD183" s="236">
        <v>176227864.96000001</v>
      </c>
      <c r="CE183" s="236">
        <v>176688777.80000001</v>
      </c>
      <c r="CF183" s="236">
        <v>176910190.94</v>
      </c>
      <c r="CG183" s="236">
        <v>177027883.25</v>
      </c>
      <c r="CH183" s="236">
        <v>177069075.56</v>
      </c>
      <c r="CI183" s="236">
        <v>177563383.25</v>
      </c>
    </row>
    <row r="184" spans="1:87" ht="12.75" customHeight="1" x14ac:dyDescent="0.3">
      <c r="A184" s="190">
        <v>34346</v>
      </c>
      <c r="B184" s="189" t="s">
        <v>495</v>
      </c>
      <c r="C184" s="89">
        <v>174866347.28</v>
      </c>
      <c r="D184" s="89">
        <v>174866691.47999999</v>
      </c>
      <c r="E184" s="89">
        <v>174792399.47999999</v>
      </c>
      <c r="F184" s="89">
        <v>174846842.06</v>
      </c>
      <c r="G184" s="89">
        <v>174846842.06</v>
      </c>
      <c r="H184" s="89">
        <v>174846842.06</v>
      </c>
      <c r="I184" s="89">
        <v>174898828.83000001</v>
      </c>
      <c r="J184" s="89">
        <v>174902428.83000001</v>
      </c>
      <c r="K184" s="89">
        <v>174902428.83000001</v>
      </c>
      <c r="L184" s="89">
        <v>174902428.83000001</v>
      </c>
      <c r="M184" s="89">
        <v>175248319.20000002</v>
      </c>
      <c r="N184" s="89">
        <v>175248319.20000002</v>
      </c>
      <c r="O184" s="89">
        <v>175248319.20000002</v>
      </c>
      <c r="P184" s="89">
        <v>175255752.53500003</v>
      </c>
      <c r="Q184" s="89">
        <v>175263185.86500004</v>
      </c>
      <c r="R184" s="89">
        <v>175396808.21500003</v>
      </c>
      <c r="S184" s="89">
        <v>175458615.96000004</v>
      </c>
      <c r="T184" s="89">
        <v>175499349.29000005</v>
      </c>
      <c r="U184" s="89">
        <v>175513082.62500006</v>
      </c>
      <c r="V184" s="89">
        <v>175528390.96000007</v>
      </c>
      <c r="W184" s="89">
        <v>175543699.29000008</v>
      </c>
      <c r="X184" s="89">
        <v>175559007.62500009</v>
      </c>
      <c r="Y184" s="89">
        <v>175575890.9600001</v>
      </c>
      <c r="Z184" s="89">
        <v>175602224.29000011</v>
      </c>
      <c r="AA184" s="89">
        <v>175636432.62500012</v>
      </c>
      <c r="AB184" s="89">
        <v>175636432.62500012</v>
      </c>
      <c r="AC184" s="89">
        <v>175636432.62500012</v>
      </c>
      <c r="AD184" s="89">
        <v>175636432.62500012</v>
      </c>
      <c r="AE184" s="89">
        <v>175636432.62500012</v>
      </c>
      <c r="AF184" s="89">
        <v>175636432.62500012</v>
      </c>
      <c r="AG184" s="89">
        <v>175636432.62500012</v>
      </c>
      <c r="AH184" s="89">
        <v>175636432.62500012</v>
      </c>
      <c r="AI184" s="89">
        <v>175636432.62500012</v>
      </c>
      <c r="AJ184" s="89">
        <v>175636432.62500012</v>
      </c>
      <c r="AK184" s="89">
        <v>175636432.62500012</v>
      </c>
      <c r="AL184" s="89">
        <v>175636432.62500012</v>
      </c>
      <c r="AM184" s="89">
        <v>175636432.62500012</v>
      </c>
      <c r="AN184" s="89">
        <v>175636432.62500012</v>
      </c>
      <c r="AO184" s="89">
        <v>175636432.62500012</v>
      </c>
      <c r="AP184" s="89">
        <v>175636432.62500012</v>
      </c>
      <c r="AQ184" s="89">
        <v>175636432.62500012</v>
      </c>
      <c r="AR184" s="89">
        <v>175636432.62500012</v>
      </c>
      <c r="AS184" s="89">
        <v>175636432.62500012</v>
      </c>
      <c r="AT184" s="89">
        <v>175636432.62500012</v>
      </c>
      <c r="AU184" s="89">
        <v>175636432.62500012</v>
      </c>
      <c r="AV184" s="89">
        <v>175636432.62500012</v>
      </c>
      <c r="AW184" s="89">
        <v>175636432.62500012</v>
      </c>
      <c r="AX184" s="89">
        <v>175636432.62500012</v>
      </c>
      <c r="AY184" s="89">
        <v>175861432.62500012</v>
      </c>
      <c r="AZ184" s="89">
        <v>175861432.62500012</v>
      </c>
      <c r="BA184" s="89">
        <v>175861432.62500012</v>
      </c>
      <c r="BB184" s="89">
        <v>175861432.62500012</v>
      </c>
      <c r="BC184" s="89">
        <v>175861432.62500012</v>
      </c>
      <c r="BD184" s="89">
        <v>175861432.62500012</v>
      </c>
      <c r="BE184" s="89">
        <v>175861432.62500012</v>
      </c>
      <c r="BF184" s="89">
        <v>175861432.62500012</v>
      </c>
      <c r="BG184" s="89">
        <v>175861432.62500012</v>
      </c>
      <c r="BH184" s="89">
        <v>175879241.95500013</v>
      </c>
      <c r="BI184" s="89">
        <v>175879241.95500013</v>
      </c>
      <c r="BJ184" s="89">
        <v>175879241.95500013</v>
      </c>
      <c r="BK184" s="89">
        <v>176594741.95500013</v>
      </c>
      <c r="BL184" s="89">
        <v>176594741.95500013</v>
      </c>
      <c r="BM184" s="89">
        <v>176594741.95500013</v>
      </c>
      <c r="BN184" s="89">
        <v>176594741.95500013</v>
      </c>
      <c r="BO184" s="89">
        <v>176594741.95500013</v>
      </c>
      <c r="BP184" s="89">
        <v>176594741.95500013</v>
      </c>
      <c r="BQ184" s="89">
        <v>176594741.95500013</v>
      </c>
      <c r="BR184" s="89">
        <v>176594741.95500013</v>
      </c>
      <c r="BS184" s="89">
        <v>176594741.95500013</v>
      </c>
      <c r="BT184" s="89">
        <v>176594741.95500013</v>
      </c>
      <c r="BU184" s="89">
        <v>176594741.95500013</v>
      </c>
      <c r="BV184" s="89">
        <v>176594741.95500013</v>
      </c>
      <c r="BW184" s="89">
        <v>176594741.95500013</v>
      </c>
      <c r="BX184" s="112">
        <v>175248319.20000002</v>
      </c>
      <c r="BY184" s="112">
        <v>175636432.62500012</v>
      </c>
      <c r="BZ184" s="112">
        <v>175636432.62500012</v>
      </c>
      <c r="CA184" s="112">
        <v>175861432.62500012</v>
      </c>
      <c r="CB184" s="112">
        <v>176594741.95500013</v>
      </c>
      <c r="CC184" s="112">
        <v>176594741.95500013</v>
      </c>
      <c r="CD184" s="236">
        <v>174955156.72</v>
      </c>
      <c r="CE184" s="236">
        <v>175467750.72999999</v>
      </c>
      <c r="CF184" s="236">
        <v>175636432.63</v>
      </c>
      <c r="CG184" s="236">
        <v>175653740.31999999</v>
      </c>
      <c r="CH184" s="236">
        <v>175921950.88</v>
      </c>
      <c r="CI184" s="236">
        <v>176594741.96000001</v>
      </c>
    </row>
    <row r="185" spans="1:87" ht="12.75" customHeight="1" x14ac:dyDescent="0.3">
      <c r="A185" s="190">
        <v>34352</v>
      </c>
      <c r="B185" s="189" t="s">
        <v>496</v>
      </c>
      <c r="C185" s="89">
        <v>0</v>
      </c>
      <c r="D185" s="89">
        <v>0</v>
      </c>
      <c r="E185" s="89">
        <v>0</v>
      </c>
      <c r="F185" s="89">
        <v>0</v>
      </c>
      <c r="G185" s="89">
        <v>0</v>
      </c>
      <c r="H185" s="89">
        <v>0</v>
      </c>
      <c r="I185" s="89">
        <v>0</v>
      </c>
      <c r="J185" s="89">
        <v>0</v>
      </c>
      <c r="K185" s="89">
        <v>0</v>
      </c>
      <c r="L185" s="89">
        <v>0</v>
      </c>
      <c r="M185" s="89">
        <v>0</v>
      </c>
      <c r="N185" s="89">
        <v>0</v>
      </c>
      <c r="O185" s="89">
        <v>0</v>
      </c>
      <c r="P185" s="89">
        <v>0</v>
      </c>
      <c r="Q185" s="89">
        <v>0</v>
      </c>
      <c r="R185" s="89">
        <v>0</v>
      </c>
      <c r="S185" s="89">
        <v>0</v>
      </c>
      <c r="T185" s="89">
        <v>0</v>
      </c>
      <c r="U185" s="89">
        <v>0</v>
      </c>
      <c r="V185" s="89">
        <v>0</v>
      </c>
      <c r="W185" s="89">
        <v>0</v>
      </c>
      <c r="X185" s="89">
        <v>0</v>
      </c>
      <c r="Y185" s="89">
        <v>0</v>
      </c>
      <c r="Z185" s="89">
        <v>0</v>
      </c>
      <c r="AA185" s="89">
        <v>0</v>
      </c>
      <c r="AB185" s="89">
        <v>0</v>
      </c>
      <c r="AC185" s="89">
        <v>0</v>
      </c>
      <c r="AD185" s="89">
        <v>0</v>
      </c>
      <c r="AE185" s="89">
        <v>0</v>
      </c>
      <c r="AF185" s="89">
        <v>0</v>
      </c>
      <c r="AG185" s="89">
        <v>0</v>
      </c>
      <c r="AH185" s="89">
        <v>0</v>
      </c>
      <c r="AI185" s="89">
        <v>0</v>
      </c>
      <c r="AJ185" s="89">
        <v>0</v>
      </c>
      <c r="AK185" s="89">
        <v>0</v>
      </c>
      <c r="AL185" s="89">
        <v>0</v>
      </c>
      <c r="AM185" s="89">
        <v>0</v>
      </c>
      <c r="AN185" s="89">
        <v>0</v>
      </c>
      <c r="AO185" s="89">
        <v>0</v>
      </c>
      <c r="AP185" s="89">
        <v>0</v>
      </c>
      <c r="AQ185" s="89">
        <v>0</v>
      </c>
      <c r="AR185" s="89">
        <v>0</v>
      </c>
      <c r="AS185" s="89">
        <v>0</v>
      </c>
      <c r="AT185" s="89">
        <v>0</v>
      </c>
      <c r="AU185" s="89">
        <v>0</v>
      </c>
      <c r="AV185" s="89">
        <v>0</v>
      </c>
      <c r="AW185" s="89">
        <v>0</v>
      </c>
      <c r="AX185" s="89">
        <v>0</v>
      </c>
      <c r="AY185" s="89">
        <v>0</v>
      </c>
      <c r="AZ185" s="89">
        <v>0</v>
      </c>
      <c r="BA185" s="89">
        <v>0</v>
      </c>
      <c r="BB185" s="89">
        <v>0</v>
      </c>
      <c r="BC185" s="89">
        <v>0</v>
      </c>
      <c r="BD185" s="89">
        <v>0</v>
      </c>
      <c r="BE185" s="89">
        <v>0</v>
      </c>
      <c r="BF185" s="89">
        <v>0</v>
      </c>
      <c r="BG185" s="89">
        <v>0</v>
      </c>
      <c r="BH185" s="89">
        <v>0</v>
      </c>
      <c r="BI185" s="89">
        <v>0</v>
      </c>
      <c r="BJ185" s="89">
        <v>0</v>
      </c>
      <c r="BK185" s="89">
        <v>0</v>
      </c>
      <c r="BL185" s="89">
        <v>0</v>
      </c>
      <c r="BM185" s="89">
        <v>0</v>
      </c>
      <c r="BN185" s="89">
        <v>0</v>
      </c>
      <c r="BO185" s="89">
        <v>0</v>
      </c>
      <c r="BP185" s="89">
        <v>0</v>
      </c>
      <c r="BQ185" s="89">
        <v>0</v>
      </c>
      <c r="BR185" s="89">
        <v>0</v>
      </c>
      <c r="BS185" s="89">
        <v>0</v>
      </c>
      <c r="BT185" s="89">
        <v>0</v>
      </c>
      <c r="BU185" s="89">
        <v>0</v>
      </c>
      <c r="BV185" s="89">
        <v>0</v>
      </c>
      <c r="BW185" s="89">
        <v>0</v>
      </c>
      <c r="BX185" s="112">
        <v>0</v>
      </c>
      <c r="BY185" s="112">
        <v>0</v>
      </c>
      <c r="BZ185" s="112">
        <v>0</v>
      </c>
      <c r="CA185" s="112">
        <v>0</v>
      </c>
      <c r="CB185" s="112">
        <v>0</v>
      </c>
      <c r="CC185" s="112">
        <v>0</v>
      </c>
      <c r="CD185" s="236">
        <v>0</v>
      </c>
      <c r="CE185" s="236">
        <v>0</v>
      </c>
      <c r="CF185" s="236">
        <v>0</v>
      </c>
      <c r="CG185" s="236">
        <v>0</v>
      </c>
      <c r="CH185" s="236">
        <v>0</v>
      </c>
      <c r="CI185" s="236">
        <v>0</v>
      </c>
    </row>
    <row r="186" spans="1:87" ht="12.75" customHeight="1" x14ac:dyDescent="0.3">
      <c r="A186" s="190">
        <v>34380</v>
      </c>
      <c r="B186" s="189" t="s">
        <v>497</v>
      </c>
      <c r="C186" s="89">
        <v>11147795.01</v>
      </c>
      <c r="D186" s="89">
        <v>11147917.369999999</v>
      </c>
      <c r="E186" s="89">
        <v>11147965.5</v>
      </c>
      <c r="F186" s="89">
        <v>11152738.689999999</v>
      </c>
      <c r="G186" s="89">
        <v>11152738.689999999</v>
      </c>
      <c r="H186" s="89">
        <v>11152738.689999999</v>
      </c>
      <c r="I186" s="89">
        <v>11157035.189999999</v>
      </c>
      <c r="J186" s="89">
        <v>11157035.189999999</v>
      </c>
      <c r="K186" s="89">
        <v>11157035.189999999</v>
      </c>
      <c r="L186" s="89">
        <v>11157035.189999999</v>
      </c>
      <c r="M186" s="89">
        <v>11157035.189999999</v>
      </c>
      <c r="N186" s="89">
        <v>11157035.189999999</v>
      </c>
      <c r="O186" s="89">
        <v>11707842.43</v>
      </c>
      <c r="P186" s="89">
        <v>11982812.994999999</v>
      </c>
      <c r="Q186" s="89">
        <v>12027905.579999998</v>
      </c>
      <c r="R186" s="89">
        <v>12113346.214999998</v>
      </c>
      <c r="S186" s="89">
        <v>12288695.114999998</v>
      </c>
      <c r="T186" s="89">
        <v>12342040.834999999</v>
      </c>
      <c r="U186" s="89">
        <v>12472218.59</v>
      </c>
      <c r="V186" s="89">
        <v>12537739.799999999</v>
      </c>
      <c r="W186" s="89">
        <v>12582832.384999998</v>
      </c>
      <c r="X186" s="89">
        <v>12627924.969999997</v>
      </c>
      <c r="Y186" s="89">
        <v>12673017.554999996</v>
      </c>
      <c r="Z186" s="89">
        <v>12718110.139999995</v>
      </c>
      <c r="AA186" s="89">
        <v>13374221.219999995</v>
      </c>
      <c r="AB186" s="89">
        <v>13441376.794999994</v>
      </c>
      <c r="AC186" s="89">
        <v>13508532.349999994</v>
      </c>
      <c r="AD186" s="89">
        <v>13575687.904999994</v>
      </c>
      <c r="AE186" s="89">
        <v>13864887.904999994</v>
      </c>
      <c r="AF186" s="89">
        <v>13919332.349999994</v>
      </c>
      <c r="AG186" s="89">
        <v>13973776.794999994</v>
      </c>
      <c r="AH186" s="89">
        <v>14028221.239999995</v>
      </c>
      <c r="AI186" s="89">
        <v>14082665.684999995</v>
      </c>
      <c r="AJ186" s="89">
        <v>14317110.129999995</v>
      </c>
      <c r="AK186" s="89">
        <v>14384265.684999995</v>
      </c>
      <c r="AL186" s="89">
        <v>14563421.229999995</v>
      </c>
      <c r="AM186" s="89">
        <v>15850095.604999995</v>
      </c>
      <c r="AN186" s="89">
        <v>16205458.569999995</v>
      </c>
      <c r="AO186" s="89">
        <v>16560821.534999995</v>
      </c>
      <c r="AP186" s="89">
        <v>16916184.499999996</v>
      </c>
      <c r="AQ186" s="89">
        <v>17107517.834999997</v>
      </c>
      <c r="AR186" s="89">
        <v>17298851.169999998</v>
      </c>
      <c r="AS186" s="89">
        <v>17551656.109999999</v>
      </c>
      <c r="AT186" s="89">
        <v>17804461.050000001</v>
      </c>
      <c r="AU186" s="89">
        <v>17975251.169999998</v>
      </c>
      <c r="AV186" s="89">
        <v>18146041.289999995</v>
      </c>
      <c r="AW186" s="89">
        <v>18398846.229999997</v>
      </c>
      <c r="AX186" s="89">
        <v>18651651.169999998</v>
      </c>
      <c r="AY186" s="89">
        <v>20034540.050000001</v>
      </c>
      <c r="AZ186" s="89">
        <v>20103799.300000001</v>
      </c>
      <c r="BA186" s="89">
        <v>20173058.550000001</v>
      </c>
      <c r="BB186" s="89">
        <v>20242317.800000001</v>
      </c>
      <c r="BC186" s="89">
        <v>20311577.050000001</v>
      </c>
      <c r="BD186" s="89">
        <v>20380836.300000001</v>
      </c>
      <c r="BE186" s="89">
        <v>20450095.550000001</v>
      </c>
      <c r="BF186" s="89">
        <v>20519354.800000001</v>
      </c>
      <c r="BG186" s="89">
        <v>20588614.050000001</v>
      </c>
      <c r="BH186" s="89">
        <v>20657873.300000001</v>
      </c>
      <c r="BI186" s="89">
        <v>20727132.550000001</v>
      </c>
      <c r="BJ186" s="89">
        <v>21371391.800000001</v>
      </c>
      <c r="BK186" s="89">
        <v>22771428.82</v>
      </c>
      <c r="BL186" s="89">
        <v>22781428.82</v>
      </c>
      <c r="BM186" s="89">
        <v>22791428.82</v>
      </c>
      <c r="BN186" s="89">
        <v>22801428.82</v>
      </c>
      <c r="BO186" s="89">
        <v>22811428.82</v>
      </c>
      <c r="BP186" s="89">
        <v>22821428.82</v>
      </c>
      <c r="BQ186" s="89">
        <v>22831428.82</v>
      </c>
      <c r="BR186" s="89">
        <v>22841428.82</v>
      </c>
      <c r="BS186" s="89">
        <v>22851428.82</v>
      </c>
      <c r="BT186" s="89">
        <v>23501428.82</v>
      </c>
      <c r="BU186" s="89">
        <v>23511428.82</v>
      </c>
      <c r="BV186" s="89">
        <v>23521428.82</v>
      </c>
      <c r="BW186" s="89">
        <v>24331428.82</v>
      </c>
      <c r="BX186" s="112">
        <v>11707842.43</v>
      </c>
      <c r="BY186" s="112">
        <v>13374221.219999995</v>
      </c>
      <c r="BZ186" s="112">
        <v>15850095.604999995</v>
      </c>
      <c r="CA186" s="112">
        <v>20034540.050000001</v>
      </c>
      <c r="CB186" s="112">
        <v>22771428.82</v>
      </c>
      <c r="CC186" s="112">
        <v>24331428.82</v>
      </c>
      <c r="CD186" s="236">
        <v>11196303.66</v>
      </c>
      <c r="CE186" s="236">
        <v>12419131.369999999</v>
      </c>
      <c r="CF186" s="236">
        <v>14067968.84</v>
      </c>
      <c r="CG186" s="236">
        <v>17577028.949999999</v>
      </c>
      <c r="CH186" s="236">
        <v>20640924.609999999</v>
      </c>
      <c r="CI186" s="236">
        <v>23089890.359999999</v>
      </c>
    </row>
    <row r="187" spans="1:87" ht="12.75" customHeight="1" x14ac:dyDescent="0.3">
      <c r="A187" s="190">
        <v>34381</v>
      </c>
      <c r="B187" s="189" t="s">
        <v>498</v>
      </c>
      <c r="C187" s="89">
        <v>161152426.04999995</v>
      </c>
      <c r="D187" s="89">
        <v>161129421.07999995</v>
      </c>
      <c r="E187" s="89">
        <v>159314161.70999995</v>
      </c>
      <c r="F187" s="89">
        <v>159314161.70999995</v>
      </c>
      <c r="G187" s="89">
        <v>159314161.70999995</v>
      </c>
      <c r="H187" s="89">
        <v>159314161.70999995</v>
      </c>
      <c r="I187" s="89">
        <v>159314161.70999995</v>
      </c>
      <c r="J187" s="89">
        <v>159314161.70999995</v>
      </c>
      <c r="K187" s="89">
        <v>160593787.04999992</v>
      </c>
      <c r="L187" s="89">
        <v>160416895.04999992</v>
      </c>
      <c r="M187" s="89">
        <v>160653467.2599999</v>
      </c>
      <c r="N187" s="89">
        <v>160653467.2599999</v>
      </c>
      <c r="O187" s="89">
        <v>160695371.31999987</v>
      </c>
      <c r="P187" s="89">
        <v>161613214.05499989</v>
      </c>
      <c r="Q187" s="89">
        <v>161760280.23999989</v>
      </c>
      <c r="R187" s="89">
        <v>162085983.53499991</v>
      </c>
      <c r="S187" s="89">
        <v>162264701.40499991</v>
      </c>
      <c r="T187" s="89">
        <v>162635444.97499993</v>
      </c>
      <c r="U187" s="89">
        <v>162694590.64499995</v>
      </c>
      <c r="V187" s="89">
        <v>162723022.12499994</v>
      </c>
      <c r="W187" s="89">
        <v>162751453.60499993</v>
      </c>
      <c r="X187" s="89">
        <v>162783504.17999992</v>
      </c>
      <c r="Y187" s="89">
        <v>162814120.41999993</v>
      </c>
      <c r="Z187" s="89">
        <v>162842551.89999992</v>
      </c>
      <c r="AA187" s="89">
        <v>164019280.71499991</v>
      </c>
      <c r="AB187" s="89">
        <v>164048910.35499993</v>
      </c>
      <c r="AC187" s="89">
        <v>164078539.99499995</v>
      </c>
      <c r="AD187" s="89">
        <v>164108169.63499996</v>
      </c>
      <c r="AE187" s="89">
        <v>164137799.27499998</v>
      </c>
      <c r="AF187" s="89">
        <v>204422247.79499999</v>
      </c>
      <c r="AG187" s="89">
        <v>204451877.435</v>
      </c>
      <c r="AH187" s="89">
        <v>204481507.07500002</v>
      </c>
      <c r="AI187" s="89">
        <v>204511136.71500003</v>
      </c>
      <c r="AJ187" s="89">
        <v>204540766.35500005</v>
      </c>
      <c r="AK187" s="89">
        <v>204570395.99500006</v>
      </c>
      <c r="AL187" s="89">
        <v>204600025.63500008</v>
      </c>
      <c r="AM187" s="89">
        <v>205435432.34000006</v>
      </c>
      <c r="AN187" s="89">
        <v>205465061.98000008</v>
      </c>
      <c r="AO187" s="89">
        <v>205494691.62000009</v>
      </c>
      <c r="AP187" s="89">
        <v>205524321.26000011</v>
      </c>
      <c r="AQ187" s="89">
        <v>205553950.90000013</v>
      </c>
      <c r="AR187" s="89">
        <v>205583580.54000014</v>
      </c>
      <c r="AS187" s="89">
        <v>205613210.18000016</v>
      </c>
      <c r="AT187" s="89">
        <v>205642839.82000017</v>
      </c>
      <c r="AU187" s="89">
        <v>205672469.46000019</v>
      </c>
      <c r="AV187" s="89">
        <v>205702099.1000002</v>
      </c>
      <c r="AW187" s="89">
        <v>205731728.74000022</v>
      </c>
      <c r="AX187" s="89">
        <v>205761358.38000023</v>
      </c>
      <c r="AY187" s="89">
        <v>206679876.91500023</v>
      </c>
      <c r="AZ187" s="89">
        <v>206768765.80500025</v>
      </c>
      <c r="BA187" s="89">
        <v>206857654.69500026</v>
      </c>
      <c r="BB187" s="89">
        <v>206946543.58500028</v>
      </c>
      <c r="BC187" s="89">
        <v>207035432.47500029</v>
      </c>
      <c r="BD187" s="89">
        <v>207124321.36500031</v>
      </c>
      <c r="BE187" s="89">
        <v>207213210.25500032</v>
      </c>
      <c r="BF187" s="89">
        <v>207302099.14500034</v>
      </c>
      <c r="BG187" s="89">
        <v>207390988.03500035</v>
      </c>
      <c r="BH187" s="89">
        <v>207479876.92500037</v>
      </c>
      <c r="BI187" s="89">
        <v>207568765.81500039</v>
      </c>
      <c r="BJ187" s="89">
        <v>207657654.7050004</v>
      </c>
      <c r="BK187" s="89">
        <v>213500890.96500042</v>
      </c>
      <c r="BL187" s="89">
        <v>213532649.59000042</v>
      </c>
      <c r="BM187" s="89">
        <v>213564408.21500042</v>
      </c>
      <c r="BN187" s="89">
        <v>213596166.84000042</v>
      </c>
      <c r="BO187" s="89">
        <v>213627925.46500042</v>
      </c>
      <c r="BP187" s="89">
        <v>213659684.09000042</v>
      </c>
      <c r="BQ187" s="89">
        <v>213691442.71500042</v>
      </c>
      <c r="BR187" s="89">
        <v>213723201.34000042</v>
      </c>
      <c r="BS187" s="89">
        <v>213754959.96500042</v>
      </c>
      <c r="BT187" s="89">
        <v>213786722.40500042</v>
      </c>
      <c r="BU187" s="89">
        <v>213915346.07000044</v>
      </c>
      <c r="BV187" s="89">
        <v>213960560.36500046</v>
      </c>
      <c r="BW187" s="89">
        <v>215229565.27500045</v>
      </c>
      <c r="BX187" s="112">
        <v>160695371.31999987</v>
      </c>
      <c r="BY187" s="112">
        <v>164019280.71499991</v>
      </c>
      <c r="BZ187" s="112">
        <v>205435432.34000006</v>
      </c>
      <c r="CA187" s="112">
        <v>206679876.91500023</v>
      </c>
      <c r="CB187" s="112">
        <v>213500890.96500042</v>
      </c>
      <c r="CC187" s="112">
        <v>215229565.27500045</v>
      </c>
      <c r="CD187" s="236">
        <v>160090754.25999999</v>
      </c>
      <c r="CE187" s="236">
        <v>162437193.78</v>
      </c>
      <c r="CF187" s="236">
        <v>189031237.63999999</v>
      </c>
      <c r="CG187" s="236">
        <v>205681586.25</v>
      </c>
      <c r="CH187" s="236">
        <v>207655852.36000001</v>
      </c>
      <c r="CI187" s="236">
        <v>213811040.25</v>
      </c>
    </row>
    <row r="188" spans="1:87" ht="12.75" customHeight="1" x14ac:dyDescent="0.3">
      <c r="A188" s="190">
        <v>34382</v>
      </c>
      <c r="B188" s="189" t="s">
        <v>499</v>
      </c>
      <c r="C188" s="89">
        <v>35889881.910000004</v>
      </c>
      <c r="D188" s="89">
        <v>35892817.630000003</v>
      </c>
      <c r="E188" s="89">
        <v>35892817.630000003</v>
      </c>
      <c r="F188" s="89">
        <v>35892817.630000003</v>
      </c>
      <c r="G188" s="89">
        <v>35892817.630000003</v>
      </c>
      <c r="H188" s="89">
        <v>35892817.630000003</v>
      </c>
      <c r="I188" s="89">
        <v>35892817.630000003</v>
      </c>
      <c r="J188" s="89">
        <v>35892817.630000003</v>
      </c>
      <c r="K188" s="89">
        <v>35892817.630000003</v>
      </c>
      <c r="L188" s="89">
        <v>35892817.630000003</v>
      </c>
      <c r="M188" s="89">
        <v>35937688</v>
      </c>
      <c r="N188" s="89">
        <v>35937688</v>
      </c>
      <c r="O188" s="89">
        <v>35942249.07</v>
      </c>
      <c r="P188" s="89">
        <v>35957340.690000005</v>
      </c>
      <c r="Q188" s="89">
        <v>35959340.690000005</v>
      </c>
      <c r="R188" s="89">
        <v>35976401.585000008</v>
      </c>
      <c r="S188" s="89">
        <v>36007800.040000014</v>
      </c>
      <c r="T188" s="89">
        <v>36009800.040000014</v>
      </c>
      <c r="U188" s="89">
        <v>36011800.040000014</v>
      </c>
      <c r="V188" s="89">
        <v>36013800.040000014</v>
      </c>
      <c r="W188" s="89">
        <v>36034709.135000013</v>
      </c>
      <c r="X188" s="89">
        <v>36039072.770000018</v>
      </c>
      <c r="Y188" s="89">
        <v>36043436.405000024</v>
      </c>
      <c r="Z188" s="89">
        <v>36047800.040000029</v>
      </c>
      <c r="AA188" s="89">
        <v>37467329.220000029</v>
      </c>
      <c r="AB188" s="89">
        <v>37485656.275000028</v>
      </c>
      <c r="AC188" s="89">
        <v>37502136.14000003</v>
      </c>
      <c r="AD188" s="89">
        <v>37519231.605000034</v>
      </c>
      <c r="AE188" s="89">
        <v>37536943.070000038</v>
      </c>
      <c r="AF188" s="89">
        <v>37554654.535000041</v>
      </c>
      <c r="AG188" s="89">
        <v>37571750.000000045</v>
      </c>
      <c r="AH188" s="89">
        <v>37590077.065000042</v>
      </c>
      <c r="AI188" s="89">
        <v>37607172.530000046</v>
      </c>
      <c r="AJ188" s="89">
        <v>37624883.995000049</v>
      </c>
      <c r="AK188" s="89">
        <v>37716601.460000053</v>
      </c>
      <c r="AL188" s="89">
        <v>39053042.150000051</v>
      </c>
      <c r="AM188" s="89">
        <v>41565273.845000051</v>
      </c>
      <c r="AN188" s="89">
        <v>41657003.710000053</v>
      </c>
      <c r="AO188" s="89">
        <v>41721170.375000052</v>
      </c>
      <c r="AP188" s="89">
        <v>41785337.040000051</v>
      </c>
      <c r="AQ188" s="89">
        <v>41849503.70500005</v>
      </c>
      <c r="AR188" s="89">
        <v>41913670.370000049</v>
      </c>
      <c r="AS188" s="89">
        <v>41977837.035000049</v>
      </c>
      <c r="AT188" s="89">
        <v>42042003.700000048</v>
      </c>
      <c r="AU188" s="89">
        <v>42106170.365000047</v>
      </c>
      <c r="AV188" s="89">
        <v>42170344.735000044</v>
      </c>
      <c r="AW188" s="89">
        <v>42910815.235000044</v>
      </c>
      <c r="AX188" s="89">
        <v>43005730.330000043</v>
      </c>
      <c r="AY188" s="89">
        <v>43900645.425000042</v>
      </c>
      <c r="AZ188" s="89">
        <v>43935527.370000042</v>
      </c>
      <c r="BA188" s="89">
        <v>43970409.315000042</v>
      </c>
      <c r="BB188" s="89">
        <v>44005291.260000043</v>
      </c>
      <c r="BC188" s="89">
        <v>44040173.205000043</v>
      </c>
      <c r="BD188" s="89">
        <v>44075055.150000043</v>
      </c>
      <c r="BE188" s="89">
        <v>44109937.095000044</v>
      </c>
      <c r="BF188" s="89">
        <v>44144819.040000044</v>
      </c>
      <c r="BG188" s="89">
        <v>44179700.985000044</v>
      </c>
      <c r="BH188" s="89">
        <v>44214587.110000044</v>
      </c>
      <c r="BI188" s="89">
        <v>44249473.235000044</v>
      </c>
      <c r="BJ188" s="89">
        <v>44284359.360000044</v>
      </c>
      <c r="BK188" s="89">
        <v>48411512.905000046</v>
      </c>
      <c r="BL188" s="89">
        <v>48446394.850000046</v>
      </c>
      <c r="BM188" s="89">
        <v>48481276.795000046</v>
      </c>
      <c r="BN188" s="89">
        <v>48516158.740000047</v>
      </c>
      <c r="BO188" s="89">
        <v>48551040.685000047</v>
      </c>
      <c r="BP188" s="89">
        <v>48585922.630000047</v>
      </c>
      <c r="BQ188" s="89">
        <v>48620804.575000048</v>
      </c>
      <c r="BR188" s="89">
        <v>48655686.520000048</v>
      </c>
      <c r="BS188" s="89">
        <v>48690568.465000048</v>
      </c>
      <c r="BT188" s="89">
        <v>48725454.590000048</v>
      </c>
      <c r="BU188" s="89">
        <v>48760340.715000048</v>
      </c>
      <c r="BV188" s="89">
        <v>48795226.840000048</v>
      </c>
      <c r="BW188" s="89">
        <v>49470112.965000048</v>
      </c>
      <c r="BX188" s="112">
        <v>35942249.07</v>
      </c>
      <c r="BY188" s="112">
        <v>37467329.220000029</v>
      </c>
      <c r="BZ188" s="112">
        <v>41565273.845000051</v>
      </c>
      <c r="CA188" s="112">
        <v>43900645.425000042</v>
      </c>
      <c r="CB188" s="112">
        <v>48411512.905000046</v>
      </c>
      <c r="CC188" s="112">
        <v>49470112.965000048</v>
      </c>
      <c r="CD188" s="236">
        <v>35903297.359999999</v>
      </c>
      <c r="CE188" s="236">
        <v>36116221.520000003</v>
      </c>
      <c r="CF188" s="236">
        <v>37984211.68</v>
      </c>
      <c r="CG188" s="236">
        <v>42200423.530000001</v>
      </c>
      <c r="CH188" s="236">
        <v>44424730.109999999</v>
      </c>
      <c r="CI188" s="236">
        <v>48670038.560000002</v>
      </c>
    </row>
    <row r="189" spans="1:87" ht="12.75" customHeight="1" x14ac:dyDescent="0.3">
      <c r="A189" s="190">
        <v>34383</v>
      </c>
      <c r="B189" s="189" t="s">
        <v>500</v>
      </c>
      <c r="C189" s="89">
        <v>38341787.499999985</v>
      </c>
      <c r="D189" s="89">
        <v>38341787.499999985</v>
      </c>
      <c r="E189" s="89">
        <v>38341787.499999985</v>
      </c>
      <c r="F189" s="89">
        <v>38341787.499999985</v>
      </c>
      <c r="G189" s="89">
        <v>38341787.499999985</v>
      </c>
      <c r="H189" s="89">
        <v>38341787.499999985</v>
      </c>
      <c r="I189" s="89">
        <v>38341787.499999985</v>
      </c>
      <c r="J189" s="89">
        <v>38341787.499999985</v>
      </c>
      <c r="K189" s="89">
        <v>38341787.499999985</v>
      </c>
      <c r="L189" s="89">
        <v>38341787.499999985</v>
      </c>
      <c r="M189" s="89">
        <v>38320836.579999983</v>
      </c>
      <c r="N189" s="89">
        <v>38320836.579999983</v>
      </c>
      <c r="O189" s="89">
        <v>38320836.579999983</v>
      </c>
      <c r="P189" s="89">
        <v>38320836.579999983</v>
      </c>
      <c r="Q189" s="89">
        <v>38323731.399999984</v>
      </c>
      <c r="R189" s="89">
        <v>38340880.199999981</v>
      </c>
      <c r="S189" s="89">
        <v>38367603.689999983</v>
      </c>
      <c r="T189" s="89">
        <v>38367603.689999983</v>
      </c>
      <c r="U189" s="89">
        <v>38411331.674999982</v>
      </c>
      <c r="V189" s="89">
        <v>38411331.674999982</v>
      </c>
      <c r="W189" s="89">
        <v>38430240.769999981</v>
      </c>
      <c r="X189" s="89">
        <v>38432604.404999986</v>
      </c>
      <c r="Y189" s="89">
        <v>38434968.039999992</v>
      </c>
      <c r="Z189" s="89">
        <v>38437331.674999997</v>
      </c>
      <c r="AA189" s="89">
        <v>38711529.969999999</v>
      </c>
      <c r="AB189" s="89">
        <v>38711529.969999999</v>
      </c>
      <c r="AC189" s="89">
        <v>38711529.969999999</v>
      </c>
      <c r="AD189" s="89">
        <v>38711529.969999999</v>
      </c>
      <c r="AE189" s="89">
        <v>38711529.969999999</v>
      </c>
      <c r="AF189" s="89">
        <v>38711529.969999999</v>
      </c>
      <c r="AG189" s="89">
        <v>38711529.969999999</v>
      </c>
      <c r="AH189" s="89">
        <v>38711529.969999999</v>
      </c>
      <c r="AI189" s="89">
        <v>38711529.969999999</v>
      </c>
      <c r="AJ189" s="89">
        <v>38711529.969999999</v>
      </c>
      <c r="AK189" s="89">
        <v>38711529.969999999</v>
      </c>
      <c r="AL189" s="89">
        <v>38711529.969999999</v>
      </c>
      <c r="AM189" s="89">
        <v>40271371.379999995</v>
      </c>
      <c r="AN189" s="89">
        <v>40335538.044999994</v>
      </c>
      <c r="AO189" s="89">
        <v>40399704.709999993</v>
      </c>
      <c r="AP189" s="89">
        <v>40463871.374999993</v>
      </c>
      <c r="AQ189" s="89">
        <v>40528038.039999992</v>
      </c>
      <c r="AR189" s="89">
        <v>40592204.704999991</v>
      </c>
      <c r="AS189" s="89">
        <v>41806570.829999991</v>
      </c>
      <c r="AT189" s="89">
        <v>41870737.49499999</v>
      </c>
      <c r="AU189" s="89">
        <v>41934904.159999989</v>
      </c>
      <c r="AV189" s="89">
        <v>41999078.529999986</v>
      </c>
      <c r="AW189" s="89">
        <v>42063252.899999984</v>
      </c>
      <c r="AX189" s="89">
        <v>42127427.269999981</v>
      </c>
      <c r="AY189" s="89">
        <v>42591601.639999978</v>
      </c>
      <c r="AZ189" s="89">
        <v>42626483.584999979</v>
      </c>
      <c r="BA189" s="89">
        <v>42661365.529999979</v>
      </c>
      <c r="BB189" s="89">
        <v>42696247.474999979</v>
      </c>
      <c r="BC189" s="89">
        <v>42731129.419999979</v>
      </c>
      <c r="BD189" s="89">
        <v>42766011.36499998</v>
      </c>
      <c r="BE189" s="89">
        <v>42800893.30999998</v>
      </c>
      <c r="BF189" s="89">
        <v>42835775.25499998</v>
      </c>
      <c r="BG189" s="89">
        <v>42870657.199999981</v>
      </c>
      <c r="BH189" s="89">
        <v>42905543.324999981</v>
      </c>
      <c r="BI189" s="89">
        <v>42940429.449999981</v>
      </c>
      <c r="BJ189" s="89">
        <v>42975315.574999981</v>
      </c>
      <c r="BK189" s="89">
        <v>43930201.699999981</v>
      </c>
      <c r="BL189" s="89">
        <v>43965083.644999981</v>
      </c>
      <c r="BM189" s="89">
        <v>43999965.589999981</v>
      </c>
      <c r="BN189" s="89">
        <v>44034847.534999982</v>
      </c>
      <c r="BO189" s="89">
        <v>44069729.479999982</v>
      </c>
      <c r="BP189" s="89">
        <v>44104611.424999982</v>
      </c>
      <c r="BQ189" s="89">
        <v>44139493.369999982</v>
      </c>
      <c r="BR189" s="89">
        <v>44174375.314999983</v>
      </c>
      <c r="BS189" s="89">
        <v>44209257.259999983</v>
      </c>
      <c r="BT189" s="89">
        <v>44244143.384999983</v>
      </c>
      <c r="BU189" s="89">
        <v>44279029.509999983</v>
      </c>
      <c r="BV189" s="89">
        <v>44313915.634999983</v>
      </c>
      <c r="BW189" s="89">
        <v>44348801.759999983</v>
      </c>
      <c r="BX189" s="112">
        <v>38320836.579999983</v>
      </c>
      <c r="BY189" s="112">
        <v>38711529.969999999</v>
      </c>
      <c r="BZ189" s="112">
        <v>40271371.379999995</v>
      </c>
      <c r="CA189" s="112">
        <v>42591601.639999978</v>
      </c>
      <c r="CB189" s="112">
        <v>43930201.699999981</v>
      </c>
      <c r="CC189" s="112">
        <v>44348801.759999983</v>
      </c>
      <c r="CD189" s="236">
        <v>38336952.670000002</v>
      </c>
      <c r="CE189" s="236">
        <v>38408525.409999996</v>
      </c>
      <c r="CF189" s="236">
        <v>38831517.770000003</v>
      </c>
      <c r="CG189" s="236">
        <v>41306484.700000003</v>
      </c>
      <c r="CH189" s="236">
        <v>42871665.759999998</v>
      </c>
      <c r="CI189" s="236">
        <v>44139496.590000004</v>
      </c>
    </row>
    <row r="190" spans="1:87" ht="12.75" customHeight="1" x14ac:dyDescent="0.3">
      <c r="A190" s="190">
        <v>34384</v>
      </c>
      <c r="B190" s="189" t="s">
        <v>501</v>
      </c>
      <c r="C190" s="89">
        <v>28332610.960000001</v>
      </c>
      <c r="D190" s="89">
        <v>28332610.960000001</v>
      </c>
      <c r="E190" s="89">
        <v>28332610.960000001</v>
      </c>
      <c r="F190" s="89">
        <v>28332610.960000001</v>
      </c>
      <c r="G190" s="89">
        <v>28332610.960000001</v>
      </c>
      <c r="H190" s="89">
        <v>28332610.960000001</v>
      </c>
      <c r="I190" s="89">
        <v>28332610.960000001</v>
      </c>
      <c r="J190" s="89">
        <v>28332610.960000001</v>
      </c>
      <c r="K190" s="89">
        <v>28332610.960000001</v>
      </c>
      <c r="L190" s="89">
        <v>28332610.960000001</v>
      </c>
      <c r="M190" s="89">
        <v>28335606.440000001</v>
      </c>
      <c r="N190" s="89">
        <v>28306281.440000001</v>
      </c>
      <c r="O190" s="89">
        <v>28306281.440000001</v>
      </c>
      <c r="P190" s="89">
        <v>28306281.440000001</v>
      </c>
      <c r="Q190" s="89">
        <v>28306281.440000001</v>
      </c>
      <c r="R190" s="89">
        <v>28360754.015000001</v>
      </c>
      <c r="S190" s="89">
        <v>28386836.525000002</v>
      </c>
      <c r="T190" s="89">
        <v>28386836.525000002</v>
      </c>
      <c r="U190" s="89">
        <v>28430017.100000005</v>
      </c>
      <c r="V190" s="89">
        <v>28430017.100000005</v>
      </c>
      <c r="W190" s="89">
        <v>28448926.195000004</v>
      </c>
      <c r="X190" s="89">
        <v>28451289.830000006</v>
      </c>
      <c r="Y190" s="89">
        <v>28453653.465000007</v>
      </c>
      <c r="Z190" s="89">
        <v>28456017.100000009</v>
      </c>
      <c r="AA190" s="89">
        <v>28730215.395000007</v>
      </c>
      <c r="AB190" s="89">
        <v>28730215.395000007</v>
      </c>
      <c r="AC190" s="89">
        <v>28730215.395000007</v>
      </c>
      <c r="AD190" s="89">
        <v>28730215.395000007</v>
      </c>
      <c r="AE190" s="89">
        <v>28730215.395000007</v>
      </c>
      <c r="AF190" s="89">
        <v>28730215.395000007</v>
      </c>
      <c r="AG190" s="89">
        <v>28730215.395000007</v>
      </c>
      <c r="AH190" s="89">
        <v>28730215.395000007</v>
      </c>
      <c r="AI190" s="89">
        <v>28730215.395000007</v>
      </c>
      <c r="AJ190" s="89">
        <v>28730215.395000007</v>
      </c>
      <c r="AK190" s="89">
        <v>28730215.395000007</v>
      </c>
      <c r="AL190" s="89">
        <v>28730215.395000007</v>
      </c>
      <c r="AM190" s="89">
        <v>31295743.910000008</v>
      </c>
      <c r="AN190" s="89">
        <v>31359910.575000007</v>
      </c>
      <c r="AO190" s="89">
        <v>31424077.240000006</v>
      </c>
      <c r="AP190" s="89">
        <v>31488243.905000005</v>
      </c>
      <c r="AQ190" s="89">
        <v>31552410.570000004</v>
      </c>
      <c r="AR190" s="89">
        <v>31616577.235000003</v>
      </c>
      <c r="AS190" s="89">
        <v>32923070.535000004</v>
      </c>
      <c r="AT190" s="89">
        <v>32987237.200000003</v>
      </c>
      <c r="AU190" s="89">
        <v>33051403.865000002</v>
      </c>
      <c r="AV190" s="89">
        <v>45795639.32</v>
      </c>
      <c r="AW190" s="89">
        <v>46159813.689999998</v>
      </c>
      <c r="AX190" s="89">
        <v>46473988.059999995</v>
      </c>
      <c r="AY190" s="89">
        <v>46628162.429999992</v>
      </c>
      <c r="AZ190" s="89">
        <v>46663044.374999993</v>
      </c>
      <c r="BA190" s="89">
        <v>46697926.319999993</v>
      </c>
      <c r="BB190" s="89">
        <v>46732808.264999993</v>
      </c>
      <c r="BC190" s="89">
        <v>46767690.209999993</v>
      </c>
      <c r="BD190" s="89">
        <v>46802572.154999994</v>
      </c>
      <c r="BE190" s="89">
        <v>46837454.099999994</v>
      </c>
      <c r="BF190" s="89">
        <v>46872336.044999994</v>
      </c>
      <c r="BG190" s="89">
        <v>46907217.989999995</v>
      </c>
      <c r="BH190" s="89">
        <v>46942104.114999995</v>
      </c>
      <c r="BI190" s="89">
        <v>46976990.239999995</v>
      </c>
      <c r="BJ190" s="89">
        <v>47011876.364999995</v>
      </c>
      <c r="BK190" s="89">
        <v>47846762.489999995</v>
      </c>
      <c r="BL190" s="89">
        <v>47881644.434999995</v>
      </c>
      <c r="BM190" s="89">
        <v>47916526.379999995</v>
      </c>
      <c r="BN190" s="89">
        <v>47951408.324999996</v>
      </c>
      <c r="BO190" s="89">
        <v>47986290.269999996</v>
      </c>
      <c r="BP190" s="89">
        <v>48021172.214999996</v>
      </c>
      <c r="BQ190" s="89">
        <v>48056054.159999996</v>
      </c>
      <c r="BR190" s="89">
        <v>48090936.104999997</v>
      </c>
      <c r="BS190" s="89">
        <v>48125818.049999997</v>
      </c>
      <c r="BT190" s="89">
        <v>48160704.174999997</v>
      </c>
      <c r="BU190" s="89">
        <v>48195590.299999997</v>
      </c>
      <c r="BV190" s="89">
        <v>48230476.424999997</v>
      </c>
      <c r="BW190" s="89">
        <v>48425362.549999997</v>
      </c>
      <c r="BX190" s="112">
        <v>28306281.440000001</v>
      </c>
      <c r="BY190" s="112">
        <v>28730215.395000007</v>
      </c>
      <c r="BZ190" s="112">
        <v>31295743.910000008</v>
      </c>
      <c r="CA190" s="112">
        <v>46628162.429999992</v>
      </c>
      <c r="CB190" s="112">
        <v>47846762.489999995</v>
      </c>
      <c r="CC190" s="112">
        <v>48425362.549999997</v>
      </c>
      <c r="CD190" s="236">
        <v>28328790.690000001</v>
      </c>
      <c r="CE190" s="236">
        <v>28419492.890000001</v>
      </c>
      <c r="CF190" s="236">
        <v>28927563.739999998</v>
      </c>
      <c r="CG190" s="236">
        <v>36365867.579999998</v>
      </c>
      <c r="CH190" s="236">
        <v>46898995.780000001</v>
      </c>
      <c r="CI190" s="236">
        <v>48068365.07</v>
      </c>
    </row>
    <row r="191" spans="1:87" ht="12.75" customHeight="1" x14ac:dyDescent="0.3">
      <c r="A191" s="190">
        <v>34385</v>
      </c>
      <c r="B191" s="189" t="s">
        <v>502</v>
      </c>
      <c r="C191" s="89">
        <v>25226668.699999999</v>
      </c>
      <c r="D191" s="89">
        <v>25229112.669999998</v>
      </c>
      <c r="E191" s="89">
        <v>25229892.909999996</v>
      </c>
      <c r="F191" s="89">
        <v>25230266.229999997</v>
      </c>
      <c r="G191" s="89">
        <v>25230266.229999997</v>
      </c>
      <c r="H191" s="89">
        <v>25230266.229999997</v>
      </c>
      <c r="I191" s="89">
        <v>25230266.229999997</v>
      </c>
      <c r="J191" s="89">
        <v>25230266.229999997</v>
      </c>
      <c r="K191" s="89">
        <v>25120881.589999996</v>
      </c>
      <c r="L191" s="89">
        <v>25120881.589999996</v>
      </c>
      <c r="M191" s="89">
        <v>25103996.219999995</v>
      </c>
      <c r="N191" s="89">
        <v>25103996.219999995</v>
      </c>
      <c r="O191" s="89">
        <v>25103996.219999995</v>
      </c>
      <c r="P191" s="89">
        <v>25104543.989999995</v>
      </c>
      <c r="Q191" s="89">
        <v>25104543.989999995</v>
      </c>
      <c r="R191" s="89">
        <v>25148577.509999994</v>
      </c>
      <c r="S191" s="89">
        <v>25195227.224999994</v>
      </c>
      <c r="T191" s="89">
        <v>25195227.224999994</v>
      </c>
      <c r="U191" s="89">
        <v>25237399.124999993</v>
      </c>
      <c r="V191" s="89">
        <v>25237399.124999993</v>
      </c>
      <c r="W191" s="89">
        <v>25256308.219999991</v>
      </c>
      <c r="X191" s="89">
        <v>25258671.854999993</v>
      </c>
      <c r="Y191" s="89">
        <v>25261035.489999995</v>
      </c>
      <c r="Z191" s="89">
        <v>25263399.124999996</v>
      </c>
      <c r="AA191" s="89">
        <v>25537597.419999994</v>
      </c>
      <c r="AB191" s="89">
        <v>25537597.419999994</v>
      </c>
      <c r="AC191" s="89">
        <v>25537597.419999994</v>
      </c>
      <c r="AD191" s="89">
        <v>25537597.419999994</v>
      </c>
      <c r="AE191" s="89">
        <v>25537597.419999994</v>
      </c>
      <c r="AF191" s="89">
        <v>25537597.419999994</v>
      </c>
      <c r="AG191" s="89">
        <v>25537597.419999994</v>
      </c>
      <c r="AH191" s="89">
        <v>25537597.419999994</v>
      </c>
      <c r="AI191" s="89">
        <v>25537597.419999994</v>
      </c>
      <c r="AJ191" s="89">
        <v>25537597.419999994</v>
      </c>
      <c r="AK191" s="89">
        <v>25537597.419999994</v>
      </c>
      <c r="AL191" s="89">
        <v>27212207.614999995</v>
      </c>
      <c r="AM191" s="89">
        <v>28372049.039999995</v>
      </c>
      <c r="AN191" s="89">
        <v>28436215.704999994</v>
      </c>
      <c r="AO191" s="89">
        <v>28500382.369999994</v>
      </c>
      <c r="AP191" s="89">
        <v>28564549.034999993</v>
      </c>
      <c r="AQ191" s="89">
        <v>28628715.699999992</v>
      </c>
      <c r="AR191" s="89">
        <v>28692882.364999991</v>
      </c>
      <c r="AS191" s="89">
        <v>28757049.02999999</v>
      </c>
      <c r="AT191" s="89">
        <v>28821215.694999989</v>
      </c>
      <c r="AU191" s="89">
        <v>28885382.359999988</v>
      </c>
      <c r="AV191" s="89">
        <v>41629617.81499999</v>
      </c>
      <c r="AW191" s="89">
        <v>41993792.184999987</v>
      </c>
      <c r="AX191" s="89">
        <v>42307966.554999985</v>
      </c>
      <c r="AY191" s="89">
        <v>42942140.924999982</v>
      </c>
      <c r="AZ191" s="89">
        <v>42977022.869999982</v>
      </c>
      <c r="BA191" s="89">
        <v>43011904.814999983</v>
      </c>
      <c r="BB191" s="89">
        <v>43046786.759999983</v>
      </c>
      <c r="BC191" s="89">
        <v>43081668.704999983</v>
      </c>
      <c r="BD191" s="89">
        <v>43116550.649999984</v>
      </c>
      <c r="BE191" s="89">
        <v>43151432.594999984</v>
      </c>
      <c r="BF191" s="89">
        <v>43186314.539999984</v>
      </c>
      <c r="BG191" s="89">
        <v>43221196.484999985</v>
      </c>
      <c r="BH191" s="89">
        <v>43256082.609999985</v>
      </c>
      <c r="BI191" s="89">
        <v>43290968.734999985</v>
      </c>
      <c r="BJ191" s="89">
        <v>43325854.859999985</v>
      </c>
      <c r="BK191" s="89">
        <v>43360740.984999985</v>
      </c>
      <c r="BL191" s="89">
        <v>43395622.929999985</v>
      </c>
      <c r="BM191" s="89">
        <v>43430504.874999985</v>
      </c>
      <c r="BN191" s="89">
        <v>43465386.819999985</v>
      </c>
      <c r="BO191" s="89">
        <v>43500268.764999986</v>
      </c>
      <c r="BP191" s="89">
        <v>43535150.709999986</v>
      </c>
      <c r="BQ191" s="89">
        <v>43570032.654999986</v>
      </c>
      <c r="BR191" s="89">
        <v>43604914.599999987</v>
      </c>
      <c r="BS191" s="89">
        <v>43639796.544999987</v>
      </c>
      <c r="BT191" s="89">
        <v>43674682.669999987</v>
      </c>
      <c r="BU191" s="89">
        <v>43709568.794999987</v>
      </c>
      <c r="BV191" s="89">
        <v>43744454.919999987</v>
      </c>
      <c r="BW191" s="89">
        <v>44739341.044999987</v>
      </c>
      <c r="BX191" s="112">
        <v>25103996.219999995</v>
      </c>
      <c r="BY191" s="112">
        <v>25537597.419999994</v>
      </c>
      <c r="BZ191" s="112">
        <v>28372049.039999995</v>
      </c>
      <c r="CA191" s="112">
        <v>42942140.924999982</v>
      </c>
      <c r="CB191" s="112">
        <v>43360740.984999985</v>
      </c>
      <c r="CC191" s="112">
        <v>44739341.044999987</v>
      </c>
      <c r="CD191" s="236">
        <v>25183904.41</v>
      </c>
      <c r="CE191" s="236">
        <v>25223378.960000001</v>
      </c>
      <c r="CF191" s="236">
        <v>25884448.329999998</v>
      </c>
      <c r="CG191" s="236">
        <v>32810150.68</v>
      </c>
      <c r="CH191" s="236">
        <v>43151435.810000002</v>
      </c>
      <c r="CI191" s="236">
        <v>43643882.020000003</v>
      </c>
    </row>
    <row r="192" spans="1:87" ht="12.75" customHeight="1" x14ac:dyDescent="0.3">
      <c r="A192" s="190">
        <v>34386</v>
      </c>
      <c r="B192" s="189" t="s">
        <v>503</v>
      </c>
      <c r="C192" s="89">
        <v>224045533.36000001</v>
      </c>
      <c r="D192" s="89">
        <v>224045533.36000001</v>
      </c>
      <c r="E192" s="89">
        <v>224045533.36000001</v>
      </c>
      <c r="F192" s="89">
        <v>224045307.86000001</v>
      </c>
      <c r="G192" s="89">
        <v>224040307.86000001</v>
      </c>
      <c r="H192" s="89">
        <v>224040307.86000001</v>
      </c>
      <c r="I192" s="89">
        <v>224040307.86000001</v>
      </c>
      <c r="J192" s="89">
        <v>224040307.86000001</v>
      </c>
      <c r="K192" s="89">
        <v>223922332.48000002</v>
      </c>
      <c r="L192" s="89">
        <v>223922332.48000002</v>
      </c>
      <c r="M192" s="89">
        <v>223922332.48000002</v>
      </c>
      <c r="N192" s="89">
        <v>223922332.48000002</v>
      </c>
      <c r="O192" s="89">
        <v>223922332.48000002</v>
      </c>
      <c r="P192" s="89">
        <v>224285040.82000002</v>
      </c>
      <c r="Q192" s="89">
        <v>224327633.41500002</v>
      </c>
      <c r="R192" s="89">
        <v>224370226.01000002</v>
      </c>
      <c r="S192" s="89">
        <v>224412818.60500002</v>
      </c>
      <c r="T192" s="89">
        <v>224455411.20000002</v>
      </c>
      <c r="U192" s="89">
        <v>224498003.79500002</v>
      </c>
      <c r="V192" s="89">
        <v>224540596.39000002</v>
      </c>
      <c r="W192" s="89">
        <v>224583188.98500001</v>
      </c>
      <c r="X192" s="89">
        <v>224625781.58000001</v>
      </c>
      <c r="Y192" s="89">
        <v>224668374.17500001</v>
      </c>
      <c r="Z192" s="89">
        <v>224967633.43500003</v>
      </c>
      <c r="AA192" s="89">
        <v>225351015.47500005</v>
      </c>
      <c r="AB192" s="89">
        <v>225419163.61500004</v>
      </c>
      <c r="AC192" s="89">
        <v>225487311.76500005</v>
      </c>
      <c r="AD192" s="89">
        <v>225555459.91500005</v>
      </c>
      <c r="AE192" s="89">
        <v>225623608.06500006</v>
      </c>
      <c r="AF192" s="89">
        <v>225691756.21500006</v>
      </c>
      <c r="AG192" s="89">
        <v>225759904.36500007</v>
      </c>
      <c r="AH192" s="89">
        <v>225828052.51500008</v>
      </c>
      <c r="AI192" s="89">
        <v>225896200.66500008</v>
      </c>
      <c r="AJ192" s="89">
        <v>225964348.81500009</v>
      </c>
      <c r="AK192" s="89">
        <v>226032496.96500009</v>
      </c>
      <c r="AL192" s="89">
        <v>226100645.1150001</v>
      </c>
      <c r="AM192" s="89">
        <v>228254501.97500008</v>
      </c>
      <c r="AN192" s="89">
        <v>228313761.2350001</v>
      </c>
      <c r="AO192" s="89">
        <v>228373020.49500012</v>
      </c>
      <c r="AP192" s="89">
        <v>228432279.75500014</v>
      </c>
      <c r="AQ192" s="89">
        <v>228491539.01500016</v>
      </c>
      <c r="AR192" s="89">
        <v>228550798.27500018</v>
      </c>
      <c r="AS192" s="89">
        <v>228610057.53500021</v>
      </c>
      <c r="AT192" s="89">
        <v>228669316.79500023</v>
      </c>
      <c r="AU192" s="89">
        <v>228728576.05500025</v>
      </c>
      <c r="AV192" s="89">
        <v>228787835.31500027</v>
      </c>
      <c r="AW192" s="89">
        <v>228847094.57500029</v>
      </c>
      <c r="AX192" s="89">
        <v>228906353.83500031</v>
      </c>
      <c r="AY192" s="89">
        <v>241702230.79000032</v>
      </c>
      <c r="AZ192" s="89">
        <v>241820749.30500033</v>
      </c>
      <c r="BA192" s="89">
        <v>241939267.82000035</v>
      </c>
      <c r="BB192" s="89">
        <v>242057786.33500037</v>
      </c>
      <c r="BC192" s="89">
        <v>242176304.85000038</v>
      </c>
      <c r="BD192" s="89">
        <v>242294823.3650004</v>
      </c>
      <c r="BE192" s="89">
        <v>242413341.88000041</v>
      </c>
      <c r="BF192" s="89">
        <v>242531860.39500043</v>
      </c>
      <c r="BG192" s="89">
        <v>242650378.91000044</v>
      </c>
      <c r="BH192" s="89">
        <v>242768897.42500046</v>
      </c>
      <c r="BI192" s="89">
        <v>242887415.94000047</v>
      </c>
      <c r="BJ192" s="89">
        <v>244805934.44500047</v>
      </c>
      <c r="BK192" s="89">
        <v>245471564.07500046</v>
      </c>
      <c r="BL192" s="89">
        <v>245471564.07500046</v>
      </c>
      <c r="BM192" s="89">
        <v>245471564.07500046</v>
      </c>
      <c r="BN192" s="89">
        <v>245471564.07500046</v>
      </c>
      <c r="BO192" s="89">
        <v>245471564.07500046</v>
      </c>
      <c r="BP192" s="89">
        <v>245471564.07500046</v>
      </c>
      <c r="BQ192" s="89">
        <v>245471564.07500046</v>
      </c>
      <c r="BR192" s="89">
        <v>245471564.07500046</v>
      </c>
      <c r="BS192" s="89">
        <v>245471564.07500046</v>
      </c>
      <c r="BT192" s="89">
        <v>245471564.07500046</v>
      </c>
      <c r="BU192" s="89">
        <v>245471564.07500046</v>
      </c>
      <c r="BV192" s="89">
        <v>245471564.07500046</v>
      </c>
      <c r="BW192" s="89">
        <v>249071564.07500046</v>
      </c>
      <c r="BX192" s="112">
        <v>223922332.48000002</v>
      </c>
      <c r="BY192" s="112">
        <v>225351015.47500005</v>
      </c>
      <c r="BZ192" s="112">
        <v>228254501.97500008</v>
      </c>
      <c r="CA192" s="112">
        <v>241702230.79000032</v>
      </c>
      <c r="CB192" s="112">
        <v>245471564.07500046</v>
      </c>
      <c r="CC192" s="112">
        <v>249071564.07500046</v>
      </c>
      <c r="CD192" s="236">
        <v>223996523.21000001</v>
      </c>
      <c r="CE192" s="236">
        <v>224539081.25999999</v>
      </c>
      <c r="CF192" s="236">
        <v>225920343.5</v>
      </c>
      <c r="CG192" s="236">
        <v>229589797.36000001</v>
      </c>
      <c r="CH192" s="236">
        <v>242732350.43000001</v>
      </c>
      <c r="CI192" s="236">
        <v>245748487.15000001</v>
      </c>
    </row>
    <row r="193" spans="1:87" ht="12.75" customHeight="1" x14ac:dyDescent="0.3">
      <c r="A193" s="190">
        <v>34390</v>
      </c>
      <c r="B193" s="189" t="s">
        <v>504</v>
      </c>
      <c r="C193" s="89">
        <v>0</v>
      </c>
      <c r="D193" s="89">
        <v>0</v>
      </c>
      <c r="E193" s="89">
        <v>0</v>
      </c>
      <c r="F193" s="89">
        <v>0</v>
      </c>
      <c r="G193" s="89">
        <v>0</v>
      </c>
      <c r="H193" s="89">
        <v>0</v>
      </c>
      <c r="I193" s="89">
        <v>0</v>
      </c>
      <c r="J193" s="89">
        <v>0</v>
      </c>
      <c r="K193" s="89">
        <v>0</v>
      </c>
      <c r="L193" s="89">
        <v>0</v>
      </c>
      <c r="M193" s="89">
        <v>0</v>
      </c>
      <c r="N193" s="89">
        <v>0</v>
      </c>
      <c r="O193" s="89">
        <v>0</v>
      </c>
      <c r="P193" s="89">
        <v>0</v>
      </c>
      <c r="Q193" s="89">
        <v>0</v>
      </c>
      <c r="R193" s="89">
        <v>0</v>
      </c>
      <c r="S193" s="89">
        <v>0</v>
      </c>
      <c r="T193" s="89">
        <v>0</v>
      </c>
      <c r="U193" s="89">
        <v>0</v>
      </c>
      <c r="V193" s="89">
        <v>0</v>
      </c>
      <c r="W193" s="89">
        <v>0</v>
      </c>
      <c r="X193" s="89">
        <v>0</v>
      </c>
      <c r="Y193" s="89">
        <v>0</v>
      </c>
      <c r="Z193" s="89">
        <v>0</v>
      </c>
      <c r="AA193" s="89">
        <v>0</v>
      </c>
      <c r="AB193" s="89">
        <v>0</v>
      </c>
      <c r="AC193" s="89">
        <v>0</v>
      </c>
      <c r="AD193" s="89">
        <v>0</v>
      </c>
      <c r="AE193" s="89">
        <v>0</v>
      </c>
      <c r="AF193" s="89">
        <v>0</v>
      </c>
      <c r="AG193" s="89">
        <v>0</v>
      </c>
      <c r="AH193" s="89">
        <v>0</v>
      </c>
      <c r="AI193" s="89">
        <v>0</v>
      </c>
      <c r="AJ193" s="89">
        <v>0</v>
      </c>
      <c r="AK193" s="89">
        <v>0</v>
      </c>
      <c r="AL193" s="89">
        <v>0</v>
      </c>
      <c r="AM193" s="89">
        <v>0</v>
      </c>
      <c r="AN193" s="89">
        <v>0</v>
      </c>
      <c r="AO193" s="89">
        <v>0</v>
      </c>
      <c r="AP193" s="89">
        <v>0</v>
      </c>
      <c r="AQ193" s="89">
        <v>0</v>
      </c>
      <c r="AR193" s="89">
        <v>0</v>
      </c>
      <c r="AS193" s="89">
        <v>0</v>
      </c>
      <c r="AT193" s="89">
        <v>0</v>
      </c>
      <c r="AU193" s="89">
        <v>0</v>
      </c>
      <c r="AV193" s="89">
        <v>0</v>
      </c>
      <c r="AW193" s="89">
        <v>0</v>
      </c>
      <c r="AX193" s="89">
        <v>0</v>
      </c>
      <c r="AY193" s="89">
        <v>0</v>
      </c>
      <c r="AZ193" s="89">
        <v>0</v>
      </c>
      <c r="BA193" s="89">
        <v>0</v>
      </c>
      <c r="BB193" s="89">
        <v>0</v>
      </c>
      <c r="BC193" s="89">
        <v>0</v>
      </c>
      <c r="BD193" s="89">
        <v>0</v>
      </c>
      <c r="BE193" s="89">
        <v>0</v>
      </c>
      <c r="BF193" s="89">
        <v>0</v>
      </c>
      <c r="BG193" s="89">
        <v>0</v>
      </c>
      <c r="BH193" s="89">
        <v>0</v>
      </c>
      <c r="BI193" s="89">
        <v>0</v>
      </c>
      <c r="BJ193" s="89">
        <v>0</v>
      </c>
      <c r="BK193" s="89">
        <v>0</v>
      </c>
      <c r="BL193" s="89">
        <v>0</v>
      </c>
      <c r="BM193" s="89">
        <v>0</v>
      </c>
      <c r="BN193" s="89">
        <v>0</v>
      </c>
      <c r="BO193" s="89">
        <v>0</v>
      </c>
      <c r="BP193" s="89">
        <v>0</v>
      </c>
      <c r="BQ193" s="89">
        <v>0</v>
      </c>
      <c r="BR193" s="89">
        <v>0</v>
      </c>
      <c r="BS193" s="89">
        <v>0</v>
      </c>
      <c r="BT193" s="89">
        <v>0</v>
      </c>
      <c r="BU193" s="89">
        <v>0</v>
      </c>
      <c r="BV193" s="89">
        <v>0</v>
      </c>
      <c r="BW193" s="89">
        <v>0</v>
      </c>
      <c r="BX193" s="112">
        <v>0</v>
      </c>
      <c r="BY193" s="112">
        <v>0</v>
      </c>
      <c r="BZ193" s="112">
        <v>0</v>
      </c>
      <c r="CA193" s="112">
        <v>0</v>
      </c>
      <c r="CB193" s="112">
        <v>0</v>
      </c>
      <c r="CC193" s="112">
        <v>0</v>
      </c>
      <c r="CD193" s="236">
        <v>0</v>
      </c>
      <c r="CE193" s="236">
        <v>0</v>
      </c>
      <c r="CF193" s="236">
        <v>0</v>
      </c>
      <c r="CG193" s="236">
        <v>0</v>
      </c>
      <c r="CH193" s="236">
        <v>0</v>
      </c>
      <c r="CI193" s="236">
        <v>0</v>
      </c>
    </row>
    <row r="194" spans="1:87" ht="12.75" customHeight="1" x14ac:dyDescent="0.3">
      <c r="A194" s="190">
        <v>34398</v>
      </c>
      <c r="B194" s="189" t="s">
        <v>505</v>
      </c>
      <c r="C194" s="238">
        <v>903932.32000000007</v>
      </c>
      <c r="D194" s="89">
        <v>906702.14</v>
      </c>
      <c r="E194" s="89">
        <v>912128.15</v>
      </c>
      <c r="F194" s="89">
        <v>915563.64</v>
      </c>
      <c r="G194" s="89">
        <v>918267.88</v>
      </c>
      <c r="H194" s="89">
        <v>922871.07</v>
      </c>
      <c r="I194" s="89">
        <v>925553.48</v>
      </c>
      <c r="J194" s="89">
        <v>927003.44</v>
      </c>
      <c r="K194" s="89">
        <v>929494.74</v>
      </c>
      <c r="L194" s="89">
        <v>933263.55</v>
      </c>
      <c r="M194" s="89">
        <v>935790.85000000009</v>
      </c>
      <c r="N194" s="89">
        <v>939191.14000000013</v>
      </c>
      <c r="O194" s="89">
        <v>940672.19000000018</v>
      </c>
      <c r="P194" s="89">
        <v>940672.19000000018</v>
      </c>
      <c r="Q194" s="89">
        <v>940672.19000000018</v>
      </c>
      <c r="R194" s="89">
        <v>940672.19000000018</v>
      </c>
      <c r="S194" s="89">
        <v>940672.19000000018</v>
      </c>
      <c r="T194" s="89">
        <v>940672.19000000018</v>
      </c>
      <c r="U194" s="89">
        <v>940672.19000000018</v>
      </c>
      <c r="V194" s="89">
        <v>940672.19000000018</v>
      </c>
      <c r="W194" s="89">
        <v>940672.19000000018</v>
      </c>
      <c r="X194" s="89">
        <v>940672.19000000018</v>
      </c>
      <c r="Y194" s="89">
        <v>940672.19000000018</v>
      </c>
      <c r="Z194" s="89">
        <v>940672.19000000018</v>
      </c>
      <c r="AA194" s="89">
        <v>940672.19000000018</v>
      </c>
      <c r="AB194" s="89">
        <v>940672.19000000018</v>
      </c>
      <c r="AC194" s="89">
        <v>940672.19000000018</v>
      </c>
      <c r="AD194" s="89">
        <v>940672.19000000018</v>
      </c>
      <c r="AE194" s="89">
        <v>940672.19000000018</v>
      </c>
      <c r="AF194" s="89">
        <v>940672.19000000018</v>
      </c>
      <c r="AG194" s="89">
        <v>940672.19000000018</v>
      </c>
      <c r="AH194" s="89">
        <v>940672.19000000018</v>
      </c>
      <c r="AI194" s="89">
        <v>940672.19000000018</v>
      </c>
      <c r="AJ194" s="89">
        <v>940672.19000000018</v>
      </c>
      <c r="AK194" s="89">
        <v>940672.19000000018</v>
      </c>
      <c r="AL194" s="89">
        <v>940672.19000000018</v>
      </c>
      <c r="AM194" s="89">
        <v>940672.19000000018</v>
      </c>
      <c r="AN194" s="89">
        <v>940672.19000000018</v>
      </c>
      <c r="AO194" s="89">
        <v>940672.19000000018</v>
      </c>
      <c r="AP194" s="89">
        <v>940672.19000000018</v>
      </c>
      <c r="AQ194" s="89">
        <v>940672.19000000018</v>
      </c>
      <c r="AR194" s="89">
        <v>940672.19000000018</v>
      </c>
      <c r="AS194" s="89">
        <v>940672.19000000018</v>
      </c>
      <c r="AT194" s="89">
        <v>940672.19000000018</v>
      </c>
      <c r="AU194" s="89">
        <v>940672.19000000018</v>
      </c>
      <c r="AV194" s="89">
        <v>940672.19000000018</v>
      </c>
      <c r="AW194" s="89">
        <v>940672.19000000018</v>
      </c>
      <c r="AX194" s="89">
        <v>940672.19000000018</v>
      </c>
      <c r="AY194" s="89">
        <v>940672.19000000018</v>
      </c>
      <c r="AZ194" s="89">
        <v>940672.19000000018</v>
      </c>
      <c r="BA194" s="89">
        <v>940672.19000000018</v>
      </c>
      <c r="BB194" s="89">
        <v>940672.19000000018</v>
      </c>
      <c r="BC194" s="89">
        <v>940672.19000000018</v>
      </c>
      <c r="BD194" s="89">
        <v>940672.19000000018</v>
      </c>
      <c r="BE194" s="89">
        <v>940672.19000000018</v>
      </c>
      <c r="BF194" s="89">
        <v>940672.19000000018</v>
      </c>
      <c r="BG194" s="89">
        <v>940672.19000000018</v>
      </c>
      <c r="BH194" s="89">
        <v>940672.19000000018</v>
      </c>
      <c r="BI194" s="89">
        <v>940672.19000000018</v>
      </c>
      <c r="BJ194" s="89">
        <v>940672.19000000018</v>
      </c>
      <c r="BK194" s="89">
        <v>940672.19000000018</v>
      </c>
      <c r="BL194" s="89">
        <v>940672.19000000018</v>
      </c>
      <c r="BM194" s="89">
        <v>940672.19000000018</v>
      </c>
      <c r="BN194" s="89">
        <v>940672.19000000018</v>
      </c>
      <c r="BO194" s="89">
        <v>940672.19000000018</v>
      </c>
      <c r="BP194" s="89">
        <v>940672.19000000018</v>
      </c>
      <c r="BQ194" s="89">
        <v>940672.19000000018</v>
      </c>
      <c r="BR194" s="89">
        <v>940672.19000000018</v>
      </c>
      <c r="BS194" s="89">
        <v>940672.19000000018</v>
      </c>
      <c r="BT194" s="89">
        <v>940672.19000000018</v>
      </c>
      <c r="BU194" s="89">
        <v>940672.19000000018</v>
      </c>
      <c r="BV194" s="89">
        <v>940672.19000000018</v>
      </c>
      <c r="BW194" s="89">
        <v>940672.19000000018</v>
      </c>
      <c r="BX194" s="112">
        <v>940672.19000000018</v>
      </c>
      <c r="BY194" s="112">
        <v>940672.19000000018</v>
      </c>
      <c r="BZ194" s="112">
        <v>940672.19000000018</v>
      </c>
      <c r="CA194" s="112">
        <v>940672.19000000018</v>
      </c>
      <c r="CB194" s="112">
        <v>940672.19000000018</v>
      </c>
      <c r="CC194" s="112">
        <v>940672.19000000018</v>
      </c>
      <c r="CD194" s="236">
        <v>923879.58</v>
      </c>
      <c r="CE194" s="236">
        <v>940672.19</v>
      </c>
      <c r="CF194" s="236">
        <v>940672.19</v>
      </c>
      <c r="CG194" s="236">
        <v>940672.19</v>
      </c>
      <c r="CH194" s="236">
        <v>940672.19</v>
      </c>
      <c r="CI194" s="236">
        <v>940672.19</v>
      </c>
    </row>
    <row r="195" spans="1:87" ht="12.75" customHeight="1" x14ac:dyDescent="0.3">
      <c r="A195" s="190">
        <v>34399</v>
      </c>
      <c r="B195" s="189" t="s">
        <v>506</v>
      </c>
      <c r="C195" s="89">
        <v>651410530.79999995</v>
      </c>
      <c r="D195" s="89">
        <v>652082337.63999999</v>
      </c>
      <c r="E195" s="89">
        <v>652164928.40999997</v>
      </c>
      <c r="F195" s="89">
        <v>653690777.40999997</v>
      </c>
      <c r="G195" s="89">
        <v>653817763.81999993</v>
      </c>
      <c r="H195" s="89">
        <v>653305187.43999994</v>
      </c>
      <c r="I195" s="89">
        <v>653647387.88</v>
      </c>
      <c r="J195" s="89">
        <v>653987650.79999995</v>
      </c>
      <c r="K195" s="89">
        <v>653960494.19999993</v>
      </c>
      <c r="L195" s="89">
        <v>653970005.48999989</v>
      </c>
      <c r="M195" s="89">
        <v>654281629.03999984</v>
      </c>
      <c r="N195" s="89">
        <v>654119123.16999984</v>
      </c>
      <c r="O195" s="89">
        <v>802866083.21999979</v>
      </c>
      <c r="P195" s="89">
        <v>806498701.85999978</v>
      </c>
      <c r="Q195" s="89">
        <v>808107146.54999983</v>
      </c>
      <c r="R195" s="89">
        <v>808974807.42999983</v>
      </c>
      <c r="S195" s="89">
        <v>811766580.0799998</v>
      </c>
      <c r="T195" s="89">
        <v>812833049.59999979</v>
      </c>
      <c r="U195" s="89">
        <v>813281597.38999975</v>
      </c>
      <c r="V195" s="89">
        <v>813697195.71999979</v>
      </c>
      <c r="W195" s="89">
        <v>814012794.04999983</v>
      </c>
      <c r="X195" s="89">
        <v>814328392.37999988</v>
      </c>
      <c r="Y195" s="89">
        <v>815679596.13999987</v>
      </c>
      <c r="Z195" s="89">
        <v>815995194.46999991</v>
      </c>
      <c r="AA195" s="89">
        <v>960796152.64999998</v>
      </c>
      <c r="AB195" s="89">
        <v>969776521.56999993</v>
      </c>
      <c r="AC195" s="89">
        <v>970420524.25999999</v>
      </c>
      <c r="AD195" s="89">
        <v>971009689.5</v>
      </c>
      <c r="AE195" s="89">
        <v>971569354.74000001</v>
      </c>
      <c r="AF195" s="89">
        <v>972116477.36000001</v>
      </c>
      <c r="AG195" s="89">
        <v>974700776.81000006</v>
      </c>
      <c r="AH195" s="89">
        <v>975189942.05000007</v>
      </c>
      <c r="AI195" s="89">
        <v>975679107.33000004</v>
      </c>
      <c r="AJ195" s="89">
        <v>976168272.57000005</v>
      </c>
      <c r="AK195" s="89">
        <v>976657437.81000006</v>
      </c>
      <c r="AL195" s="89">
        <v>977146603.05000007</v>
      </c>
      <c r="AM195" s="89">
        <v>1183290068.4200001</v>
      </c>
      <c r="AN195" s="89">
        <v>1184643153.78</v>
      </c>
      <c r="AO195" s="89">
        <v>1185500739.02</v>
      </c>
      <c r="AP195" s="89">
        <v>1186403824.26</v>
      </c>
      <c r="AQ195" s="89">
        <v>1187230160.5</v>
      </c>
      <c r="AR195" s="89">
        <v>1294389348.04</v>
      </c>
      <c r="AS195" s="89">
        <v>1295170184.28</v>
      </c>
      <c r="AT195" s="89">
        <v>1295852769.52</v>
      </c>
      <c r="AU195" s="89">
        <v>1296485354.76</v>
      </c>
      <c r="AV195" s="89">
        <v>1297117940</v>
      </c>
      <c r="AW195" s="89">
        <v>1297750525.24</v>
      </c>
      <c r="AX195" s="89">
        <v>1298333110.48</v>
      </c>
      <c r="AY195" s="89">
        <v>1572329114.9100001</v>
      </c>
      <c r="AZ195" s="89">
        <v>1573302620.1400001</v>
      </c>
      <c r="BA195" s="89">
        <v>1574276125.21</v>
      </c>
      <c r="BB195" s="89">
        <v>1575249630.28</v>
      </c>
      <c r="BC195" s="89">
        <v>1576223135.3499999</v>
      </c>
      <c r="BD195" s="89">
        <v>1577201640.4199998</v>
      </c>
      <c r="BE195" s="89">
        <v>1578125145.4899998</v>
      </c>
      <c r="BF195" s="89">
        <v>1579048650.5599997</v>
      </c>
      <c r="BG195" s="89">
        <v>1579972155.6299996</v>
      </c>
      <c r="BH195" s="89">
        <v>1580895660.6999996</v>
      </c>
      <c r="BI195" s="89">
        <v>1581819165.7699995</v>
      </c>
      <c r="BJ195" s="89">
        <v>1582742670.8399994</v>
      </c>
      <c r="BK195" s="89">
        <v>1838315173.6999993</v>
      </c>
      <c r="BL195" s="89">
        <v>1839250106.6899993</v>
      </c>
      <c r="BM195" s="89">
        <v>1840185039.5999994</v>
      </c>
      <c r="BN195" s="89">
        <v>1841119972.5099995</v>
      </c>
      <c r="BO195" s="89">
        <v>1842054905.4199996</v>
      </c>
      <c r="BP195" s="89">
        <v>1842989838.3299997</v>
      </c>
      <c r="BQ195" s="89">
        <v>1843924771.2399998</v>
      </c>
      <c r="BR195" s="89">
        <v>1844859704.1499999</v>
      </c>
      <c r="BS195" s="89">
        <v>1845794637.0599999</v>
      </c>
      <c r="BT195" s="89">
        <v>1846729569.97</v>
      </c>
      <c r="BU195" s="89">
        <v>1847664502.8800001</v>
      </c>
      <c r="BV195" s="89">
        <v>1848599435.7900002</v>
      </c>
      <c r="BW195" s="89">
        <v>2180512992.52</v>
      </c>
      <c r="BX195" s="112">
        <v>802866083.21999979</v>
      </c>
      <c r="BY195" s="112">
        <v>960796152.64999998</v>
      </c>
      <c r="BZ195" s="112">
        <v>1183290068.4200001</v>
      </c>
      <c r="CA195" s="112">
        <v>1572329114.9100001</v>
      </c>
      <c r="CB195" s="112">
        <v>1838315173.6999993</v>
      </c>
      <c r="CC195" s="112">
        <v>2180512992.52</v>
      </c>
      <c r="CD195" s="236">
        <v>664869530.72000003</v>
      </c>
      <c r="CE195" s="236">
        <v>822987483.96000004</v>
      </c>
      <c r="CF195" s="236">
        <v>988809302.15999997</v>
      </c>
      <c r="CG195" s="236">
        <v>1274961253.3199999</v>
      </c>
      <c r="CH195" s="236">
        <v>1597653914.54</v>
      </c>
      <c r="CI195" s="236">
        <v>1869384665.3699999</v>
      </c>
    </row>
    <row r="196" spans="1:87" ht="12.75" customHeight="1" x14ac:dyDescent="0.3">
      <c r="A196" s="190">
        <v>34520</v>
      </c>
      <c r="B196" s="189" t="s">
        <v>507</v>
      </c>
      <c r="C196" s="237">
        <v>0</v>
      </c>
      <c r="D196" s="89">
        <v>0</v>
      </c>
      <c r="E196" s="89">
        <v>0</v>
      </c>
      <c r="F196" s="89">
        <v>0</v>
      </c>
      <c r="G196" s="89">
        <v>0</v>
      </c>
      <c r="H196" s="89">
        <v>0</v>
      </c>
      <c r="I196" s="89">
        <v>0</v>
      </c>
      <c r="J196" s="89">
        <v>0</v>
      </c>
      <c r="K196" s="89">
        <v>0</v>
      </c>
      <c r="L196" s="89">
        <v>0</v>
      </c>
      <c r="M196" s="89">
        <v>0</v>
      </c>
      <c r="N196" s="89">
        <v>0</v>
      </c>
      <c r="O196" s="89">
        <v>0</v>
      </c>
      <c r="P196" s="89">
        <v>0</v>
      </c>
      <c r="Q196" s="89">
        <v>0</v>
      </c>
      <c r="R196" s="89">
        <v>0</v>
      </c>
      <c r="S196" s="89">
        <v>0</v>
      </c>
      <c r="T196" s="89">
        <v>0</v>
      </c>
      <c r="U196" s="89">
        <v>0</v>
      </c>
      <c r="V196" s="89">
        <v>0</v>
      </c>
      <c r="W196" s="89">
        <v>0</v>
      </c>
      <c r="X196" s="89">
        <v>0</v>
      </c>
      <c r="Y196" s="89">
        <v>0</v>
      </c>
      <c r="Z196" s="89">
        <v>0</v>
      </c>
      <c r="AA196" s="89">
        <v>0</v>
      </c>
      <c r="AB196" s="89">
        <v>0</v>
      </c>
      <c r="AC196" s="89">
        <v>0</v>
      </c>
      <c r="AD196" s="89">
        <v>0</v>
      </c>
      <c r="AE196" s="89">
        <v>0</v>
      </c>
      <c r="AF196" s="89">
        <v>0</v>
      </c>
      <c r="AG196" s="89">
        <v>0</v>
      </c>
      <c r="AH196" s="89">
        <v>0</v>
      </c>
      <c r="AI196" s="89">
        <v>0</v>
      </c>
      <c r="AJ196" s="89">
        <v>0</v>
      </c>
      <c r="AK196" s="89">
        <v>0</v>
      </c>
      <c r="AL196" s="89">
        <v>0</v>
      </c>
      <c r="AM196" s="89">
        <v>0</v>
      </c>
      <c r="AN196" s="89">
        <v>0</v>
      </c>
      <c r="AO196" s="89">
        <v>0</v>
      </c>
      <c r="AP196" s="89">
        <v>0</v>
      </c>
      <c r="AQ196" s="89">
        <v>0</v>
      </c>
      <c r="AR196" s="89">
        <v>0</v>
      </c>
      <c r="AS196" s="89">
        <v>0</v>
      </c>
      <c r="AT196" s="89">
        <v>0</v>
      </c>
      <c r="AU196" s="89">
        <v>0</v>
      </c>
      <c r="AV196" s="89">
        <v>0</v>
      </c>
      <c r="AW196" s="89">
        <v>0</v>
      </c>
      <c r="AX196" s="89">
        <v>0</v>
      </c>
      <c r="AY196" s="89">
        <v>0</v>
      </c>
      <c r="AZ196" s="89">
        <v>0</v>
      </c>
      <c r="BA196" s="89">
        <v>0</v>
      </c>
      <c r="BB196" s="89">
        <v>0</v>
      </c>
      <c r="BC196" s="89">
        <v>0</v>
      </c>
      <c r="BD196" s="89">
        <v>0</v>
      </c>
      <c r="BE196" s="89">
        <v>0</v>
      </c>
      <c r="BF196" s="89">
        <v>0</v>
      </c>
      <c r="BG196" s="89">
        <v>0</v>
      </c>
      <c r="BH196" s="89">
        <v>0</v>
      </c>
      <c r="BI196" s="89">
        <v>0</v>
      </c>
      <c r="BJ196" s="89">
        <v>0</v>
      </c>
      <c r="BK196" s="89">
        <v>0</v>
      </c>
      <c r="BL196" s="89">
        <v>0</v>
      </c>
      <c r="BM196" s="89">
        <v>0</v>
      </c>
      <c r="BN196" s="89">
        <v>0</v>
      </c>
      <c r="BO196" s="89">
        <v>0</v>
      </c>
      <c r="BP196" s="89">
        <v>0</v>
      </c>
      <c r="BQ196" s="89">
        <v>0</v>
      </c>
      <c r="BR196" s="89">
        <v>0</v>
      </c>
      <c r="BS196" s="89">
        <v>0</v>
      </c>
      <c r="BT196" s="89">
        <v>0</v>
      </c>
      <c r="BU196" s="89">
        <v>0</v>
      </c>
      <c r="BV196" s="89">
        <v>0</v>
      </c>
      <c r="BW196" s="89">
        <v>0</v>
      </c>
      <c r="BX196" s="112">
        <v>0</v>
      </c>
      <c r="BY196" s="112">
        <v>0</v>
      </c>
      <c r="BZ196" s="112">
        <v>0</v>
      </c>
      <c r="CA196" s="112">
        <v>0</v>
      </c>
      <c r="CB196" s="112">
        <v>0</v>
      </c>
      <c r="CC196" s="112">
        <v>0</v>
      </c>
      <c r="CD196" s="236">
        <v>0</v>
      </c>
      <c r="CE196" s="236">
        <v>0</v>
      </c>
      <c r="CF196" s="236">
        <v>0</v>
      </c>
      <c r="CG196" s="236">
        <v>0</v>
      </c>
      <c r="CH196" s="236">
        <v>0</v>
      </c>
      <c r="CI196" s="236">
        <v>0</v>
      </c>
    </row>
    <row r="197" spans="1:87" ht="12.75" customHeight="1" x14ac:dyDescent="0.3">
      <c r="A197" s="190">
        <v>34528</v>
      </c>
      <c r="B197" s="189" t="s">
        <v>508</v>
      </c>
      <c r="C197" s="89">
        <v>0</v>
      </c>
      <c r="D197" s="89">
        <v>0</v>
      </c>
      <c r="E197" s="89">
        <v>0</v>
      </c>
      <c r="F197" s="89">
        <v>0</v>
      </c>
      <c r="G197" s="89">
        <v>0</v>
      </c>
      <c r="H197" s="89">
        <v>0</v>
      </c>
      <c r="I197" s="89">
        <v>0</v>
      </c>
      <c r="J197" s="89">
        <v>0</v>
      </c>
      <c r="K197" s="89">
        <v>0</v>
      </c>
      <c r="L197" s="89">
        <v>0</v>
      </c>
      <c r="M197" s="89">
        <v>0</v>
      </c>
      <c r="N197" s="89">
        <v>0</v>
      </c>
      <c r="O197" s="89">
        <v>0</v>
      </c>
      <c r="P197" s="89">
        <v>0</v>
      </c>
      <c r="Q197" s="89">
        <v>0</v>
      </c>
      <c r="R197" s="89">
        <v>0</v>
      </c>
      <c r="S197" s="89">
        <v>0</v>
      </c>
      <c r="T197" s="89">
        <v>0</v>
      </c>
      <c r="U197" s="89">
        <v>0</v>
      </c>
      <c r="V197" s="89">
        <v>0</v>
      </c>
      <c r="W197" s="89">
        <v>0</v>
      </c>
      <c r="X197" s="89">
        <v>0</v>
      </c>
      <c r="Y197" s="89">
        <v>0</v>
      </c>
      <c r="Z197" s="89">
        <v>0</v>
      </c>
      <c r="AA197" s="89">
        <v>0</v>
      </c>
      <c r="AB197" s="89">
        <v>0</v>
      </c>
      <c r="AC197" s="89">
        <v>0</v>
      </c>
      <c r="AD197" s="89">
        <v>0</v>
      </c>
      <c r="AE197" s="89">
        <v>0</v>
      </c>
      <c r="AF197" s="89">
        <v>0</v>
      </c>
      <c r="AG197" s="89">
        <v>0</v>
      </c>
      <c r="AH197" s="89">
        <v>0</v>
      </c>
      <c r="AI197" s="89">
        <v>0</v>
      </c>
      <c r="AJ197" s="89">
        <v>0</v>
      </c>
      <c r="AK197" s="89">
        <v>0</v>
      </c>
      <c r="AL197" s="89">
        <v>0</v>
      </c>
      <c r="AM197" s="89">
        <v>0</v>
      </c>
      <c r="AN197" s="89">
        <v>0</v>
      </c>
      <c r="AO197" s="89">
        <v>0</v>
      </c>
      <c r="AP197" s="89">
        <v>0</v>
      </c>
      <c r="AQ197" s="89">
        <v>0</v>
      </c>
      <c r="AR197" s="89">
        <v>0</v>
      </c>
      <c r="AS197" s="89">
        <v>0</v>
      </c>
      <c r="AT197" s="89">
        <v>0</v>
      </c>
      <c r="AU197" s="89">
        <v>0</v>
      </c>
      <c r="AV197" s="89">
        <v>0</v>
      </c>
      <c r="AW197" s="89">
        <v>0</v>
      </c>
      <c r="AX197" s="89">
        <v>0</v>
      </c>
      <c r="AY197" s="89">
        <v>0</v>
      </c>
      <c r="AZ197" s="89">
        <v>0</v>
      </c>
      <c r="BA197" s="89">
        <v>0</v>
      </c>
      <c r="BB197" s="89">
        <v>0</v>
      </c>
      <c r="BC197" s="89">
        <v>0</v>
      </c>
      <c r="BD197" s="89">
        <v>0</v>
      </c>
      <c r="BE197" s="89">
        <v>0</v>
      </c>
      <c r="BF197" s="89">
        <v>0</v>
      </c>
      <c r="BG197" s="89">
        <v>0</v>
      </c>
      <c r="BH197" s="89">
        <v>0</v>
      </c>
      <c r="BI197" s="89">
        <v>0</v>
      </c>
      <c r="BJ197" s="89">
        <v>0</v>
      </c>
      <c r="BK197" s="89">
        <v>0</v>
      </c>
      <c r="BL197" s="89">
        <v>0</v>
      </c>
      <c r="BM197" s="89">
        <v>0</v>
      </c>
      <c r="BN197" s="89">
        <v>0</v>
      </c>
      <c r="BO197" s="89">
        <v>0</v>
      </c>
      <c r="BP197" s="89">
        <v>0</v>
      </c>
      <c r="BQ197" s="89">
        <v>0</v>
      </c>
      <c r="BR197" s="89">
        <v>0</v>
      </c>
      <c r="BS197" s="89">
        <v>0</v>
      </c>
      <c r="BT197" s="89">
        <v>0</v>
      </c>
      <c r="BU197" s="89">
        <v>0</v>
      </c>
      <c r="BV197" s="89">
        <v>0</v>
      </c>
      <c r="BW197" s="89">
        <v>0</v>
      </c>
      <c r="BX197" s="112">
        <v>0</v>
      </c>
      <c r="BY197" s="112">
        <v>0</v>
      </c>
      <c r="BZ197" s="112">
        <v>0</v>
      </c>
      <c r="CA197" s="112">
        <v>0</v>
      </c>
      <c r="CB197" s="112">
        <v>0</v>
      </c>
      <c r="CC197" s="112">
        <v>0</v>
      </c>
      <c r="CD197" s="236">
        <v>0</v>
      </c>
      <c r="CE197" s="236">
        <v>0</v>
      </c>
      <c r="CF197" s="236">
        <v>0</v>
      </c>
      <c r="CG197" s="236">
        <v>0</v>
      </c>
      <c r="CH197" s="236">
        <v>0</v>
      </c>
      <c r="CI197" s="236">
        <v>0</v>
      </c>
    </row>
    <row r="198" spans="1:87" ht="12.75" customHeight="1" x14ac:dyDescent="0.3">
      <c r="A198" s="190">
        <v>34530</v>
      </c>
      <c r="B198" s="189" t="s">
        <v>509</v>
      </c>
      <c r="C198" s="89">
        <v>31440017.359999999</v>
      </c>
      <c r="D198" s="89">
        <v>31625485.93</v>
      </c>
      <c r="E198" s="89">
        <v>29133479.18</v>
      </c>
      <c r="F198" s="89">
        <v>29133479.18</v>
      </c>
      <c r="G198" s="89">
        <v>29133479.18</v>
      </c>
      <c r="H198" s="89">
        <v>29133479.18</v>
      </c>
      <c r="I198" s="89">
        <v>29133479.18</v>
      </c>
      <c r="J198" s="89">
        <v>29464571.509999998</v>
      </c>
      <c r="K198" s="89">
        <v>29466322.859999999</v>
      </c>
      <c r="L198" s="89">
        <v>29478588.41</v>
      </c>
      <c r="M198" s="89">
        <v>29478588.41</v>
      </c>
      <c r="N198" s="89">
        <v>29479489.580000002</v>
      </c>
      <c r="O198" s="89">
        <v>32858830.609999999</v>
      </c>
      <c r="P198" s="89">
        <v>32858830.609999999</v>
      </c>
      <c r="Q198" s="89">
        <v>32858830.609999999</v>
      </c>
      <c r="R198" s="89">
        <v>32858830.609999999</v>
      </c>
      <c r="S198" s="89">
        <v>32858830.609999999</v>
      </c>
      <c r="T198" s="89">
        <v>32858830.609999999</v>
      </c>
      <c r="U198" s="89">
        <v>32858830.609999999</v>
      </c>
      <c r="V198" s="89">
        <v>32858830.609999999</v>
      </c>
      <c r="W198" s="89">
        <v>32858830.609999999</v>
      </c>
      <c r="X198" s="89">
        <v>32858830.609999999</v>
      </c>
      <c r="Y198" s="89">
        <v>32858830.609999999</v>
      </c>
      <c r="Z198" s="89">
        <v>32858830.609999999</v>
      </c>
      <c r="AA198" s="89">
        <v>32858830.609999999</v>
      </c>
      <c r="AB198" s="89">
        <v>32858830.609999999</v>
      </c>
      <c r="AC198" s="89">
        <v>32858830.609999999</v>
      </c>
      <c r="AD198" s="89">
        <v>32858830.609999999</v>
      </c>
      <c r="AE198" s="89">
        <v>32858830.609999999</v>
      </c>
      <c r="AF198" s="89">
        <v>32858830.609999999</v>
      </c>
      <c r="AG198" s="89">
        <v>32858830.609999999</v>
      </c>
      <c r="AH198" s="89">
        <v>32858830.609999999</v>
      </c>
      <c r="AI198" s="89">
        <v>32858830.609999999</v>
      </c>
      <c r="AJ198" s="89">
        <v>32858830.609999999</v>
      </c>
      <c r="AK198" s="89">
        <v>32858830.609999999</v>
      </c>
      <c r="AL198" s="89">
        <v>32858830.609999999</v>
      </c>
      <c r="AM198" s="89">
        <v>32858830.609999999</v>
      </c>
      <c r="AN198" s="89">
        <v>32858830.609999999</v>
      </c>
      <c r="AO198" s="89">
        <v>32858830.609999999</v>
      </c>
      <c r="AP198" s="89">
        <v>32858830.609999999</v>
      </c>
      <c r="AQ198" s="89">
        <v>32858830.609999999</v>
      </c>
      <c r="AR198" s="89">
        <v>32858830.609999999</v>
      </c>
      <c r="AS198" s="89">
        <v>32858830.609999999</v>
      </c>
      <c r="AT198" s="89">
        <v>32858830.609999999</v>
      </c>
      <c r="AU198" s="89">
        <v>32858830.609999999</v>
      </c>
      <c r="AV198" s="89">
        <v>32858830.609999999</v>
      </c>
      <c r="AW198" s="89">
        <v>32858830.609999999</v>
      </c>
      <c r="AX198" s="89">
        <v>32858830.609999999</v>
      </c>
      <c r="AY198" s="89">
        <v>32858830.609999999</v>
      </c>
      <c r="AZ198" s="89">
        <v>32858830.609999999</v>
      </c>
      <c r="BA198" s="89">
        <v>32858830.609999999</v>
      </c>
      <c r="BB198" s="89">
        <v>32858830.609999999</v>
      </c>
      <c r="BC198" s="89">
        <v>32858830.609999999</v>
      </c>
      <c r="BD198" s="89">
        <v>32858830.609999999</v>
      </c>
      <c r="BE198" s="89">
        <v>32858830.609999999</v>
      </c>
      <c r="BF198" s="89">
        <v>32858830.609999999</v>
      </c>
      <c r="BG198" s="89">
        <v>32858830.609999999</v>
      </c>
      <c r="BH198" s="89">
        <v>32858830.609999999</v>
      </c>
      <c r="BI198" s="89">
        <v>32858830.609999999</v>
      </c>
      <c r="BJ198" s="89">
        <v>32858830.609999999</v>
      </c>
      <c r="BK198" s="89">
        <v>32858830.609999999</v>
      </c>
      <c r="BL198" s="89">
        <v>32858830.609999999</v>
      </c>
      <c r="BM198" s="89">
        <v>32858830.609999999</v>
      </c>
      <c r="BN198" s="89">
        <v>32858830.609999999</v>
      </c>
      <c r="BO198" s="89">
        <v>32858830.609999999</v>
      </c>
      <c r="BP198" s="89">
        <v>32858830.609999999</v>
      </c>
      <c r="BQ198" s="89">
        <v>32858830.609999999</v>
      </c>
      <c r="BR198" s="89">
        <v>32858830.609999999</v>
      </c>
      <c r="BS198" s="89">
        <v>32858830.609999999</v>
      </c>
      <c r="BT198" s="89">
        <v>32858830.609999999</v>
      </c>
      <c r="BU198" s="89">
        <v>32858830.609999999</v>
      </c>
      <c r="BV198" s="89">
        <v>32858830.609999999</v>
      </c>
      <c r="BW198" s="89">
        <v>32858830.609999999</v>
      </c>
      <c r="BX198" s="112">
        <v>32858830.609999999</v>
      </c>
      <c r="BY198" s="112">
        <v>32858830.609999999</v>
      </c>
      <c r="BZ198" s="112">
        <v>32858830.609999999</v>
      </c>
      <c r="CA198" s="112">
        <v>32858830.609999999</v>
      </c>
      <c r="CB198" s="112">
        <v>32858830.609999999</v>
      </c>
      <c r="CC198" s="112">
        <v>32858830.609999999</v>
      </c>
      <c r="CD198" s="236">
        <v>29919945.43</v>
      </c>
      <c r="CE198" s="236">
        <v>32858830.609999999</v>
      </c>
      <c r="CF198" s="236">
        <v>32858830.609999999</v>
      </c>
      <c r="CG198" s="236">
        <v>32858830.609999999</v>
      </c>
      <c r="CH198" s="236">
        <v>32858830.609999999</v>
      </c>
      <c r="CI198" s="236">
        <v>32858830.609999999</v>
      </c>
    </row>
    <row r="199" spans="1:87" ht="12.75" customHeight="1" x14ac:dyDescent="0.3">
      <c r="A199" s="190">
        <v>34531</v>
      </c>
      <c r="B199" s="189" t="s">
        <v>510</v>
      </c>
      <c r="C199" s="89">
        <v>39225695.200000003</v>
      </c>
      <c r="D199" s="89">
        <v>39225695.200000003</v>
      </c>
      <c r="E199" s="89">
        <v>39266811.390000001</v>
      </c>
      <c r="F199" s="89">
        <v>39266811.390000001</v>
      </c>
      <c r="G199" s="89">
        <v>39525206.890000001</v>
      </c>
      <c r="H199" s="89">
        <v>39502557.100000001</v>
      </c>
      <c r="I199" s="89">
        <v>39521016.57</v>
      </c>
      <c r="J199" s="89">
        <v>39466425.969999999</v>
      </c>
      <c r="K199" s="89">
        <v>39466425.969999999</v>
      </c>
      <c r="L199" s="89">
        <v>39466425.969999999</v>
      </c>
      <c r="M199" s="89">
        <v>39466425.969999999</v>
      </c>
      <c r="N199" s="89">
        <v>39491605.609999999</v>
      </c>
      <c r="O199" s="89">
        <v>40601976.5</v>
      </c>
      <c r="P199" s="89">
        <v>40601976.5</v>
      </c>
      <c r="Q199" s="89">
        <v>40601976.5</v>
      </c>
      <c r="R199" s="89">
        <v>40601976.5</v>
      </c>
      <c r="S199" s="89">
        <v>40601976.5</v>
      </c>
      <c r="T199" s="89">
        <v>40601976.5</v>
      </c>
      <c r="U199" s="89">
        <v>40601976.5</v>
      </c>
      <c r="V199" s="89">
        <v>40601976.5</v>
      </c>
      <c r="W199" s="89">
        <v>40601976.5</v>
      </c>
      <c r="X199" s="89">
        <v>40601976.5</v>
      </c>
      <c r="Y199" s="89">
        <v>40601976.5</v>
      </c>
      <c r="Z199" s="89">
        <v>40601976.5</v>
      </c>
      <c r="AA199" s="89">
        <v>40601976.5</v>
      </c>
      <c r="AB199" s="89">
        <v>40601976.5</v>
      </c>
      <c r="AC199" s="89">
        <v>40601976.5</v>
      </c>
      <c r="AD199" s="89">
        <v>40601976.5</v>
      </c>
      <c r="AE199" s="89">
        <v>40601976.5</v>
      </c>
      <c r="AF199" s="89">
        <v>40601976.5</v>
      </c>
      <c r="AG199" s="89">
        <v>40601976.5</v>
      </c>
      <c r="AH199" s="89">
        <v>40601976.5</v>
      </c>
      <c r="AI199" s="89">
        <v>40601976.5</v>
      </c>
      <c r="AJ199" s="89">
        <v>40601976.5</v>
      </c>
      <c r="AK199" s="89">
        <v>40601976.5</v>
      </c>
      <c r="AL199" s="89">
        <v>40601976.5</v>
      </c>
      <c r="AM199" s="89">
        <v>40601976.5</v>
      </c>
      <c r="AN199" s="89">
        <v>40601976.5</v>
      </c>
      <c r="AO199" s="89">
        <v>40601976.5</v>
      </c>
      <c r="AP199" s="89">
        <v>40601976.5</v>
      </c>
      <c r="AQ199" s="89">
        <v>40601976.5</v>
      </c>
      <c r="AR199" s="89">
        <v>40601976.5</v>
      </c>
      <c r="AS199" s="89">
        <v>40601976.5</v>
      </c>
      <c r="AT199" s="89">
        <v>40601976.5</v>
      </c>
      <c r="AU199" s="89">
        <v>40601976.5</v>
      </c>
      <c r="AV199" s="89">
        <v>40601976.5</v>
      </c>
      <c r="AW199" s="89">
        <v>40601976.5</v>
      </c>
      <c r="AX199" s="89">
        <v>40601976.5</v>
      </c>
      <c r="AY199" s="89">
        <v>40601976.5</v>
      </c>
      <c r="AZ199" s="89">
        <v>40601976.5</v>
      </c>
      <c r="BA199" s="89">
        <v>40601976.5</v>
      </c>
      <c r="BB199" s="89">
        <v>40601976.5</v>
      </c>
      <c r="BC199" s="89">
        <v>40601976.5</v>
      </c>
      <c r="BD199" s="89">
        <v>40601976.5</v>
      </c>
      <c r="BE199" s="89">
        <v>40601976.5</v>
      </c>
      <c r="BF199" s="89">
        <v>40601976.5</v>
      </c>
      <c r="BG199" s="89">
        <v>40601976.5</v>
      </c>
      <c r="BH199" s="89">
        <v>40601976.5</v>
      </c>
      <c r="BI199" s="89">
        <v>40601976.5</v>
      </c>
      <c r="BJ199" s="89">
        <v>40601976.5</v>
      </c>
      <c r="BK199" s="89">
        <v>40601976.5</v>
      </c>
      <c r="BL199" s="89">
        <v>40601976.5</v>
      </c>
      <c r="BM199" s="89">
        <v>40601976.5</v>
      </c>
      <c r="BN199" s="89">
        <v>40601976.5</v>
      </c>
      <c r="BO199" s="89">
        <v>40601976.5</v>
      </c>
      <c r="BP199" s="89">
        <v>40601976.5</v>
      </c>
      <c r="BQ199" s="89">
        <v>40601976.5</v>
      </c>
      <c r="BR199" s="89">
        <v>40601976.5</v>
      </c>
      <c r="BS199" s="89">
        <v>40601976.5</v>
      </c>
      <c r="BT199" s="89">
        <v>40601976.5</v>
      </c>
      <c r="BU199" s="89">
        <v>40601976.5</v>
      </c>
      <c r="BV199" s="89">
        <v>40601976.5</v>
      </c>
      <c r="BW199" s="89">
        <v>40601976.5</v>
      </c>
      <c r="BX199" s="112">
        <v>40601976.5</v>
      </c>
      <c r="BY199" s="112">
        <v>40601976.5</v>
      </c>
      <c r="BZ199" s="112">
        <v>40601976.5</v>
      </c>
      <c r="CA199" s="112">
        <v>40601976.5</v>
      </c>
      <c r="CB199" s="112">
        <v>40601976.5</v>
      </c>
      <c r="CC199" s="112">
        <v>40601976.5</v>
      </c>
      <c r="CD199" s="236">
        <v>39499467.670000002</v>
      </c>
      <c r="CE199" s="236">
        <v>40601976.5</v>
      </c>
      <c r="CF199" s="236">
        <v>40601976.5</v>
      </c>
      <c r="CG199" s="236">
        <v>40601976.5</v>
      </c>
      <c r="CH199" s="236">
        <v>40601976.5</v>
      </c>
      <c r="CI199" s="236">
        <v>40601976.5</v>
      </c>
    </row>
    <row r="200" spans="1:87" ht="12.75" customHeight="1" x14ac:dyDescent="0.3">
      <c r="A200" s="190">
        <v>34532</v>
      </c>
      <c r="B200" s="189" t="s">
        <v>511</v>
      </c>
      <c r="C200" s="89">
        <v>44481415.030000001</v>
      </c>
      <c r="D200" s="89">
        <v>44458934.18</v>
      </c>
      <c r="E200" s="89">
        <v>44460030.549999997</v>
      </c>
      <c r="F200" s="89">
        <v>44476616.299999997</v>
      </c>
      <c r="G200" s="89">
        <v>44534612.769999996</v>
      </c>
      <c r="H200" s="89">
        <v>44574706.879999995</v>
      </c>
      <c r="I200" s="89">
        <v>44575958.649999999</v>
      </c>
      <c r="J200" s="89">
        <v>44568631.539999999</v>
      </c>
      <c r="K200" s="89">
        <v>44568631.539999999</v>
      </c>
      <c r="L200" s="89">
        <v>44580576.859999999</v>
      </c>
      <c r="M200" s="89">
        <v>44580576.859999999</v>
      </c>
      <c r="N200" s="89">
        <v>44600816.68</v>
      </c>
      <c r="O200" s="89">
        <v>44600816.68</v>
      </c>
      <c r="P200" s="89">
        <v>44698672.580000006</v>
      </c>
      <c r="Q200" s="89">
        <v>44698672.580000006</v>
      </c>
      <c r="R200" s="89">
        <v>44698672.580000006</v>
      </c>
      <c r="S200" s="89">
        <v>44698672.580000006</v>
      </c>
      <c r="T200" s="89">
        <v>44698672.580000006</v>
      </c>
      <c r="U200" s="89">
        <v>44698672.580000006</v>
      </c>
      <c r="V200" s="89">
        <v>44698672.580000006</v>
      </c>
      <c r="W200" s="89">
        <v>44698672.580000006</v>
      </c>
      <c r="X200" s="89">
        <v>44698672.580000006</v>
      </c>
      <c r="Y200" s="89">
        <v>44698672.580000006</v>
      </c>
      <c r="Z200" s="89">
        <v>44698672.580000006</v>
      </c>
      <c r="AA200" s="89">
        <v>44698672.580000006</v>
      </c>
      <c r="AB200" s="89">
        <v>44698672.580000006</v>
      </c>
      <c r="AC200" s="89">
        <v>44698672.580000006</v>
      </c>
      <c r="AD200" s="89">
        <v>44698672.580000006</v>
      </c>
      <c r="AE200" s="89">
        <v>44698672.580000006</v>
      </c>
      <c r="AF200" s="89">
        <v>44698672.580000006</v>
      </c>
      <c r="AG200" s="89">
        <v>44698672.580000006</v>
      </c>
      <c r="AH200" s="89">
        <v>44698672.580000006</v>
      </c>
      <c r="AI200" s="89">
        <v>44698672.580000006</v>
      </c>
      <c r="AJ200" s="89">
        <v>44698672.580000006</v>
      </c>
      <c r="AK200" s="89">
        <v>44698672.580000006</v>
      </c>
      <c r="AL200" s="89">
        <v>44698672.580000006</v>
      </c>
      <c r="AM200" s="89">
        <v>44698672.580000006</v>
      </c>
      <c r="AN200" s="89">
        <v>44698672.580000006</v>
      </c>
      <c r="AO200" s="89">
        <v>44698672.580000006</v>
      </c>
      <c r="AP200" s="89">
        <v>44698672.580000006</v>
      </c>
      <c r="AQ200" s="89">
        <v>44698672.580000006</v>
      </c>
      <c r="AR200" s="89">
        <v>44698672.580000006</v>
      </c>
      <c r="AS200" s="89">
        <v>44698672.580000006</v>
      </c>
      <c r="AT200" s="89">
        <v>44698672.580000006</v>
      </c>
      <c r="AU200" s="89">
        <v>44698672.580000006</v>
      </c>
      <c r="AV200" s="89">
        <v>44698672.580000006</v>
      </c>
      <c r="AW200" s="89">
        <v>44698672.580000006</v>
      </c>
      <c r="AX200" s="89">
        <v>44698672.580000006</v>
      </c>
      <c r="AY200" s="89">
        <v>44698672.580000006</v>
      </c>
      <c r="AZ200" s="89">
        <v>44698672.580000006</v>
      </c>
      <c r="BA200" s="89">
        <v>44698672.580000006</v>
      </c>
      <c r="BB200" s="89">
        <v>44698672.580000006</v>
      </c>
      <c r="BC200" s="89">
        <v>44698672.580000006</v>
      </c>
      <c r="BD200" s="89">
        <v>44698672.580000006</v>
      </c>
      <c r="BE200" s="89">
        <v>44698672.580000006</v>
      </c>
      <c r="BF200" s="89">
        <v>44698672.580000006</v>
      </c>
      <c r="BG200" s="89">
        <v>44698672.580000006</v>
      </c>
      <c r="BH200" s="89">
        <v>44698672.580000006</v>
      </c>
      <c r="BI200" s="89">
        <v>44698672.580000006</v>
      </c>
      <c r="BJ200" s="89">
        <v>44698672.580000006</v>
      </c>
      <c r="BK200" s="89">
        <v>44698672.580000006</v>
      </c>
      <c r="BL200" s="89">
        <v>44698672.580000006</v>
      </c>
      <c r="BM200" s="89">
        <v>44698672.580000006</v>
      </c>
      <c r="BN200" s="89">
        <v>44698672.580000006</v>
      </c>
      <c r="BO200" s="89">
        <v>44698672.580000006</v>
      </c>
      <c r="BP200" s="89">
        <v>44698672.580000006</v>
      </c>
      <c r="BQ200" s="89">
        <v>44698672.580000006</v>
      </c>
      <c r="BR200" s="89">
        <v>44698672.580000006</v>
      </c>
      <c r="BS200" s="89">
        <v>44698672.580000006</v>
      </c>
      <c r="BT200" s="89">
        <v>44698672.580000006</v>
      </c>
      <c r="BU200" s="89">
        <v>44698672.580000006</v>
      </c>
      <c r="BV200" s="89">
        <v>44698672.580000006</v>
      </c>
      <c r="BW200" s="89">
        <v>44698672.580000006</v>
      </c>
      <c r="BX200" s="112">
        <v>44600816.68</v>
      </c>
      <c r="BY200" s="112">
        <v>44698672.580000006</v>
      </c>
      <c r="BZ200" s="112">
        <v>44698672.580000006</v>
      </c>
      <c r="CA200" s="112">
        <v>44698672.580000006</v>
      </c>
      <c r="CB200" s="112">
        <v>44698672.580000006</v>
      </c>
      <c r="CC200" s="112">
        <v>44698672.580000006</v>
      </c>
      <c r="CD200" s="236">
        <v>44543255.729999997</v>
      </c>
      <c r="CE200" s="236">
        <v>44691145.200000003</v>
      </c>
      <c r="CF200" s="236">
        <v>44698672.579999998</v>
      </c>
      <c r="CG200" s="236">
        <v>44698672.579999998</v>
      </c>
      <c r="CH200" s="236">
        <v>44698672.579999998</v>
      </c>
      <c r="CI200" s="236">
        <v>44698672.579999998</v>
      </c>
    </row>
    <row r="201" spans="1:87" ht="12.75" customHeight="1" x14ac:dyDescent="0.3">
      <c r="A201" s="190">
        <v>34533</v>
      </c>
      <c r="B201" s="189" t="s">
        <v>512</v>
      </c>
      <c r="C201" s="89">
        <v>14153816.049999999</v>
      </c>
      <c r="D201" s="89">
        <v>14153816.049999999</v>
      </c>
      <c r="E201" s="89">
        <v>14153816.049999999</v>
      </c>
      <c r="F201" s="89">
        <v>14153816.049999999</v>
      </c>
      <c r="G201" s="89">
        <v>14153816.049999999</v>
      </c>
      <c r="H201" s="89">
        <v>14153816.049999999</v>
      </c>
      <c r="I201" s="89">
        <v>14153816.049999999</v>
      </c>
      <c r="J201" s="89">
        <v>14153816.049999999</v>
      </c>
      <c r="K201" s="89">
        <v>14153816.049999999</v>
      </c>
      <c r="L201" s="89">
        <v>14153816.049999999</v>
      </c>
      <c r="M201" s="89">
        <v>14153816.049999999</v>
      </c>
      <c r="N201" s="89">
        <v>14153816.049999999</v>
      </c>
      <c r="O201" s="89">
        <v>14174190.639999999</v>
      </c>
      <c r="P201" s="89">
        <v>14174190.639999999</v>
      </c>
      <c r="Q201" s="89">
        <v>14174190.639999999</v>
      </c>
      <c r="R201" s="89">
        <v>14174190.639999999</v>
      </c>
      <c r="S201" s="89">
        <v>14174190.639999999</v>
      </c>
      <c r="T201" s="89">
        <v>14174190.639999999</v>
      </c>
      <c r="U201" s="89">
        <v>14174190.639999999</v>
      </c>
      <c r="V201" s="89">
        <v>14174190.639999999</v>
      </c>
      <c r="W201" s="89">
        <v>14174190.639999999</v>
      </c>
      <c r="X201" s="89">
        <v>14174190.639999999</v>
      </c>
      <c r="Y201" s="89">
        <v>14174190.639999999</v>
      </c>
      <c r="Z201" s="89">
        <v>14174190.639999999</v>
      </c>
      <c r="AA201" s="89">
        <v>14174190.639999999</v>
      </c>
      <c r="AB201" s="89">
        <v>14174190.639999999</v>
      </c>
      <c r="AC201" s="89">
        <v>14174190.639999999</v>
      </c>
      <c r="AD201" s="89">
        <v>14174190.639999999</v>
      </c>
      <c r="AE201" s="89">
        <v>14174190.639999999</v>
      </c>
      <c r="AF201" s="89">
        <v>14174190.639999999</v>
      </c>
      <c r="AG201" s="89">
        <v>14174190.639999999</v>
      </c>
      <c r="AH201" s="89">
        <v>14174190.639999999</v>
      </c>
      <c r="AI201" s="89">
        <v>14174190.639999999</v>
      </c>
      <c r="AJ201" s="89">
        <v>14174190.639999999</v>
      </c>
      <c r="AK201" s="89">
        <v>14174190.639999999</v>
      </c>
      <c r="AL201" s="89">
        <v>14174190.639999999</v>
      </c>
      <c r="AM201" s="89">
        <v>14174190.639999999</v>
      </c>
      <c r="AN201" s="89">
        <v>14174190.639999999</v>
      </c>
      <c r="AO201" s="89">
        <v>14174190.639999999</v>
      </c>
      <c r="AP201" s="89">
        <v>14174190.639999999</v>
      </c>
      <c r="AQ201" s="89">
        <v>14174190.639999999</v>
      </c>
      <c r="AR201" s="89">
        <v>14174190.639999999</v>
      </c>
      <c r="AS201" s="89">
        <v>14174190.639999999</v>
      </c>
      <c r="AT201" s="89">
        <v>14174190.639999999</v>
      </c>
      <c r="AU201" s="89">
        <v>14174190.639999999</v>
      </c>
      <c r="AV201" s="89">
        <v>14174190.639999999</v>
      </c>
      <c r="AW201" s="89">
        <v>14174190.639999999</v>
      </c>
      <c r="AX201" s="89">
        <v>14174190.639999999</v>
      </c>
      <c r="AY201" s="89">
        <v>14174190.639999999</v>
      </c>
      <c r="AZ201" s="89">
        <v>14174190.639999999</v>
      </c>
      <c r="BA201" s="89">
        <v>14174190.639999999</v>
      </c>
      <c r="BB201" s="89">
        <v>14174190.639999999</v>
      </c>
      <c r="BC201" s="89">
        <v>14174190.639999999</v>
      </c>
      <c r="BD201" s="89">
        <v>14174190.639999999</v>
      </c>
      <c r="BE201" s="89">
        <v>14174190.639999999</v>
      </c>
      <c r="BF201" s="89">
        <v>14174190.639999999</v>
      </c>
      <c r="BG201" s="89">
        <v>14174190.639999999</v>
      </c>
      <c r="BH201" s="89">
        <v>14174190.639999999</v>
      </c>
      <c r="BI201" s="89">
        <v>14174190.639999999</v>
      </c>
      <c r="BJ201" s="89">
        <v>14174190.639999999</v>
      </c>
      <c r="BK201" s="89">
        <v>14174190.639999999</v>
      </c>
      <c r="BL201" s="89">
        <v>14174190.639999999</v>
      </c>
      <c r="BM201" s="89">
        <v>14174190.639999999</v>
      </c>
      <c r="BN201" s="89">
        <v>14174190.639999999</v>
      </c>
      <c r="BO201" s="89">
        <v>14174190.639999999</v>
      </c>
      <c r="BP201" s="89">
        <v>14174190.639999999</v>
      </c>
      <c r="BQ201" s="89">
        <v>14174190.639999999</v>
      </c>
      <c r="BR201" s="89">
        <v>14174190.639999999</v>
      </c>
      <c r="BS201" s="89">
        <v>14174190.639999999</v>
      </c>
      <c r="BT201" s="89">
        <v>14174190.639999999</v>
      </c>
      <c r="BU201" s="89">
        <v>14174190.639999999</v>
      </c>
      <c r="BV201" s="89">
        <v>14174190.639999999</v>
      </c>
      <c r="BW201" s="89">
        <v>14174190.639999999</v>
      </c>
      <c r="BX201" s="112">
        <v>14174190.639999999</v>
      </c>
      <c r="BY201" s="112">
        <v>14174190.639999999</v>
      </c>
      <c r="BZ201" s="112">
        <v>14174190.639999999</v>
      </c>
      <c r="CA201" s="112">
        <v>14174190.639999999</v>
      </c>
      <c r="CB201" s="112">
        <v>14174190.639999999</v>
      </c>
      <c r="CC201" s="112">
        <v>14174190.639999999</v>
      </c>
      <c r="CD201" s="236">
        <v>14155383.33</v>
      </c>
      <c r="CE201" s="236">
        <v>14174190.640000001</v>
      </c>
      <c r="CF201" s="236">
        <v>14174190.640000001</v>
      </c>
      <c r="CG201" s="236">
        <v>14174190.640000001</v>
      </c>
      <c r="CH201" s="236">
        <v>14174190.640000001</v>
      </c>
      <c r="CI201" s="236">
        <v>14174190.640000001</v>
      </c>
    </row>
    <row r="202" spans="1:87" ht="12.75" customHeight="1" x14ac:dyDescent="0.3">
      <c r="A202" s="190">
        <v>34534</v>
      </c>
      <c r="B202" s="189" t="s">
        <v>513</v>
      </c>
      <c r="C202" s="89">
        <v>4168999</v>
      </c>
      <c r="D202" s="89">
        <v>4168999</v>
      </c>
      <c r="E202" s="89">
        <v>4168999</v>
      </c>
      <c r="F202" s="89">
        <v>4168999</v>
      </c>
      <c r="G202" s="89">
        <v>4168999</v>
      </c>
      <c r="H202" s="89">
        <v>4168999</v>
      </c>
      <c r="I202" s="89">
        <v>4168999</v>
      </c>
      <c r="J202" s="89">
        <v>4168999</v>
      </c>
      <c r="K202" s="89">
        <v>4168999</v>
      </c>
      <c r="L202" s="89">
        <v>4168999</v>
      </c>
      <c r="M202" s="89">
        <v>4168999</v>
      </c>
      <c r="N202" s="89">
        <v>4168999</v>
      </c>
      <c r="O202" s="89">
        <v>4189431.02</v>
      </c>
      <c r="P202" s="89">
        <v>4189431.02</v>
      </c>
      <c r="Q202" s="89">
        <v>4189431.02</v>
      </c>
      <c r="R202" s="89">
        <v>4189431.02</v>
      </c>
      <c r="S202" s="89">
        <v>4189431.02</v>
      </c>
      <c r="T202" s="89">
        <v>4189431.02</v>
      </c>
      <c r="U202" s="89">
        <v>4189431.02</v>
      </c>
      <c r="V202" s="89">
        <v>4189431.02</v>
      </c>
      <c r="W202" s="89">
        <v>4189431.02</v>
      </c>
      <c r="X202" s="89">
        <v>4189431.02</v>
      </c>
      <c r="Y202" s="89">
        <v>4189431.02</v>
      </c>
      <c r="Z202" s="89">
        <v>4189431.02</v>
      </c>
      <c r="AA202" s="89">
        <v>4189431.02</v>
      </c>
      <c r="AB202" s="89">
        <v>4189431.02</v>
      </c>
      <c r="AC202" s="89">
        <v>4189431.02</v>
      </c>
      <c r="AD202" s="89">
        <v>4189431.02</v>
      </c>
      <c r="AE202" s="89">
        <v>4189431.02</v>
      </c>
      <c r="AF202" s="89">
        <v>4189431.02</v>
      </c>
      <c r="AG202" s="89">
        <v>4189431.02</v>
      </c>
      <c r="AH202" s="89">
        <v>4189431.02</v>
      </c>
      <c r="AI202" s="89">
        <v>4189431.02</v>
      </c>
      <c r="AJ202" s="89">
        <v>4189431.02</v>
      </c>
      <c r="AK202" s="89">
        <v>4189431.02</v>
      </c>
      <c r="AL202" s="89">
        <v>4189431.02</v>
      </c>
      <c r="AM202" s="89">
        <v>4189431.02</v>
      </c>
      <c r="AN202" s="89">
        <v>4189431.02</v>
      </c>
      <c r="AO202" s="89">
        <v>4189431.02</v>
      </c>
      <c r="AP202" s="89">
        <v>4189431.02</v>
      </c>
      <c r="AQ202" s="89">
        <v>4189431.02</v>
      </c>
      <c r="AR202" s="89">
        <v>4189431.02</v>
      </c>
      <c r="AS202" s="89">
        <v>4189431.02</v>
      </c>
      <c r="AT202" s="89">
        <v>4189431.02</v>
      </c>
      <c r="AU202" s="89">
        <v>4189431.02</v>
      </c>
      <c r="AV202" s="89">
        <v>4189431.02</v>
      </c>
      <c r="AW202" s="89">
        <v>4189431.02</v>
      </c>
      <c r="AX202" s="89">
        <v>4189431.02</v>
      </c>
      <c r="AY202" s="89">
        <v>4189431.02</v>
      </c>
      <c r="AZ202" s="89">
        <v>4189431.02</v>
      </c>
      <c r="BA202" s="89">
        <v>4189431.02</v>
      </c>
      <c r="BB202" s="89">
        <v>4189431.02</v>
      </c>
      <c r="BC202" s="89">
        <v>4189431.02</v>
      </c>
      <c r="BD202" s="89">
        <v>4189431.02</v>
      </c>
      <c r="BE202" s="89">
        <v>4189431.02</v>
      </c>
      <c r="BF202" s="89">
        <v>4189431.02</v>
      </c>
      <c r="BG202" s="89">
        <v>4189431.02</v>
      </c>
      <c r="BH202" s="89">
        <v>4189431.02</v>
      </c>
      <c r="BI202" s="89">
        <v>4189431.02</v>
      </c>
      <c r="BJ202" s="89">
        <v>4189431.02</v>
      </c>
      <c r="BK202" s="89">
        <v>4189431.02</v>
      </c>
      <c r="BL202" s="89">
        <v>4189431.02</v>
      </c>
      <c r="BM202" s="89">
        <v>4189431.02</v>
      </c>
      <c r="BN202" s="89">
        <v>4189431.02</v>
      </c>
      <c r="BO202" s="89">
        <v>4189431.02</v>
      </c>
      <c r="BP202" s="89">
        <v>4189431.02</v>
      </c>
      <c r="BQ202" s="89">
        <v>4189431.02</v>
      </c>
      <c r="BR202" s="89">
        <v>4189431.02</v>
      </c>
      <c r="BS202" s="89">
        <v>4189431.02</v>
      </c>
      <c r="BT202" s="89">
        <v>4189431.02</v>
      </c>
      <c r="BU202" s="89">
        <v>4189431.02</v>
      </c>
      <c r="BV202" s="89">
        <v>4189431.02</v>
      </c>
      <c r="BW202" s="89">
        <v>4189431.02</v>
      </c>
      <c r="BX202" s="112">
        <v>4189431.02</v>
      </c>
      <c r="BY202" s="112">
        <v>4189431.02</v>
      </c>
      <c r="BZ202" s="112">
        <v>4189431.02</v>
      </c>
      <c r="CA202" s="112">
        <v>4189431.02</v>
      </c>
      <c r="CB202" s="112">
        <v>4189431.02</v>
      </c>
      <c r="CC202" s="112">
        <v>4189431.02</v>
      </c>
      <c r="CD202" s="236">
        <v>4170570.69</v>
      </c>
      <c r="CE202" s="236">
        <v>4189431.02</v>
      </c>
      <c r="CF202" s="236">
        <v>4189431.02</v>
      </c>
      <c r="CG202" s="236">
        <v>4189431.02</v>
      </c>
      <c r="CH202" s="236">
        <v>4189431.02</v>
      </c>
      <c r="CI202" s="236">
        <v>4189431.02</v>
      </c>
    </row>
    <row r="203" spans="1:87" ht="12.75" customHeight="1" x14ac:dyDescent="0.3">
      <c r="A203" s="190">
        <v>34535</v>
      </c>
      <c r="B203" s="189" t="s">
        <v>514</v>
      </c>
      <c r="C203" s="89">
        <v>10386138.189999998</v>
      </c>
      <c r="D203" s="89">
        <v>10386138.189999998</v>
      </c>
      <c r="E203" s="89">
        <v>10386138.189999998</v>
      </c>
      <c r="F203" s="89">
        <v>10386138.189999998</v>
      </c>
      <c r="G203" s="89">
        <v>10386138.189999998</v>
      </c>
      <c r="H203" s="89">
        <v>10386138.189999998</v>
      </c>
      <c r="I203" s="89">
        <v>10386138.189999998</v>
      </c>
      <c r="J203" s="89">
        <v>10386138.189999998</v>
      </c>
      <c r="K203" s="89">
        <v>10386138.189999998</v>
      </c>
      <c r="L203" s="89">
        <v>10386138.189999998</v>
      </c>
      <c r="M203" s="89">
        <v>10386138.189999998</v>
      </c>
      <c r="N203" s="89">
        <v>10388253.019999998</v>
      </c>
      <c r="O203" s="89">
        <v>10408627.609999998</v>
      </c>
      <c r="P203" s="89">
        <v>10408627.609999998</v>
      </c>
      <c r="Q203" s="89">
        <v>10408627.609999998</v>
      </c>
      <c r="R203" s="89">
        <v>10408627.609999998</v>
      </c>
      <c r="S203" s="89">
        <v>10408627.609999998</v>
      </c>
      <c r="T203" s="89">
        <v>10408627.609999998</v>
      </c>
      <c r="U203" s="89">
        <v>10408627.609999998</v>
      </c>
      <c r="V203" s="89">
        <v>10408627.609999998</v>
      </c>
      <c r="W203" s="89">
        <v>10408627.609999998</v>
      </c>
      <c r="X203" s="89">
        <v>10408627.609999998</v>
      </c>
      <c r="Y203" s="89">
        <v>10408627.609999998</v>
      </c>
      <c r="Z203" s="89">
        <v>10408627.609999998</v>
      </c>
      <c r="AA203" s="89">
        <v>10408627.609999998</v>
      </c>
      <c r="AB203" s="89">
        <v>10408627.609999998</v>
      </c>
      <c r="AC203" s="89">
        <v>10408627.609999998</v>
      </c>
      <c r="AD203" s="89">
        <v>10408627.609999998</v>
      </c>
      <c r="AE203" s="89">
        <v>10408627.609999998</v>
      </c>
      <c r="AF203" s="89">
        <v>10408627.609999998</v>
      </c>
      <c r="AG203" s="89">
        <v>10408627.609999998</v>
      </c>
      <c r="AH203" s="89">
        <v>10408627.609999998</v>
      </c>
      <c r="AI203" s="89">
        <v>10408627.609999998</v>
      </c>
      <c r="AJ203" s="89">
        <v>10408627.609999998</v>
      </c>
      <c r="AK203" s="89">
        <v>10408627.609999998</v>
      </c>
      <c r="AL203" s="89">
        <v>10408627.609999998</v>
      </c>
      <c r="AM203" s="89">
        <v>10408627.609999998</v>
      </c>
      <c r="AN203" s="89">
        <v>10408627.609999998</v>
      </c>
      <c r="AO203" s="89">
        <v>10408627.609999998</v>
      </c>
      <c r="AP203" s="89">
        <v>10408627.609999998</v>
      </c>
      <c r="AQ203" s="89">
        <v>10408627.609999998</v>
      </c>
      <c r="AR203" s="89">
        <v>10408627.609999998</v>
      </c>
      <c r="AS203" s="89">
        <v>10408627.609999998</v>
      </c>
      <c r="AT203" s="89">
        <v>10408627.609999998</v>
      </c>
      <c r="AU203" s="89">
        <v>10408627.609999998</v>
      </c>
      <c r="AV203" s="89">
        <v>10408627.609999998</v>
      </c>
      <c r="AW203" s="89">
        <v>10408627.609999998</v>
      </c>
      <c r="AX203" s="89">
        <v>10408627.609999998</v>
      </c>
      <c r="AY203" s="89">
        <v>10408627.609999998</v>
      </c>
      <c r="AZ203" s="89">
        <v>10408627.609999998</v>
      </c>
      <c r="BA203" s="89">
        <v>10408627.609999998</v>
      </c>
      <c r="BB203" s="89">
        <v>10408627.609999998</v>
      </c>
      <c r="BC203" s="89">
        <v>10408627.609999998</v>
      </c>
      <c r="BD203" s="89">
        <v>10408627.609999998</v>
      </c>
      <c r="BE203" s="89">
        <v>10408627.609999998</v>
      </c>
      <c r="BF203" s="89">
        <v>10408627.609999998</v>
      </c>
      <c r="BG203" s="89">
        <v>10408627.609999998</v>
      </c>
      <c r="BH203" s="89">
        <v>10408627.609999998</v>
      </c>
      <c r="BI203" s="89">
        <v>10408627.609999998</v>
      </c>
      <c r="BJ203" s="89">
        <v>10408627.609999998</v>
      </c>
      <c r="BK203" s="89">
        <v>10408627.609999998</v>
      </c>
      <c r="BL203" s="89">
        <v>10408627.609999998</v>
      </c>
      <c r="BM203" s="89">
        <v>10408627.609999998</v>
      </c>
      <c r="BN203" s="89">
        <v>10408627.609999998</v>
      </c>
      <c r="BO203" s="89">
        <v>10408627.609999998</v>
      </c>
      <c r="BP203" s="89">
        <v>10408627.609999998</v>
      </c>
      <c r="BQ203" s="89">
        <v>10408627.609999998</v>
      </c>
      <c r="BR203" s="89">
        <v>10408627.609999998</v>
      </c>
      <c r="BS203" s="89">
        <v>10408627.609999998</v>
      </c>
      <c r="BT203" s="89">
        <v>10408627.609999998</v>
      </c>
      <c r="BU203" s="89">
        <v>10408627.609999998</v>
      </c>
      <c r="BV203" s="89">
        <v>10408627.609999998</v>
      </c>
      <c r="BW203" s="89">
        <v>10408627.609999998</v>
      </c>
      <c r="BX203" s="112">
        <v>10408627.609999998</v>
      </c>
      <c r="BY203" s="112">
        <v>10408627.609999998</v>
      </c>
      <c r="BZ203" s="112">
        <v>10408627.609999998</v>
      </c>
      <c r="CA203" s="112">
        <v>10408627.609999998</v>
      </c>
      <c r="CB203" s="112">
        <v>10408627.609999998</v>
      </c>
      <c r="CC203" s="112">
        <v>10408627.609999998</v>
      </c>
      <c r="CD203" s="236">
        <v>10388030.82</v>
      </c>
      <c r="CE203" s="236">
        <v>10408627.609999999</v>
      </c>
      <c r="CF203" s="236">
        <v>10408627.609999999</v>
      </c>
      <c r="CG203" s="236">
        <v>10408627.609999999</v>
      </c>
      <c r="CH203" s="236">
        <v>10408627.609999999</v>
      </c>
      <c r="CI203" s="236">
        <v>10408627.609999999</v>
      </c>
    </row>
    <row r="204" spans="1:87" ht="12.75" customHeight="1" x14ac:dyDescent="0.3">
      <c r="A204" s="190">
        <v>34536</v>
      </c>
      <c r="B204" s="189" t="s">
        <v>515</v>
      </c>
      <c r="C204" s="89">
        <v>14326607.549999999</v>
      </c>
      <c r="D204" s="89">
        <v>14326607.549999999</v>
      </c>
      <c r="E204" s="89">
        <v>14326607.549999999</v>
      </c>
      <c r="F204" s="89">
        <v>14326607.549999999</v>
      </c>
      <c r="G204" s="89">
        <v>14326607.549999999</v>
      </c>
      <c r="H204" s="89">
        <v>14326607.549999999</v>
      </c>
      <c r="I204" s="89">
        <v>14326607.549999999</v>
      </c>
      <c r="J204" s="89">
        <v>14326607.549999999</v>
      </c>
      <c r="K204" s="89">
        <v>14326607.549999999</v>
      </c>
      <c r="L204" s="89">
        <v>14326607.549999999</v>
      </c>
      <c r="M204" s="89">
        <v>14326607.549999999</v>
      </c>
      <c r="N204" s="89">
        <v>14332992.479999999</v>
      </c>
      <c r="O204" s="89">
        <v>14353367.069999998</v>
      </c>
      <c r="P204" s="89">
        <v>14353367.069999998</v>
      </c>
      <c r="Q204" s="89">
        <v>14353367.069999998</v>
      </c>
      <c r="R204" s="89">
        <v>14353367.069999998</v>
      </c>
      <c r="S204" s="89">
        <v>14353367.069999998</v>
      </c>
      <c r="T204" s="89">
        <v>14353367.069999998</v>
      </c>
      <c r="U204" s="89">
        <v>14353367.069999998</v>
      </c>
      <c r="V204" s="89">
        <v>14353367.069999998</v>
      </c>
      <c r="W204" s="89">
        <v>14353367.069999998</v>
      </c>
      <c r="X204" s="89">
        <v>14353367.069999998</v>
      </c>
      <c r="Y204" s="89">
        <v>14353367.069999998</v>
      </c>
      <c r="Z204" s="89">
        <v>14353367.069999998</v>
      </c>
      <c r="AA204" s="89">
        <v>14353367.069999998</v>
      </c>
      <c r="AB204" s="89">
        <v>14353367.069999998</v>
      </c>
      <c r="AC204" s="89">
        <v>14353367.069999998</v>
      </c>
      <c r="AD204" s="89">
        <v>14353367.069999998</v>
      </c>
      <c r="AE204" s="89">
        <v>14353367.069999998</v>
      </c>
      <c r="AF204" s="89">
        <v>14353367.069999998</v>
      </c>
      <c r="AG204" s="89">
        <v>14353367.069999998</v>
      </c>
      <c r="AH204" s="89">
        <v>14353367.069999998</v>
      </c>
      <c r="AI204" s="89">
        <v>14353367.069999998</v>
      </c>
      <c r="AJ204" s="89">
        <v>14353367.069999998</v>
      </c>
      <c r="AK204" s="89">
        <v>14353367.069999998</v>
      </c>
      <c r="AL204" s="89">
        <v>14353367.069999998</v>
      </c>
      <c r="AM204" s="89">
        <v>14353367.069999998</v>
      </c>
      <c r="AN204" s="89">
        <v>14353367.069999998</v>
      </c>
      <c r="AO204" s="89">
        <v>14353367.069999998</v>
      </c>
      <c r="AP204" s="89">
        <v>14353367.069999998</v>
      </c>
      <c r="AQ204" s="89">
        <v>14353367.069999998</v>
      </c>
      <c r="AR204" s="89">
        <v>14353367.069999998</v>
      </c>
      <c r="AS204" s="89">
        <v>14353367.069999998</v>
      </c>
      <c r="AT204" s="89">
        <v>14353367.069999998</v>
      </c>
      <c r="AU204" s="89">
        <v>14353367.069999998</v>
      </c>
      <c r="AV204" s="89">
        <v>14353367.069999998</v>
      </c>
      <c r="AW204" s="89">
        <v>14353367.069999998</v>
      </c>
      <c r="AX204" s="89">
        <v>14353367.069999998</v>
      </c>
      <c r="AY204" s="89">
        <v>14353367.069999998</v>
      </c>
      <c r="AZ204" s="89">
        <v>14353367.069999998</v>
      </c>
      <c r="BA204" s="89">
        <v>14353367.069999998</v>
      </c>
      <c r="BB204" s="89">
        <v>14353367.069999998</v>
      </c>
      <c r="BC204" s="89">
        <v>14353367.069999998</v>
      </c>
      <c r="BD204" s="89">
        <v>14353367.069999998</v>
      </c>
      <c r="BE204" s="89">
        <v>14353367.069999998</v>
      </c>
      <c r="BF204" s="89">
        <v>14353367.069999998</v>
      </c>
      <c r="BG204" s="89">
        <v>14353367.069999998</v>
      </c>
      <c r="BH204" s="89">
        <v>14353367.069999998</v>
      </c>
      <c r="BI204" s="89">
        <v>14353367.069999998</v>
      </c>
      <c r="BJ204" s="89">
        <v>14353367.069999998</v>
      </c>
      <c r="BK204" s="89">
        <v>14353367.069999998</v>
      </c>
      <c r="BL204" s="89">
        <v>14353367.069999998</v>
      </c>
      <c r="BM204" s="89">
        <v>14353367.069999998</v>
      </c>
      <c r="BN204" s="89">
        <v>14353367.069999998</v>
      </c>
      <c r="BO204" s="89">
        <v>14353367.069999998</v>
      </c>
      <c r="BP204" s="89">
        <v>14353367.069999998</v>
      </c>
      <c r="BQ204" s="89">
        <v>14353367.069999998</v>
      </c>
      <c r="BR204" s="89">
        <v>14353367.069999998</v>
      </c>
      <c r="BS204" s="89">
        <v>14353367.069999998</v>
      </c>
      <c r="BT204" s="89">
        <v>14353367.069999998</v>
      </c>
      <c r="BU204" s="89">
        <v>14353367.069999998</v>
      </c>
      <c r="BV204" s="89">
        <v>14353367.069999998</v>
      </c>
      <c r="BW204" s="89">
        <v>14353367.069999998</v>
      </c>
      <c r="BX204" s="112">
        <v>14353367.069999998</v>
      </c>
      <c r="BY204" s="112">
        <v>14353367.069999998</v>
      </c>
      <c r="BZ204" s="112">
        <v>14353367.069999998</v>
      </c>
      <c r="CA204" s="112">
        <v>14353367.069999998</v>
      </c>
      <c r="CB204" s="112">
        <v>14353367.069999998</v>
      </c>
      <c r="CC204" s="112">
        <v>14353367.069999998</v>
      </c>
      <c r="CD204" s="236">
        <v>14329157.119999999</v>
      </c>
      <c r="CE204" s="236">
        <v>14353367.07</v>
      </c>
      <c r="CF204" s="236">
        <v>14353367.07</v>
      </c>
      <c r="CG204" s="236">
        <v>14353367.07</v>
      </c>
      <c r="CH204" s="236">
        <v>14353367.07</v>
      </c>
      <c r="CI204" s="236">
        <v>14353367.07</v>
      </c>
    </row>
    <row r="205" spans="1:87" ht="12.75" customHeight="1" x14ac:dyDescent="0.3">
      <c r="A205" s="190">
        <v>34541</v>
      </c>
      <c r="B205" s="189" t="s">
        <v>516</v>
      </c>
      <c r="C205" s="89">
        <v>0</v>
      </c>
      <c r="D205" s="89">
        <v>0</v>
      </c>
      <c r="E205" s="89">
        <v>0</v>
      </c>
      <c r="F205" s="89">
        <v>0</v>
      </c>
      <c r="G205" s="89">
        <v>0</v>
      </c>
      <c r="H205" s="89">
        <v>0</v>
      </c>
      <c r="I205" s="89">
        <v>0</v>
      </c>
      <c r="J205" s="89">
        <v>0</v>
      </c>
      <c r="K205" s="89">
        <v>0</v>
      </c>
      <c r="L205" s="89">
        <v>0</v>
      </c>
      <c r="M205" s="89">
        <v>0</v>
      </c>
      <c r="N205" s="89">
        <v>0</v>
      </c>
      <c r="O205" s="89">
        <v>0</v>
      </c>
      <c r="P205" s="89">
        <v>0</v>
      </c>
      <c r="Q205" s="89">
        <v>0</v>
      </c>
      <c r="R205" s="89">
        <v>0</v>
      </c>
      <c r="S205" s="89">
        <v>0</v>
      </c>
      <c r="T205" s="89">
        <v>0</v>
      </c>
      <c r="U205" s="89">
        <v>0</v>
      </c>
      <c r="V205" s="89">
        <v>0</v>
      </c>
      <c r="W205" s="89">
        <v>0</v>
      </c>
      <c r="X205" s="89">
        <v>0</v>
      </c>
      <c r="Y205" s="89">
        <v>0</v>
      </c>
      <c r="Z205" s="89">
        <v>0</v>
      </c>
      <c r="AA205" s="89">
        <v>0</v>
      </c>
      <c r="AB205" s="89">
        <v>0</v>
      </c>
      <c r="AC205" s="89">
        <v>0</v>
      </c>
      <c r="AD205" s="89">
        <v>0</v>
      </c>
      <c r="AE205" s="89">
        <v>0</v>
      </c>
      <c r="AF205" s="89">
        <v>0</v>
      </c>
      <c r="AG205" s="89">
        <v>0</v>
      </c>
      <c r="AH205" s="89">
        <v>0</v>
      </c>
      <c r="AI205" s="89">
        <v>0</v>
      </c>
      <c r="AJ205" s="89">
        <v>0</v>
      </c>
      <c r="AK205" s="89">
        <v>0</v>
      </c>
      <c r="AL205" s="89">
        <v>0</v>
      </c>
      <c r="AM205" s="89">
        <v>0</v>
      </c>
      <c r="AN205" s="89">
        <v>0</v>
      </c>
      <c r="AO205" s="89">
        <v>0</v>
      </c>
      <c r="AP205" s="89">
        <v>0</v>
      </c>
      <c r="AQ205" s="89">
        <v>0</v>
      </c>
      <c r="AR205" s="89">
        <v>0</v>
      </c>
      <c r="AS205" s="89">
        <v>0</v>
      </c>
      <c r="AT205" s="89">
        <v>0</v>
      </c>
      <c r="AU205" s="89">
        <v>0</v>
      </c>
      <c r="AV205" s="89">
        <v>0</v>
      </c>
      <c r="AW205" s="89">
        <v>0</v>
      </c>
      <c r="AX205" s="89">
        <v>0</v>
      </c>
      <c r="AY205" s="89">
        <v>0</v>
      </c>
      <c r="AZ205" s="89">
        <v>0</v>
      </c>
      <c r="BA205" s="89">
        <v>0</v>
      </c>
      <c r="BB205" s="89">
        <v>0</v>
      </c>
      <c r="BC205" s="89">
        <v>0</v>
      </c>
      <c r="BD205" s="89">
        <v>0</v>
      </c>
      <c r="BE205" s="89">
        <v>0</v>
      </c>
      <c r="BF205" s="89">
        <v>0</v>
      </c>
      <c r="BG205" s="89">
        <v>0</v>
      </c>
      <c r="BH205" s="89">
        <v>0</v>
      </c>
      <c r="BI205" s="89">
        <v>0</v>
      </c>
      <c r="BJ205" s="89">
        <v>0</v>
      </c>
      <c r="BK205" s="89">
        <v>0</v>
      </c>
      <c r="BL205" s="89">
        <v>0</v>
      </c>
      <c r="BM205" s="89">
        <v>0</v>
      </c>
      <c r="BN205" s="89">
        <v>0</v>
      </c>
      <c r="BO205" s="89">
        <v>0</v>
      </c>
      <c r="BP205" s="89">
        <v>0</v>
      </c>
      <c r="BQ205" s="89">
        <v>0</v>
      </c>
      <c r="BR205" s="89">
        <v>0</v>
      </c>
      <c r="BS205" s="89">
        <v>0</v>
      </c>
      <c r="BT205" s="89">
        <v>0</v>
      </c>
      <c r="BU205" s="89">
        <v>0</v>
      </c>
      <c r="BV205" s="89">
        <v>0</v>
      </c>
      <c r="BW205" s="89">
        <v>0</v>
      </c>
      <c r="BX205" s="112">
        <v>0</v>
      </c>
      <c r="BY205" s="112">
        <v>0</v>
      </c>
      <c r="BZ205" s="112">
        <v>0</v>
      </c>
      <c r="CA205" s="112">
        <v>0</v>
      </c>
      <c r="CB205" s="112">
        <v>0</v>
      </c>
      <c r="CC205" s="112">
        <v>0</v>
      </c>
      <c r="CD205" s="236">
        <v>0</v>
      </c>
      <c r="CE205" s="236">
        <v>0</v>
      </c>
      <c r="CF205" s="236">
        <v>0</v>
      </c>
      <c r="CG205" s="236">
        <v>0</v>
      </c>
      <c r="CH205" s="236">
        <v>0</v>
      </c>
      <c r="CI205" s="236">
        <v>0</v>
      </c>
    </row>
    <row r="206" spans="1:87" ht="12.75" customHeight="1" x14ac:dyDescent="0.3">
      <c r="A206" s="190">
        <v>34542</v>
      </c>
      <c r="B206" s="189" t="s">
        <v>517</v>
      </c>
      <c r="C206" s="89">
        <v>0</v>
      </c>
      <c r="D206" s="89">
        <v>0</v>
      </c>
      <c r="E206" s="89">
        <v>0</v>
      </c>
      <c r="F206" s="89">
        <v>0</v>
      </c>
      <c r="G206" s="89">
        <v>0</v>
      </c>
      <c r="H206" s="89">
        <v>0</v>
      </c>
      <c r="I206" s="89">
        <v>0</v>
      </c>
      <c r="J206" s="89">
        <v>0</v>
      </c>
      <c r="K206" s="89">
        <v>0</v>
      </c>
      <c r="L206" s="89">
        <v>0</v>
      </c>
      <c r="M206" s="89">
        <v>0</v>
      </c>
      <c r="N206" s="89">
        <v>0</v>
      </c>
      <c r="O206" s="89">
        <v>0</v>
      </c>
      <c r="P206" s="89">
        <v>0</v>
      </c>
      <c r="Q206" s="89">
        <v>0</v>
      </c>
      <c r="R206" s="89">
        <v>0</v>
      </c>
      <c r="S206" s="89">
        <v>0</v>
      </c>
      <c r="T206" s="89">
        <v>0</v>
      </c>
      <c r="U206" s="89">
        <v>0</v>
      </c>
      <c r="V206" s="89">
        <v>0</v>
      </c>
      <c r="W206" s="89">
        <v>0</v>
      </c>
      <c r="X206" s="89">
        <v>0</v>
      </c>
      <c r="Y206" s="89">
        <v>0</v>
      </c>
      <c r="Z206" s="89">
        <v>0</v>
      </c>
      <c r="AA206" s="89">
        <v>0</v>
      </c>
      <c r="AB206" s="89">
        <v>0</v>
      </c>
      <c r="AC206" s="89">
        <v>0</v>
      </c>
      <c r="AD206" s="89">
        <v>0</v>
      </c>
      <c r="AE206" s="89">
        <v>0</v>
      </c>
      <c r="AF206" s="89">
        <v>0</v>
      </c>
      <c r="AG206" s="89">
        <v>0</v>
      </c>
      <c r="AH206" s="89">
        <v>0</v>
      </c>
      <c r="AI206" s="89">
        <v>0</v>
      </c>
      <c r="AJ206" s="89">
        <v>0</v>
      </c>
      <c r="AK206" s="89">
        <v>0</v>
      </c>
      <c r="AL206" s="89">
        <v>0</v>
      </c>
      <c r="AM206" s="89">
        <v>0</v>
      </c>
      <c r="AN206" s="89">
        <v>0</v>
      </c>
      <c r="AO206" s="89">
        <v>0</v>
      </c>
      <c r="AP206" s="89">
        <v>0</v>
      </c>
      <c r="AQ206" s="89">
        <v>0</v>
      </c>
      <c r="AR206" s="89">
        <v>0</v>
      </c>
      <c r="AS206" s="89">
        <v>0</v>
      </c>
      <c r="AT206" s="89">
        <v>0</v>
      </c>
      <c r="AU206" s="89">
        <v>0</v>
      </c>
      <c r="AV206" s="89">
        <v>0</v>
      </c>
      <c r="AW206" s="89">
        <v>0</v>
      </c>
      <c r="AX206" s="89">
        <v>0</v>
      </c>
      <c r="AY206" s="89">
        <v>0</v>
      </c>
      <c r="AZ206" s="89">
        <v>0</v>
      </c>
      <c r="BA206" s="89">
        <v>0</v>
      </c>
      <c r="BB206" s="89">
        <v>0</v>
      </c>
      <c r="BC206" s="89">
        <v>0</v>
      </c>
      <c r="BD206" s="89">
        <v>0</v>
      </c>
      <c r="BE206" s="89">
        <v>0</v>
      </c>
      <c r="BF206" s="89">
        <v>0</v>
      </c>
      <c r="BG206" s="89">
        <v>0</v>
      </c>
      <c r="BH206" s="89">
        <v>0</v>
      </c>
      <c r="BI206" s="89">
        <v>0</v>
      </c>
      <c r="BJ206" s="89">
        <v>0</v>
      </c>
      <c r="BK206" s="89">
        <v>0</v>
      </c>
      <c r="BL206" s="89">
        <v>0</v>
      </c>
      <c r="BM206" s="89">
        <v>0</v>
      </c>
      <c r="BN206" s="89">
        <v>0</v>
      </c>
      <c r="BO206" s="89">
        <v>0</v>
      </c>
      <c r="BP206" s="89">
        <v>0</v>
      </c>
      <c r="BQ206" s="89">
        <v>0</v>
      </c>
      <c r="BR206" s="89">
        <v>0</v>
      </c>
      <c r="BS206" s="89">
        <v>0</v>
      </c>
      <c r="BT206" s="89">
        <v>0</v>
      </c>
      <c r="BU206" s="89">
        <v>0</v>
      </c>
      <c r="BV206" s="89">
        <v>0</v>
      </c>
      <c r="BW206" s="89">
        <v>0</v>
      </c>
      <c r="BX206" s="112">
        <v>0</v>
      </c>
      <c r="BY206" s="112">
        <v>0</v>
      </c>
      <c r="BZ206" s="112">
        <v>0</v>
      </c>
      <c r="CA206" s="112">
        <v>0</v>
      </c>
      <c r="CB206" s="112">
        <v>0</v>
      </c>
      <c r="CC206" s="112">
        <v>0</v>
      </c>
      <c r="CD206" s="236">
        <v>0</v>
      </c>
      <c r="CE206" s="236">
        <v>0</v>
      </c>
      <c r="CF206" s="236">
        <v>0</v>
      </c>
      <c r="CG206" s="236">
        <v>0</v>
      </c>
      <c r="CH206" s="236">
        <v>0</v>
      </c>
      <c r="CI206" s="236">
        <v>0</v>
      </c>
    </row>
    <row r="207" spans="1:87" ht="12.75" customHeight="1" x14ac:dyDescent="0.3">
      <c r="A207" s="190">
        <v>34543</v>
      </c>
      <c r="B207" s="189" t="s">
        <v>518</v>
      </c>
      <c r="C207" s="89">
        <v>535237.65</v>
      </c>
      <c r="D207" s="89">
        <v>535484.79</v>
      </c>
      <c r="E207" s="89">
        <v>535820.86</v>
      </c>
      <c r="F207" s="89">
        <v>537439.22</v>
      </c>
      <c r="G207" s="89">
        <v>538414.09</v>
      </c>
      <c r="H207" s="89">
        <v>538454.24</v>
      </c>
      <c r="I207" s="89">
        <v>538767.9</v>
      </c>
      <c r="J207" s="89">
        <v>539063.41</v>
      </c>
      <c r="K207" s="89">
        <v>546961.13</v>
      </c>
      <c r="L207" s="89">
        <v>549928.52</v>
      </c>
      <c r="M207" s="89">
        <v>574206.17000000004</v>
      </c>
      <c r="N207" s="89">
        <v>574206.17000000004</v>
      </c>
      <c r="O207" s="89">
        <v>700677.02</v>
      </c>
      <c r="P207" s="89">
        <v>700677.02</v>
      </c>
      <c r="Q207" s="89">
        <v>700677.02</v>
      </c>
      <c r="R207" s="89">
        <v>700677.02</v>
      </c>
      <c r="S207" s="89">
        <v>700677.02</v>
      </c>
      <c r="T207" s="89">
        <v>700677.02</v>
      </c>
      <c r="U207" s="89">
        <v>700677.02</v>
      </c>
      <c r="V207" s="89">
        <v>700677.02</v>
      </c>
      <c r="W207" s="89">
        <v>700677.02</v>
      </c>
      <c r="X207" s="89">
        <v>700677.02</v>
      </c>
      <c r="Y207" s="89">
        <v>700677.02</v>
      </c>
      <c r="Z207" s="89">
        <v>700677.02</v>
      </c>
      <c r="AA207" s="89">
        <v>700677.02</v>
      </c>
      <c r="AB207" s="89">
        <v>700677.02</v>
      </c>
      <c r="AC207" s="89">
        <v>700677.02</v>
      </c>
      <c r="AD207" s="89">
        <v>700677.02</v>
      </c>
      <c r="AE207" s="89">
        <v>700677.02</v>
      </c>
      <c r="AF207" s="89">
        <v>700677.02</v>
      </c>
      <c r="AG207" s="89">
        <v>700677.02</v>
      </c>
      <c r="AH207" s="89">
        <v>700677.02</v>
      </c>
      <c r="AI207" s="89">
        <v>700677.02</v>
      </c>
      <c r="AJ207" s="89">
        <v>700677.02</v>
      </c>
      <c r="AK207" s="89">
        <v>700677.02</v>
      </c>
      <c r="AL207" s="89">
        <v>700677.02</v>
      </c>
      <c r="AM207" s="89">
        <v>700677.02</v>
      </c>
      <c r="AN207" s="89">
        <v>700677.02</v>
      </c>
      <c r="AO207" s="89">
        <v>700677.02</v>
      </c>
      <c r="AP207" s="89">
        <v>700677.02</v>
      </c>
      <c r="AQ207" s="89">
        <v>700677.02</v>
      </c>
      <c r="AR207" s="89">
        <v>700677.02</v>
      </c>
      <c r="AS207" s="89">
        <v>700677.02</v>
      </c>
      <c r="AT207" s="89">
        <v>700677.02</v>
      </c>
      <c r="AU207" s="89">
        <v>700677.02</v>
      </c>
      <c r="AV207" s="89">
        <v>700677.02</v>
      </c>
      <c r="AW207" s="89">
        <v>700677.02</v>
      </c>
      <c r="AX207" s="89">
        <v>700677.02</v>
      </c>
      <c r="AY207" s="89">
        <v>700677.02</v>
      </c>
      <c r="AZ207" s="89">
        <v>700677.02</v>
      </c>
      <c r="BA207" s="89">
        <v>700677.02</v>
      </c>
      <c r="BB207" s="89">
        <v>700677.02</v>
      </c>
      <c r="BC207" s="89">
        <v>700677.02</v>
      </c>
      <c r="BD207" s="89">
        <v>700677.02</v>
      </c>
      <c r="BE207" s="89">
        <v>700677.02</v>
      </c>
      <c r="BF207" s="89">
        <v>700677.02</v>
      </c>
      <c r="BG207" s="89">
        <v>700677.02</v>
      </c>
      <c r="BH207" s="89">
        <v>700677.02</v>
      </c>
      <c r="BI207" s="89">
        <v>700677.02</v>
      </c>
      <c r="BJ207" s="89">
        <v>700677.02</v>
      </c>
      <c r="BK207" s="89">
        <v>700677.02</v>
      </c>
      <c r="BL207" s="89">
        <v>700677.02</v>
      </c>
      <c r="BM207" s="89">
        <v>700677.02</v>
      </c>
      <c r="BN207" s="89">
        <v>700677.02</v>
      </c>
      <c r="BO207" s="89">
        <v>700677.02</v>
      </c>
      <c r="BP207" s="89">
        <v>700677.02</v>
      </c>
      <c r="BQ207" s="89">
        <v>700677.02</v>
      </c>
      <c r="BR207" s="89">
        <v>700677.02</v>
      </c>
      <c r="BS207" s="89">
        <v>700677.02</v>
      </c>
      <c r="BT207" s="89">
        <v>700677.02</v>
      </c>
      <c r="BU207" s="89">
        <v>700677.02</v>
      </c>
      <c r="BV207" s="89">
        <v>700677.02</v>
      </c>
      <c r="BW207" s="89">
        <v>700677.02</v>
      </c>
      <c r="BX207" s="112">
        <v>700677.02</v>
      </c>
      <c r="BY207" s="112">
        <v>700677.02</v>
      </c>
      <c r="BZ207" s="112">
        <v>700677.02</v>
      </c>
      <c r="CA207" s="112">
        <v>700677.02</v>
      </c>
      <c r="CB207" s="112">
        <v>700677.02</v>
      </c>
      <c r="CC207" s="112">
        <v>700677.02</v>
      </c>
      <c r="CD207" s="236">
        <v>557281.63</v>
      </c>
      <c r="CE207" s="236">
        <v>700677.02</v>
      </c>
      <c r="CF207" s="236">
        <v>700677.02</v>
      </c>
      <c r="CG207" s="236">
        <v>700677.02</v>
      </c>
      <c r="CH207" s="236">
        <v>700677.02</v>
      </c>
      <c r="CI207" s="236">
        <v>700677.02</v>
      </c>
    </row>
    <row r="208" spans="1:87" ht="12.75" customHeight="1" x14ac:dyDescent="0.3">
      <c r="A208" s="190">
        <v>34544</v>
      </c>
      <c r="B208" s="189" t="s">
        <v>519</v>
      </c>
      <c r="C208" s="89">
        <v>15324704.390000001</v>
      </c>
      <c r="D208" s="89">
        <v>15324704.390000001</v>
      </c>
      <c r="E208" s="89">
        <v>15324704.390000001</v>
      </c>
      <c r="F208" s="89">
        <v>15258221.630000001</v>
      </c>
      <c r="G208" s="89">
        <v>15258221.630000001</v>
      </c>
      <c r="H208" s="89">
        <v>15256508.470000001</v>
      </c>
      <c r="I208" s="89">
        <v>15256508.470000001</v>
      </c>
      <c r="J208" s="89">
        <v>15256508.470000001</v>
      </c>
      <c r="K208" s="89">
        <v>15256508.470000001</v>
      </c>
      <c r="L208" s="89">
        <v>15256508.470000001</v>
      </c>
      <c r="M208" s="89">
        <v>15257675.380000001</v>
      </c>
      <c r="N208" s="89">
        <v>15257675.380000001</v>
      </c>
      <c r="O208" s="89">
        <v>16328713.470000001</v>
      </c>
      <c r="P208" s="89">
        <v>16328713.470000001</v>
      </c>
      <c r="Q208" s="89">
        <v>16328713.470000001</v>
      </c>
      <c r="R208" s="89">
        <v>16328713.470000001</v>
      </c>
      <c r="S208" s="89">
        <v>16328713.470000001</v>
      </c>
      <c r="T208" s="89">
        <v>16328713.470000001</v>
      </c>
      <c r="U208" s="89">
        <v>16328713.470000001</v>
      </c>
      <c r="V208" s="89">
        <v>16328713.470000001</v>
      </c>
      <c r="W208" s="89">
        <v>16328713.470000001</v>
      </c>
      <c r="X208" s="89">
        <v>16328713.470000001</v>
      </c>
      <c r="Y208" s="89">
        <v>16328713.470000001</v>
      </c>
      <c r="Z208" s="89">
        <v>16328713.470000001</v>
      </c>
      <c r="AA208" s="89">
        <v>16328713.470000001</v>
      </c>
      <c r="AB208" s="89">
        <v>16328713.470000001</v>
      </c>
      <c r="AC208" s="89">
        <v>16328713.470000001</v>
      </c>
      <c r="AD208" s="89">
        <v>16328713.470000001</v>
      </c>
      <c r="AE208" s="89">
        <v>16328713.470000001</v>
      </c>
      <c r="AF208" s="89">
        <v>16328713.470000001</v>
      </c>
      <c r="AG208" s="89">
        <v>16328713.470000001</v>
      </c>
      <c r="AH208" s="89">
        <v>16328713.470000001</v>
      </c>
      <c r="AI208" s="89">
        <v>16328713.470000001</v>
      </c>
      <c r="AJ208" s="89">
        <v>16328713.470000001</v>
      </c>
      <c r="AK208" s="89">
        <v>16328713.470000001</v>
      </c>
      <c r="AL208" s="89">
        <v>16328713.470000001</v>
      </c>
      <c r="AM208" s="89">
        <v>16328713.470000001</v>
      </c>
      <c r="AN208" s="89">
        <v>16328713.470000001</v>
      </c>
      <c r="AO208" s="89">
        <v>16328713.470000001</v>
      </c>
      <c r="AP208" s="89">
        <v>16328713.470000001</v>
      </c>
      <c r="AQ208" s="89">
        <v>16328713.470000001</v>
      </c>
      <c r="AR208" s="89">
        <v>16328713.470000001</v>
      </c>
      <c r="AS208" s="89">
        <v>16328713.470000001</v>
      </c>
      <c r="AT208" s="89">
        <v>16328713.470000001</v>
      </c>
      <c r="AU208" s="89">
        <v>16328713.470000001</v>
      </c>
      <c r="AV208" s="89">
        <v>16328713.470000001</v>
      </c>
      <c r="AW208" s="89">
        <v>16328713.470000001</v>
      </c>
      <c r="AX208" s="89">
        <v>16328713.470000001</v>
      </c>
      <c r="AY208" s="89">
        <v>16328713.470000001</v>
      </c>
      <c r="AZ208" s="89">
        <v>16328713.470000001</v>
      </c>
      <c r="BA208" s="89">
        <v>16328713.470000001</v>
      </c>
      <c r="BB208" s="89">
        <v>16328713.470000001</v>
      </c>
      <c r="BC208" s="89">
        <v>16328713.470000001</v>
      </c>
      <c r="BD208" s="89">
        <v>16328713.470000001</v>
      </c>
      <c r="BE208" s="89">
        <v>16328713.470000001</v>
      </c>
      <c r="BF208" s="89">
        <v>16328713.470000001</v>
      </c>
      <c r="BG208" s="89">
        <v>16328713.470000001</v>
      </c>
      <c r="BH208" s="89">
        <v>16328713.470000001</v>
      </c>
      <c r="BI208" s="89">
        <v>16328713.470000001</v>
      </c>
      <c r="BJ208" s="89">
        <v>16328713.470000001</v>
      </c>
      <c r="BK208" s="89">
        <v>16328713.470000001</v>
      </c>
      <c r="BL208" s="89">
        <v>16328713.470000001</v>
      </c>
      <c r="BM208" s="89">
        <v>16328713.470000001</v>
      </c>
      <c r="BN208" s="89">
        <v>16328713.470000001</v>
      </c>
      <c r="BO208" s="89">
        <v>16328713.470000001</v>
      </c>
      <c r="BP208" s="89">
        <v>16328713.470000001</v>
      </c>
      <c r="BQ208" s="89">
        <v>16328713.470000001</v>
      </c>
      <c r="BR208" s="89">
        <v>16328713.470000001</v>
      </c>
      <c r="BS208" s="89">
        <v>16328713.470000001</v>
      </c>
      <c r="BT208" s="89">
        <v>16328713.470000001</v>
      </c>
      <c r="BU208" s="89">
        <v>16328713.470000001</v>
      </c>
      <c r="BV208" s="89">
        <v>16328713.470000001</v>
      </c>
      <c r="BW208" s="89">
        <v>16328713.470000001</v>
      </c>
      <c r="BX208" s="112">
        <v>16328713.470000001</v>
      </c>
      <c r="BY208" s="112">
        <v>16328713.470000001</v>
      </c>
      <c r="BZ208" s="112">
        <v>16328713.470000001</v>
      </c>
      <c r="CA208" s="112">
        <v>16328713.470000001</v>
      </c>
      <c r="CB208" s="112">
        <v>16328713.470000001</v>
      </c>
      <c r="CC208" s="112">
        <v>16328713.470000001</v>
      </c>
      <c r="CD208" s="236">
        <v>15355166.390000001</v>
      </c>
      <c r="CE208" s="236">
        <v>16328713.470000001</v>
      </c>
      <c r="CF208" s="236">
        <v>16328713.470000001</v>
      </c>
      <c r="CG208" s="236">
        <v>16328713.470000001</v>
      </c>
      <c r="CH208" s="236">
        <v>16328713.470000001</v>
      </c>
      <c r="CI208" s="236">
        <v>16328713.470000001</v>
      </c>
    </row>
    <row r="209" spans="1:87" ht="12.75" customHeight="1" x14ac:dyDescent="0.3">
      <c r="A209" s="190">
        <v>34545</v>
      </c>
      <c r="B209" s="189" t="s">
        <v>520</v>
      </c>
      <c r="C209" s="89">
        <v>0</v>
      </c>
      <c r="D209" s="89">
        <v>0</v>
      </c>
      <c r="E209" s="89">
        <v>0</v>
      </c>
      <c r="F209" s="89">
        <v>0</v>
      </c>
      <c r="G209" s="89">
        <v>0</v>
      </c>
      <c r="H209" s="89">
        <v>0</v>
      </c>
      <c r="I209" s="89">
        <v>0</v>
      </c>
      <c r="J209" s="89">
        <v>0</v>
      </c>
      <c r="K209" s="89">
        <v>0</v>
      </c>
      <c r="L209" s="89">
        <v>0</v>
      </c>
      <c r="M209" s="89">
        <v>0</v>
      </c>
      <c r="N209" s="89">
        <v>39342.99</v>
      </c>
      <c r="O209" s="89">
        <v>58769.36</v>
      </c>
      <c r="P209" s="89">
        <v>58769.36</v>
      </c>
      <c r="Q209" s="89">
        <v>58769.36</v>
      </c>
      <c r="R209" s="89">
        <v>58769.36</v>
      </c>
      <c r="S209" s="89">
        <v>58769.36</v>
      </c>
      <c r="T209" s="89">
        <v>58769.36</v>
      </c>
      <c r="U209" s="89">
        <v>58769.36</v>
      </c>
      <c r="V209" s="89">
        <v>58769.36</v>
      </c>
      <c r="W209" s="89">
        <v>58769.36</v>
      </c>
      <c r="X209" s="89">
        <v>58769.36</v>
      </c>
      <c r="Y209" s="89">
        <v>58769.36</v>
      </c>
      <c r="Z209" s="89">
        <v>58769.36</v>
      </c>
      <c r="AA209" s="89">
        <v>58769.36</v>
      </c>
      <c r="AB209" s="89">
        <v>58769.36</v>
      </c>
      <c r="AC209" s="89">
        <v>58769.36</v>
      </c>
      <c r="AD209" s="89">
        <v>58769.36</v>
      </c>
      <c r="AE209" s="89">
        <v>58769.36</v>
      </c>
      <c r="AF209" s="89">
        <v>58769.36</v>
      </c>
      <c r="AG209" s="89">
        <v>58769.36</v>
      </c>
      <c r="AH209" s="89">
        <v>58769.36</v>
      </c>
      <c r="AI209" s="89">
        <v>58769.36</v>
      </c>
      <c r="AJ209" s="89">
        <v>58769.36</v>
      </c>
      <c r="AK209" s="89">
        <v>58769.36</v>
      </c>
      <c r="AL209" s="89">
        <v>58769.36</v>
      </c>
      <c r="AM209" s="89">
        <v>58769.36</v>
      </c>
      <c r="AN209" s="89">
        <v>58769.36</v>
      </c>
      <c r="AO209" s="89">
        <v>58769.36</v>
      </c>
      <c r="AP209" s="89">
        <v>58769.36</v>
      </c>
      <c r="AQ209" s="89">
        <v>58769.36</v>
      </c>
      <c r="AR209" s="89">
        <v>58769.36</v>
      </c>
      <c r="AS209" s="89">
        <v>58769.36</v>
      </c>
      <c r="AT209" s="89">
        <v>58769.36</v>
      </c>
      <c r="AU209" s="89">
        <v>58769.36</v>
      </c>
      <c r="AV209" s="89">
        <v>58769.36</v>
      </c>
      <c r="AW209" s="89">
        <v>58769.36</v>
      </c>
      <c r="AX209" s="89">
        <v>58769.36</v>
      </c>
      <c r="AY209" s="89">
        <v>58769.36</v>
      </c>
      <c r="AZ209" s="89">
        <v>58769.36</v>
      </c>
      <c r="BA209" s="89">
        <v>58769.36</v>
      </c>
      <c r="BB209" s="89">
        <v>58769.36</v>
      </c>
      <c r="BC209" s="89">
        <v>58769.36</v>
      </c>
      <c r="BD209" s="89">
        <v>58769.36</v>
      </c>
      <c r="BE209" s="89">
        <v>58769.36</v>
      </c>
      <c r="BF209" s="89">
        <v>58769.36</v>
      </c>
      <c r="BG209" s="89">
        <v>58769.36</v>
      </c>
      <c r="BH209" s="89">
        <v>58769.36</v>
      </c>
      <c r="BI209" s="89">
        <v>58769.36</v>
      </c>
      <c r="BJ209" s="89">
        <v>58769.36</v>
      </c>
      <c r="BK209" s="89">
        <v>58769.36</v>
      </c>
      <c r="BL209" s="89">
        <v>58769.36</v>
      </c>
      <c r="BM209" s="89">
        <v>58769.36</v>
      </c>
      <c r="BN209" s="89">
        <v>58769.36</v>
      </c>
      <c r="BO209" s="89">
        <v>58769.36</v>
      </c>
      <c r="BP209" s="89">
        <v>58769.36</v>
      </c>
      <c r="BQ209" s="89">
        <v>58769.36</v>
      </c>
      <c r="BR209" s="89">
        <v>58769.36</v>
      </c>
      <c r="BS209" s="89">
        <v>58769.36</v>
      </c>
      <c r="BT209" s="89">
        <v>58769.36</v>
      </c>
      <c r="BU209" s="89">
        <v>58769.36</v>
      </c>
      <c r="BV209" s="89">
        <v>58769.36</v>
      </c>
      <c r="BW209" s="89">
        <v>58769.36</v>
      </c>
      <c r="BX209" s="112">
        <v>58769.36</v>
      </c>
      <c r="BY209" s="112">
        <v>58769.36</v>
      </c>
      <c r="BZ209" s="112">
        <v>58769.36</v>
      </c>
      <c r="CA209" s="112">
        <v>58769.36</v>
      </c>
      <c r="CB209" s="112">
        <v>58769.36</v>
      </c>
      <c r="CC209" s="112">
        <v>58769.36</v>
      </c>
      <c r="CD209" s="236">
        <v>7547.1</v>
      </c>
      <c r="CE209" s="236">
        <v>58769.36</v>
      </c>
      <c r="CF209" s="236">
        <v>58769.36</v>
      </c>
      <c r="CG209" s="236">
        <v>58769.36</v>
      </c>
      <c r="CH209" s="236">
        <v>58769.36</v>
      </c>
      <c r="CI209" s="236">
        <v>58769.36</v>
      </c>
    </row>
    <row r="210" spans="1:87" ht="12.75" customHeight="1" x14ac:dyDescent="0.3">
      <c r="A210" s="190">
        <v>34546</v>
      </c>
      <c r="B210" s="189" t="s">
        <v>521</v>
      </c>
      <c r="C210" s="89">
        <v>0</v>
      </c>
      <c r="D210" s="89">
        <v>0</v>
      </c>
      <c r="E210" s="89">
        <v>0</v>
      </c>
      <c r="F210" s="89">
        <v>0</v>
      </c>
      <c r="G210" s="89">
        <v>35769.599999999999</v>
      </c>
      <c r="H210" s="89">
        <v>0</v>
      </c>
      <c r="I210" s="89">
        <v>0</v>
      </c>
      <c r="J210" s="89">
        <v>0</v>
      </c>
      <c r="K210" s="89">
        <v>0</v>
      </c>
      <c r="L210" s="89">
        <v>19190.82</v>
      </c>
      <c r="M210" s="89">
        <v>19190.82</v>
      </c>
      <c r="N210" s="89">
        <v>19190.82</v>
      </c>
      <c r="O210" s="89">
        <v>19190.82</v>
      </c>
      <c r="P210" s="89">
        <v>19190.82</v>
      </c>
      <c r="Q210" s="89">
        <v>19190.82</v>
      </c>
      <c r="R210" s="89">
        <v>19190.82</v>
      </c>
      <c r="S210" s="89">
        <v>19190.82</v>
      </c>
      <c r="T210" s="89">
        <v>19190.82</v>
      </c>
      <c r="U210" s="89">
        <v>19190.82</v>
      </c>
      <c r="V210" s="89">
        <v>19190.82</v>
      </c>
      <c r="W210" s="89">
        <v>19190.82</v>
      </c>
      <c r="X210" s="89">
        <v>19190.82</v>
      </c>
      <c r="Y210" s="89">
        <v>19190.82</v>
      </c>
      <c r="Z210" s="89">
        <v>19190.82</v>
      </c>
      <c r="AA210" s="89">
        <v>19190.82</v>
      </c>
      <c r="AB210" s="89">
        <v>19190.82</v>
      </c>
      <c r="AC210" s="89">
        <v>19190.82</v>
      </c>
      <c r="AD210" s="89">
        <v>19190.82</v>
      </c>
      <c r="AE210" s="89">
        <v>19190.82</v>
      </c>
      <c r="AF210" s="89">
        <v>19190.82</v>
      </c>
      <c r="AG210" s="89">
        <v>19190.82</v>
      </c>
      <c r="AH210" s="89">
        <v>19190.82</v>
      </c>
      <c r="AI210" s="89">
        <v>19190.82</v>
      </c>
      <c r="AJ210" s="89">
        <v>19190.82</v>
      </c>
      <c r="AK210" s="89">
        <v>19190.82</v>
      </c>
      <c r="AL210" s="89">
        <v>19190.82</v>
      </c>
      <c r="AM210" s="89">
        <v>19190.82</v>
      </c>
      <c r="AN210" s="89">
        <v>19190.82</v>
      </c>
      <c r="AO210" s="89">
        <v>19190.82</v>
      </c>
      <c r="AP210" s="89">
        <v>19190.82</v>
      </c>
      <c r="AQ210" s="89">
        <v>19190.82</v>
      </c>
      <c r="AR210" s="89">
        <v>19190.82</v>
      </c>
      <c r="AS210" s="89">
        <v>19190.82</v>
      </c>
      <c r="AT210" s="89">
        <v>19190.82</v>
      </c>
      <c r="AU210" s="89">
        <v>19190.82</v>
      </c>
      <c r="AV210" s="89">
        <v>19190.82</v>
      </c>
      <c r="AW210" s="89">
        <v>19190.82</v>
      </c>
      <c r="AX210" s="89">
        <v>19190.82</v>
      </c>
      <c r="AY210" s="89">
        <v>19190.82</v>
      </c>
      <c r="AZ210" s="89">
        <v>19190.82</v>
      </c>
      <c r="BA210" s="89">
        <v>19190.82</v>
      </c>
      <c r="BB210" s="89">
        <v>19190.82</v>
      </c>
      <c r="BC210" s="89">
        <v>19190.82</v>
      </c>
      <c r="BD210" s="89">
        <v>19190.82</v>
      </c>
      <c r="BE210" s="89">
        <v>19190.82</v>
      </c>
      <c r="BF210" s="89">
        <v>19190.82</v>
      </c>
      <c r="BG210" s="89">
        <v>19190.82</v>
      </c>
      <c r="BH210" s="89">
        <v>19190.82</v>
      </c>
      <c r="BI210" s="89">
        <v>19190.82</v>
      </c>
      <c r="BJ210" s="89">
        <v>19190.82</v>
      </c>
      <c r="BK210" s="89">
        <v>19190.82</v>
      </c>
      <c r="BL210" s="89">
        <v>19190.82</v>
      </c>
      <c r="BM210" s="89">
        <v>19190.82</v>
      </c>
      <c r="BN210" s="89">
        <v>19190.82</v>
      </c>
      <c r="BO210" s="89">
        <v>19190.82</v>
      </c>
      <c r="BP210" s="89">
        <v>19190.82</v>
      </c>
      <c r="BQ210" s="89">
        <v>19190.82</v>
      </c>
      <c r="BR210" s="89">
        <v>19190.82</v>
      </c>
      <c r="BS210" s="89">
        <v>19190.82</v>
      </c>
      <c r="BT210" s="89">
        <v>19190.82</v>
      </c>
      <c r="BU210" s="89">
        <v>19190.82</v>
      </c>
      <c r="BV210" s="89">
        <v>19190.82</v>
      </c>
      <c r="BW210" s="89">
        <v>19190.82</v>
      </c>
      <c r="BX210" s="112">
        <v>19190.82</v>
      </c>
      <c r="BY210" s="112">
        <v>19190.82</v>
      </c>
      <c r="BZ210" s="112">
        <v>19190.82</v>
      </c>
      <c r="CA210" s="112">
        <v>19190.82</v>
      </c>
      <c r="CB210" s="112">
        <v>19190.82</v>
      </c>
      <c r="CC210" s="112">
        <v>19190.82</v>
      </c>
      <c r="CD210" s="236">
        <v>8656.3799999999992</v>
      </c>
      <c r="CE210" s="236">
        <v>19190.82</v>
      </c>
      <c r="CF210" s="236">
        <v>19190.82</v>
      </c>
      <c r="CG210" s="236">
        <v>19190.82</v>
      </c>
      <c r="CH210" s="236">
        <v>19190.82</v>
      </c>
      <c r="CI210" s="236">
        <v>19190.82</v>
      </c>
    </row>
    <row r="211" spans="1:87" ht="12.75" customHeight="1" x14ac:dyDescent="0.3">
      <c r="A211" s="190">
        <v>34580</v>
      </c>
      <c r="B211" s="189" t="s">
        <v>522</v>
      </c>
      <c r="C211" s="89">
        <v>14450226.379999997</v>
      </c>
      <c r="D211" s="89">
        <v>14450226.379999997</v>
      </c>
      <c r="E211" s="89">
        <v>14452101.639999997</v>
      </c>
      <c r="F211" s="89">
        <v>14452101.639999997</v>
      </c>
      <c r="G211" s="89">
        <v>14519008.439999998</v>
      </c>
      <c r="H211" s="89">
        <v>14519008.439999998</v>
      </c>
      <c r="I211" s="89">
        <v>14519008.439999998</v>
      </c>
      <c r="J211" s="89">
        <v>14519008.439999998</v>
      </c>
      <c r="K211" s="89">
        <v>14519008.439999998</v>
      </c>
      <c r="L211" s="89">
        <v>14519008.439999998</v>
      </c>
      <c r="M211" s="89">
        <v>14500596.529999997</v>
      </c>
      <c r="N211" s="89">
        <v>14500596.529999997</v>
      </c>
      <c r="O211" s="89">
        <v>14500596.529999997</v>
      </c>
      <c r="P211" s="89">
        <v>14500596.529999997</v>
      </c>
      <c r="Q211" s="89">
        <v>14500596.529999997</v>
      </c>
      <c r="R211" s="89">
        <v>14500596.529999997</v>
      </c>
      <c r="S211" s="89">
        <v>14500596.529999997</v>
      </c>
      <c r="T211" s="89">
        <v>14500596.529999997</v>
      </c>
      <c r="U211" s="89">
        <v>14500596.529999997</v>
      </c>
      <c r="V211" s="89">
        <v>14500596.529999997</v>
      </c>
      <c r="W211" s="89">
        <v>14500596.529999997</v>
      </c>
      <c r="X211" s="89">
        <v>14500596.529999997</v>
      </c>
      <c r="Y211" s="89">
        <v>14500596.529999997</v>
      </c>
      <c r="Z211" s="89">
        <v>14500596.529999997</v>
      </c>
      <c r="AA211" s="89">
        <v>14500596.529999997</v>
      </c>
      <c r="AB211" s="89">
        <v>14500596.529999997</v>
      </c>
      <c r="AC211" s="89">
        <v>14500596.529999997</v>
      </c>
      <c r="AD211" s="89">
        <v>14500596.529999997</v>
      </c>
      <c r="AE211" s="89">
        <v>14500596.529999997</v>
      </c>
      <c r="AF211" s="89">
        <v>14500596.529999997</v>
      </c>
      <c r="AG211" s="89">
        <v>14500596.529999997</v>
      </c>
      <c r="AH211" s="89">
        <v>14500596.529999997</v>
      </c>
      <c r="AI211" s="89">
        <v>14500596.529999997</v>
      </c>
      <c r="AJ211" s="89">
        <v>14500596.529999997</v>
      </c>
      <c r="AK211" s="89">
        <v>14500596.529999997</v>
      </c>
      <c r="AL211" s="89">
        <v>14500596.529999997</v>
      </c>
      <c r="AM211" s="89">
        <v>14500596.529999997</v>
      </c>
      <c r="AN211" s="89">
        <v>14500596.529999997</v>
      </c>
      <c r="AO211" s="89">
        <v>14500596.529999997</v>
      </c>
      <c r="AP211" s="89">
        <v>14500596.529999997</v>
      </c>
      <c r="AQ211" s="89">
        <v>14500596.529999997</v>
      </c>
      <c r="AR211" s="89">
        <v>14500596.529999997</v>
      </c>
      <c r="AS211" s="89">
        <v>14500596.529999997</v>
      </c>
      <c r="AT211" s="89">
        <v>14500596.529999997</v>
      </c>
      <c r="AU211" s="89">
        <v>14500596.529999997</v>
      </c>
      <c r="AV211" s="89">
        <v>14500596.529999997</v>
      </c>
      <c r="AW211" s="89">
        <v>14500596.529999997</v>
      </c>
      <c r="AX211" s="89">
        <v>14500596.529999997</v>
      </c>
      <c r="AY211" s="89">
        <v>14500596.529999997</v>
      </c>
      <c r="AZ211" s="89">
        <v>14500596.529999997</v>
      </c>
      <c r="BA211" s="89">
        <v>14500596.529999997</v>
      </c>
      <c r="BB211" s="89">
        <v>14500596.529999997</v>
      </c>
      <c r="BC211" s="89">
        <v>14500596.529999997</v>
      </c>
      <c r="BD211" s="89">
        <v>14500596.529999997</v>
      </c>
      <c r="BE211" s="89">
        <v>14500596.529999997</v>
      </c>
      <c r="BF211" s="89">
        <v>14500596.529999997</v>
      </c>
      <c r="BG211" s="89">
        <v>14500596.529999997</v>
      </c>
      <c r="BH211" s="89">
        <v>14500596.529999997</v>
      </c>
      <c r="BI211" s="89">
        <v>14500596.529999997</v>
      </c>
      <c r="BJ211" s="89">
        <v>14500596.529999997</v>
      </c>
      <c r="BK211" s="89">
        <v>14500596.529999997</v>
      </c>
      <c r="BL211" s="89">
        <v>14500596.529999997</v>
      </c>
      <c r="BM211" s="89">
        <v>14500596.529999997</v>
      </c>
      <c r="BN211" s="89">
        <v>14500596.529999997</v>
      </c>
      <c r="BO211" s="89">
        <v>14500596.529999997</v>
      </c>
      <c r="BP211" s="89">
        <v>14500596.529999997</v>
      </c>
      <c r="BQ211" s="89">
        <v>14500596.529999997</v>
      </c>
      <c r="BR211" s="89">
        <v>14500596.529999997</v>
      </c>
      <c r="BS211" s="89">
        <v>14500596.529999997</v>
      </c>
      <c r="BT211" s="89">
        <v>14500596.529999997</v>
      </c>
      <c r="BU211" s="89">
        <v>14500596.529999997</v>
      </c>
      <c r="BV211" s="89">
        <v>14500596.529999997</v>
      </c>
      <c r="BW211" s="89">
        <v>14500596.529999997</v>
      </c>
      <c r="BX211" s="112">
        <v>14500596.529999997</v>
      </c>
      <c r="BY211" s="112">
        <v>14500596.529999997</v>
      </c>
      <c r="BZ211" s="112">
        <v>14500596.529999997</v>
      </c>
      <c r="CA211" s="112">
        <v>14500596.529999997</v>
      </c>
      <c r="CB211" s="112">
        <v>14500596.529999997</v>
      </c>
      <c r="CC211" s="112">
        <v>14500596.529999997</v>
      </c>
      <c r="CD211" s="236">
        <v>14493884.33</v>
      </c>
      <c r="CE211" s="236">
        <v>14500596.529999999</v>
      </c>
      <c r="CF211" s="236">
        <v>14500596.529999999</v>
      </c>
      <c r="CG211" s="236">
        <v>14500596.529999999</v>
      </c>
      <c r="CH211" s="236">
        <v>14500596.529999999</v>
      </c>
      <c r="CI211" s="236">
        <v>14500596.529999999</v>
      </c>
    </row>
    <row r="212" spans="1:87" ht="12.75" customHeight="1" x14ac:dyDescent="0.3">
      <c r="A212" s="190">
        <v>34581</v>
      </c>
      <c r="B212" s="189" t="s">
        <v>523</v>
      </c>
      <c r="C212" s="89">
        <v>60537995.460000001</v>
      </c>
      <c r="D212" s="89">
        <v>60542115.329999998</v>
      </c>
      <c r="E212" s="89">
        <v>60542263.829999998</v>
      </c>
      <c r="F212" s="89">
        <v>60542263.829999998</v>
      </c>
      <c r="G212" s="89">
        <v>60549066.710000001</v>
      </c>
      <c r="H212" s="89">
        <v>60548846.730000004</v>
      </c>
      <c r="I212" s="89">
        <v>60548846.730000004</v>
      </c>
      <c r="J212" s="89">
        <v>60548846.730000004</v>
      </c>
      <c r="K212" s="89">
        <v>60548846.730000004</v>
      </c>
      <c r="L212" s="89">
        <v>60548811.000000007</v>
      </c>
      <c r="M212" s="89">
        <v>60502604.230000012</v>
      </c>
      <c r="N212" s="89">
        <v>60502604.230000012</v>
      </c>
      <c r="O212" s="89">
        <v>60502604.230000012</v>
      </c>
      <c r="P212" s="89">
        <v>60502604.230000012</v>
      </c>
      <c r="Q212" s="89">
        <v>60502604.230000012</v>
      </c>
      <c r="R212" s="89">
        <v>60502604.230000012</v>
      </c>
      <c r="S212" s="89">
        <v>60502604.230000012</v>
      </c>
      <c r="T212" s="89">
        <v>60502604.230000012</v>
      </c>
      <c r="U212" s="89">
        <v>60502604.230000012</v>
      </c>
      <c r="V212" s="89">
        <v>60502604.230000012</v>
      </c>
      <c r="W212" s="89">
        <v>60502604.230000012</v>
      </c>
      <c r="X212" s="89">
        <v>60502604.230000012</v>
      </c>
      <c r="Y212" s="89">
        <v>60502604.230000012</v>
      </c>
      <c r="Z212" s="89">
        <v>60502604.230000012</v>
      </c>
      <c r="AA212" s="89">
        <v>60502604.230000012</v>
      </c>
      <c r="AB212" s="89">
        <v>60502604.230000012</v>
      </c>
      <c r="AC212" s="89">
        <v>60502604.230000012</v>
      </c>
      <c r="AD212" s="89">
        <v>60502604.230000012</v>
      </c>
      <c r="AE212" s="89">
        <v>60502604.230000012</v>
      </c>
      <c r="AF212" s="89">
        <v>60502604.230000012</v>
      </c>
      <c r="AG212" s="89">
        <v>60502604.230000012</v>
      </c>
      <c r="AH212" s="89">
        <v>60502604.230000012</v>
      </c>
      <c r="AI212" s="89">
        <v>60502604.230000012</v>
      </c>
      <c r="AJ212" s="89">
        <v>60502604.230000012</v>
      </c>
      <c r="AK212" s="89">
        <v>60502604.230000012</v>
      </c>
      <c r="AL212" s="89">
        <v>60502604.230000012</v>
      </c>
      <c r="AM212" s="89">
        <v>60502604.230000012</v>
      </c>
      <c r="AN212" s="89">
        <v>60502604.230000012</v>
      </c>
      <c r="AO212" s="89">
        <v>60502604.230000012</v>
      </c>
      <c r="AP212" s="89">
        <v>60502604.230000012</v>
      </c>
      <c r="AQ212" s="89">
        <v>60502604.230000012</v>
      </c>
      <c r="AR212" s="89">
        <v>60502604.230000012</v>
      </c>
      <c r="AS212" s="89">
        <v>60502604.230000012</v>
      </c>
      <c r="AT212" s="89">
        <v>60502604.230000012</v>
      </c>
      <c r="AU212" s="89">
        <v>60502604.230000012</v>
      </c>
      <c r="AV212" s="89">
        <v>60502604.230000012</v>
      </c>
      <c r="AW212" s="89">
        <v>60502604.230000012</v>
      </c>
      <c r="AX212" s="89">
        <v>60502604.230000012</v>
      </c>
      <c r="AY212" s="89">
        <v>60502604.230000012</v>
      </c>
      <c r="AZ212" s="89">
        <v>60502604.230000012</v>
      </c>
      <c r="BA212" s="89">
        <v>60502604.230000012</v>
      </c>
      <c r="BB212" s="89">
        <v>60502604.230000012</v>
      </c>
      <c r="BC212" s="89">
        <v>60502604.230000012</v>
      </c>
      <c r="BD212" s="89">
        <v>60502604.230000012</v>
      </c>
      <c r="BE212" s="89">
        <v>60502604.230000012</v>
      </c>
      <c r="BF212" s="89">
        <v>60502604.230000012</v>
      </c>
      <c r="BG212" s="89">
        <v>60502604.230000012</v>
      </c>
      <c r="BH212" s="89">
        <v>60502604.230000012</v>
      </c>
      <c r="BI212" s="89">
        <v>60502604.230000012</v>
      </c>
      <c r="BJ212" s="89">
        <v>60502604.230000012</v>
      </c>
      <c r="BK212" s="89">
        <v>60502604.230000012</v>
      </c>
      <c r="BL212" s="89">
        <v>60502604.230000012</v>
      </c>
      <c r="BM212" s="89">
        <v>60502604.230000012</v>
      </c>
      <c r="BN212" s="89">
        <v>60502604.230000012</v>
      </c>
      <c r="BO212" s="89">
        <v>60502604.230000012</v>
      </c>
      <c r="BP212" s="89">
        <v>60502604.230000012</v>
      </c>
      <c r="BQ212" s="89">
        <v>60502604.230000012</v>
      </c>
      <c r="BR212" s="89">
        <v>60502604.230000012</v>
      </c>
      <c r="BS212" s="89">
        <v>60502604.230000012</v>
      </c>
      <c r="BT212" s="89">
        <v>60502604.230000012</v>
      </c>
      <c r="BU212" s="89">
        <v>60502604.230000012</v>
      </c>
      <c r="BV212" s="89">
        <v>60502604.230000012</v>
      </c>
      <c r="BW212" s="89">
        <v>60502604.230000012</v>
      </c>
      <c r="BX212" s="112">
        <v>60502604.230000012</v>
      </c>
      <c r="BY212" s="112">
        <v>60502604.230000012</v>
      </c>
      <c r="BZ212" s="112">
        <v>60502604.230000012</v>
      </c>
      <c r="CA212" s="112">
        <v>60502604.230000012</v>
      </c>
      <c r="CB212" s="112">
        <v>60502604.230000012</v>
      </c>
      <c r="CC212" s="112">
        <v>60502604.230000012</v>
      </c>
      <c r="CD212" s="236">
        <v>60535824.289999999</v>
      </c>
      <c r="CE212" s="236">
        <v>60502604.229999997</v>
      </c>
      <c r="CF212" s="236">
        <v>60502604.229999997</v>
      </c>
      <c r="CG212" s="236">
        <v>60502604.229999997</v>
      </c>
      <c r="CH212" s="236">
        <v>60502604.229999997</v>
      </c>
      <c r="CI212" s="236">
        <v>60502604.229999997</v>
      </c>
    </row>
    <row r="213" spans="1:87" ht="12.75" customHeight="1" x14ac:dyDescent="0.3">
      <c r="A213" s="190">
        <v>34582</v>
      </c>
      <c r="B213" s="189" t="s">
        <v>524</v>
      </c>
      <c r="C213" s="89">
        <v>19166367.610000011</v>
      </c>
      <c r="D213" s="89">
        <v>19168855.190000009</v>
      </c>
      <c r="E213" s="89">
        <v>19186270.430000007</v>
      </c>
      <c r="F213" s="89">
        <v>19204893.740000006</v>
      </c>
      <c r="G213" s="89">
        <v>19205949.320000004</v>
      </c>
      <c r="H213" s="89">
        <v>19207748.650000002</v>
      </c>
      <c r="I213" s="89">
        <v>19207796.380000003</v>
      </c>
      <c r="J213" s="89">
        <v>19207796.380000003</v>
      </c>
      <c r="K213" s="89">
        <v>19207796.380000003</v>
      </c>
      <c r="L213" s="89">
        <v>19207796.380000003</v>
      </c>
      <c r="M213" s="89">
        <v>19207796.380000003</v>
      </c>
      <c r="N213" s="89">
        <v>19208058.740000002</v>
      </c>
      <c r="O213" s="89">
        <v>19218097.860000003</v>
      </c>
      <c r="P213" s="89">
        <v>19218097.860000003</v>
      </c>
      <c r="Q213" s="89">
        <v>19218097.860000003</v>
      </c>
      <c r="R213" s="89">
        <v>19218097.860000003</v>
      </c>
      <c r="S213" s="89">
        <v>19218097.860000003</v>
      </c>
      <c r="T213" s="89">
        <v>19218097.860000003</v>
      </c>
      <c r="U213" s="89">
        <v>19218097.860000003</v>
      </c>
      <c r="V213" s="89">
        <v>19218097.860000003</v>
      </c>
      <c r="W213" s="89">
        <v>19218097.860000003</v>
      </c>
      <c r="X213" s="89">
        <v>19218097.860000003</v>
      </c>
      <c r="Y213" s="89">
        <v>19218097.860000003</v>
      </c>
      <c r="Z213" s="89">
        <v>19218097.860000003</v>
      </c>
      <c r="AA213" s="89">
        <v>19218097.860000003</v>
      </c>
      <c r="AB213" s="89">
        <v>19218097.860000003</v>
      </c>
      <c r="AC213" s="89">
        <v>19218097.860000003</v>
      </c>
      <c r="AD213" s="89">
        <v>19218097.860000003</v>
      </c>
      <c r="AE213" s="89">
        <v>19218097.860000003</v>
      </c>
      <c r="AF213" s="89">
        <v>19218097.860000003</v>
      </c>
      <c r="AG213" s="89">
        <v>19218097.860000003</v>
      </c>
      <c r="AH213" s="89">
        <v>19218097.860000003</v>
      </c>
      <c r="AI213" s="89">
        <v>19218097.860000003</v>
      </c>
      <c r="AJ213" s="89">
        <v>19218097.860000003</v>
      </c>
      <c r="AK213" s="89">
        <v>19218097.860000003</v>
      </c>
      <c r="AL213" s="89">
        <v>19218097.860000003</v>
      </c>
      <c r="AM213" s="89">
        <v>19218097.860000003</v>
      </c>
      <c r="AN213" s="89">
        <v>19218097.860000003</v>
      </c>
      <c r="AO213" s="89">
        <v>19218097.860000003</v>
      </c>
      <c r="AP213" s="89">
        <v>19218097.860000003</v>
      </c>
      <c r="AQ213" s="89">
        <v>19218097.860000003</v>
      </c>
      <c r="AR213" s="89">
        <v>19218097.860000003</v>
      </c>
      <c r="AS213" s="89">
        <v>19218097.860000003</v>
      </c>
      <c r="AT213" s="89">
        <v>19218097.860000003</v>
      </c>
      <c r="AU213" s="89">
        <v>19218097.860000003</v>
      </c>
      <c r="AV213" s="89">
        <v>19218097.860000003</v>
      </c>
      <c r="AW213" s="89">
        <v>19218097.860000003</v>
      </c>
      <c r="AX213" s="89">
        <v>19218097.860000003</v>
      </c>
      <c r="AY213" s="89">
        <v>19218097.860000003</v>
      </c>
      <c r="AZ213" s="89">
        <v>19218097.860000003</v>
      </c>
      <c r="BA213" s="89">
        <v>19218097.860000003</v>
      </c>
      <c r="BB213" s="89">
        <v>19218097.860000003</v>
      </c>
      <c r="BC213" s="89">
        <v>19218097.860000003</v>
      </c>
      <c r="BD213" s="89">
        <v>19218097.860000003</v>
      </c>
      <c r="BE213" s="89">
        <v>19218097.860000003</v>
      </c>
      <c r="BF213" s="89">
        <v>19218097.860000003</v>
      </c>
      <c r="BG213" s="89">
        <v>19218097.860000003</v>
      </c>
      <c r="BH213" s="89">
        <v>19218097.860000003</v>
      </c>
      <c r="BI213" s="89">
        <v>19218097.860000003</v>
      </c>
      <c r="BJ213" s="89">
        <v>19218097.860000003</v>
      </c>
      <c r="BK213" s="89">
        <v>19218097.860000003</v>
      </c>
      <c r="BL213" s="89">
        <v>19218097.860000003</v>
      </c>
      <c r="BM213" s="89">
        <v>19218097.860000003</v>
      </c>
      <c r="BN213" s="89">
        <v>19218097.860000003</v>
      </c>
      <c r="BO213" s="89">
        <v>19218097.860000003</v>
      </c>
      <c r="BP213" s="89">
        <v>19218097.860000003</v>
      </c>
      <c r="BQ213" s="89">
        <v>19218097.860000003</v>
      </c>
      <c r="BR213" s="89">
        <v>19218097.860000003</v>
      </c>
      <c r="BS213" s="89">
        <v>19218097.860000003</v>
      </c>
      <c r="BT213" s="89">
        <v>19218097.860000003</v>
      </c>
      <c r="BU213" s="89">
        <v>19218097.860000003</v>
      </c>
      <c r="BV213" s="89">
        <v>19218097.860000003</v>
      </c>
      <c r="BW213" s="89">
        <v>19218097.860000003</v>
      </c>
      <c r="BX213" s="112">
        <v>19218097.860000003</v>
      </c>
      <c r="BY213" s="112">
        <v>19218097.860000003</v>
      </c>
      <c r="BZ213" s="112">
        <v>19218097.860000003</v>
      </c>
      <c r="CA213" s="112">
        <v>19218097.860000003</v>
      </c>
      <c r="CB213" s="112">
        <v>19218097.860000003</v>
      </c>
      <c r="CC213" s="112">
        <v>19218097.860000003</v>
      </c>
      <c r="CD213" s="236">
        <v>19200401.800000001</v>
      </c>
      <c r="CE213" s="236">
        <v>19218097.859999999</v>
      </c>
      <c r="CF213" s="236">
        <v>19218097.859999999</v>
      </c>
      <c r="CG213" s="236">
        <v>19218097.859999999</v>
      </c>
      <c r="CH213" s="236">
        <v>19218097.859999999</v>
      </c>
      <c r="CI213" s="236">
        <v>19218097.859999999</v>
      </c>
    </row>
    <row r="214" spans="1:87" ht="12.75" customHeight="1" x14ac:dyDescent="0.3">
      <c r="A214" s="190">
        <v>34583</v>
      </c>
      <c r="B214" s="189" t="s">
        <v>525</v>
      </c>
      <c r="C214" s="89">
        <v>9117266.8699999992</v>
      </c>
      <c r="D214" s="89">
        <v>9117266.8699999992</v>
      </c>
      <c r="E214" s="89">
        <v>9117266.8699999992</v>
      </c>
      <c r="F214" s="89">
        <v>9117266.8699999992</v>
      </c>
      <c r="G214" s="89">
        <v>9117266.8699999992</v>
      </c>
      <c r="H214" s="89">
        <v>9125740.629999999</v>
      </c>
      <c r="I214" s="89">
        <v>9125740.629999999</v>
      </c>
      <c r="J214" s="89">
        <v>9125740.629999999</v>
      </c>
      <c r="K214" s="89">
        <v>9125740.629999999</v>
      </c>
      <c r="L214" s="89">
        <v>9125740.629999999</v>
      </c>
      <c r="M214" s="89">
        <v>9146691.5499999989</v>
      </c>
      <c r="N214" s="89">
        <v>9146691.5499999989</v>
      </c>
      <c r="O214" s="89">
        <v>9146691.5499999989</v>
      </c>
      <c r="P214" s="89">
        <v>9146691.5499999989</v>
      </c>
      <c r="Q214" s="89">
        <v>9146691.5499999989</v>
      </c>
      <c r="R214" s="89">
        <v>9146691.5499999989</v>
      </c>
      <c r="S214" s="89">
        <v>9146691.5499999989</v>
      </c>
      <c r="T214" s="89">
        <v>9146691.5499999989</v>
      </c>
      <c r="U214" s="89">
        <v>9146691.5499999989</v>
      </c>
      <c r="V214" s="89">
        <v>9146691.5499999989</v>
      </c>
      <c r="W214" s="89">
        <v>9146691.5499999989</v>
      </c>
      <c r="X214" s="89">
        <v>9146691.5499999989</v>
      </c>
      <c r="Y214" s="89">
        <v>9146691.5499999989</v>
      </c>
      <c r="Z214" s="89">
        <v>9146691.5499999989</v>
      </c>
      <c r="AA214" s="89">
        <v>9146691.5499999989</v>
      </c>
      <c r="AB214" s="89">
        <v>9146691.5499999989</v>
      </c>
      <c r="AC214" s="89">
        <v>9146691.5499999989</v>
      </c>
      <c r="AD214" s="89">
        <v>9146691.5499999989</v>
      </c>
      <c r="AE214" s="89">
        <v>9146691.5499999989</v>
      </c>
      <c r="AF214" s="89">
        <v>9146691.5499999989</v>
      </c>
      <c r="AG214" s="89">
        <v>9146691.5499999989</v>
      </c>
      <c r="AH214" s="89">
        <v>9146691.5499999989</v>
      </c>
      <c r="AI214" s="89">
        <v>9146691.5499999989</v>
      </c>
      <c r="AJ214" s="89">
        <v>9146691.5499999989</v>
      </c>
      <c r="AK214" s="89">
        <v>9146691.5499999989</v>
      </c>
      <c r="AL214" s="89">
        <v>9146691.5499999989</v>
      </c>
      <c r="AM214" s="89">
        <v>9146691.5499999989</v>
      </c>
      <c r="AN214" s="89">
        <v>9146691.5499999989</v>
      </c>
      <c r="AO214" s="89">
        <v>9146691.5499999989</v>
      </c>
      <c r="AP214" s="89">
        <v>9146691.5499999989</v>
      </c>
      <c r="AQ214" s="89">
        <v>9146691.5499999989</v>
      </c>
      <c r="AR214" s="89">
        <v>9146691.5499999989</v>
      </c>
      <c r="AS214" s="89">
        <v>9146691.5499999989</v>
      </c>
      <c r="AT214" s="89">
        <v>9146691.5499999989</v>
      </c>
      <c r="AU214" s="89">
        <v>9146691.5499999989</v>
      </c>
      <c r="AV214" s="89">
        <v>9146691.5499999989</v>
      </c>
      <c r="AW214" s="89">
        <v>9146691.5499999989</v>
      </c>
      <c r="AX214" s="89">
        <v>9146691.5499999989</v>
      </c>
      <c r="AY214" s="89">
        <v>9146691.5499999989</v>
      </c>
      <c r="AZ214" s="89">
        <v>9146691.5499999989</v>
      </c>
      <c r="BA214" s="89">
        <v>9146691.5499999989</v>
      </c>
      <c r="BB214" s="89">
        <v>9146691.5499999989</v>
      </c>
      <c r="BC214" s="89">
        <v>9146691.5499999989</v>
      </c>
      <c r="BD214" s="89">
        <v>9146691.5499999989</v>
      </c>
      <c r="BE214" s="89">
        <v>9146691.5499999989</v>
      </c>
      <c r="BF214" s="89">
        <v>9146691.5499999989</v>
      </c>
      <c r="BG214" s="89">
        <v>9146691.5499999989</v>
      </c>
      <c r="BH214" s="89">
        <v>9146691.5499999989</v>
      </c>
      <c r="BI214" s="89">
        <v>9146691.5499999989</v>
      </c>
      <c r="BJ214" s="89">
        <v>9146691.5499999989</v>
      </c>
      <c r="BK214" s="89">
        <v>9146691.5499999989</v>
      </c>
      <c r="BL214" s="89">
        <v>9146691.5499999989</v>
      </c>
      <c r="BM214" s="89">
        <v>9146691.5499999989</v>
      </c>
      <c r="BN214" s="89">
        <v>9146691.5499999989</v>
      </c>
      <c r="BO214" s="89">
        <v>9146691.5499999989</v>
      </c>
      <c r="BP214" s="89">
        <v>9146691.5499999989</v>
      </c>
      <c r="BQ214" s="89">
        <v>9146691.5499999989</v>
      </c>
      <c r="BR214" s="89">
        <v>9146691.5499999989</v>
      </c>
      <c r="BS214" s="89">
        <v>9146691.5499999989</v>
      </c>
      <c r="BT214" s="89">
        <v>9146691.5499999989</v>
      </c>
      <c r="BU214" s="89">
        <v>9146691.5499999989</v>
      </c>
      <c r="BV214" s="89">
        <v>9146691.5499999989</v>
      </c>
      <c r="BW214" s="89">
        <v>9146691.5499999989</v>
      </c>
      <c r="BX214" s="112">
        <v>9146691.5499999989</v>
      </c>
      <c r="BY214" s="112">
        <v>9146691.5499999989</v>
      </c>
      <c r="BZ214" s="112">
        <v>9146691.5499999989</v>
      </c>
      <c r="CA214" s="112">
        <v>9146691.5499999989</v>
      </c>
      <c r="CB214" s="112">
        <v>9146691.5499999989</v>
      </c>
      <c r="CC214" s="112">
        <v>9146691.5499999989</v>
      </c>
      <c r="CD214" s="236">
        <v>9127316.3200000003</v>
      </c>
      <c r="CE214" s="236">
        <v>9146691.5500000007</v>
      </c>
      <c r="CF214" s="236">
        <v>9146691.5500000007</v>
      </c>
      <c r="CG214" s="236">
        <v>9146691.5500000007</v>
      </c>
      <c r="CH214" s="236">
        <v>9146691.5500000007</v>
      </c>
      <c r="CI214" s="236">
        <v>9146691.5500000007</v>
      </c>
    </row>
    <row r="215" spans="1:87" ht="12.75" customHeight="1" x14ac:dyDescent="0.3">
      <c r="A215" s="190">
        <v>34584</v>
      </c>
      <c r="B215" s="189" t="s">
        <v>526</v>
      </c>
      <c r="C215" s="89">
        <v>5586747.4299999997</v>
      </c>
      <c r="D215" s="89">
        <v>5586747.4299999997</v>
      </c>
      <c r="E215" s="89">
        <v>5586747.4299999997</v>
      </c>
      <c r="F215" s="89">
        <v>5586747.4299999997</v>
      </c>
      <c r="G215" s="89">
        <v>5586747.4299999997</v>
      </c>
      <c r="H215" s="89">
        <v>5586747.4299999997</v>
      </c>
      <c r="I215" s="89">
        <v>5586747.4299999997</v>
      </c>
      <c r="J215" s="89">
        <v>5586747.4299999997</v>
      </c>
      <c r="K215" s="89">
        <v>5586747.4299999997</v>
      </c>
      <c r="L215" s="89">
        <v>5586747.4299999997</v>
      </c>
      <c r="M215" s="89">
        <v>5586747.4299999997</v>
      </c>
      <c r="N215" s="89">
        <v>5586747.4299999997</v>
      </c>
      <c r="O215" s="89">
        <v>5586747.4299999997</v>
      </c>
      <c r="P215" s="89">
        <v>5586747.4299999997</v>
      </c>
      <c r="Q215" s="89">
        <v>5586747.4299999997</v>
      </c>
      <c r="R215" s="89">
        <v>5586747.4299999997</v>
      </c>
      <c r="S215" s="89">
        <v>5586747.4299999997</v>
      </c>
      <c r="T215" s="89">
        <v>5586747.4299999997</v>
      </c>
      <c r="U215" s="89">
        <v>5586747.4299999997</v>
      </c>
      <c r="V215" s="89">
        <v>5586747.4299999997</v>
      </c>
      <c r="W215" s="89">
        <v>5586747.4299999997</v>
      </c>
      <c r="X215" s="89">
        <v>5586747.4299999997</v>
      </c>
      <c r="Y215" s="89">
        <v>5586747.4299999997</v>
      </c>
      <c r="Z215" s="89">
        <v>5586747.4299999997</v>
      </c>
      <c r="AA215" s="89">
        <v>5586747.4299999997</v>
      </c>
      <c r="AB215" s="89">
        <v>5586747.4299999997</v>
      </c>
      <c r="AC215" s="89">
        <v>5586747.4299999997</v>
      </c>
      <c r="AD215" s="89">
        <v>5586747.4299999997</v>
      </c>
      <c r="AE215" s="89">
        <v>5586747.4299999997</v>
      </c>
      <c r="AF215" s="89">
        <v>5586747.4299999997</v>
      </c>
      <c r="AG215" s="89">
        <v>5586747.4299999997</v>
      </c>
      <c r="AH215" s="89">
        <v>5586747.4299999997</v>
      </c>
      <c r="AI215" s="89">
        <v>5586747.4299999997</v>
      </c>
      <c r="AJ215" s="89">
        <v>5586747.4299999997</v>
      </c>
      <c r="AK215" s="89">
        <v>5586747.4299999997</v>
      </c>
      <c r="AL215" s="89">
        <v>5586747.4299999997</v>
      </c>
      <c r="AM215" s="89">
        <v>5586747.4299999997</v>
      </c>
      <c r="AN215" s="89">
        <v>5586747.4299999997</v>
      </c>
      <c r="AO215" s="89">
        <v>5586747.4299999997</v>
      </c>
      <c r="AP215" s="89">
        <v>5586747.4299999997</v>
      </c>
      <c r="AQ215" s="89">
        <v>5586747.4299999997</v>
      </c>
      <c r="AR215" s="89">
        <v>5586747.4299999997</v>
      </c>
      <c r="AS215" s="89">
        <v>5586747.4299999997</v>
      </c>
      <c r="AT215" s="89">
        <v>5586747.4299999997</v>
      </c>
      <c r="AU215" s="89">
        <v>5586747.4299999997</v>
      </c>
      <c r="AV215" s="89">
        <v>5586747.4299999997</v>
      </c>
      <c r="AW215" s="89">
        <v>5586747.4299999997</v>
      </c>
      <c r="AX215" s="89">
        <v>5586747.4299999997</v>
      </c>
      <c r="AY215" s="89">
        <v>5586747.4299999997</v>
      </c>
      <c r="AZ215" s="89">
        <v>5586747.4299999997</v>
      </c>
      <c r="BA215" s="89">
        <v>5586747.4299999997</v>
      </c>
      <c r="BB215" s="89">
        <v>5586747.4299999997</v>
      </c>
      <c r="BC215" s="89">
        <v>5586747.4299999997</v>
      </c>
      <c r="BD215" s="89">
        <v>5586747.4299999997</v>
      </c>
      <c r="BE215" s="89">
        <v>5586747.4299999997</v>
      </c>
      <c r="BF215" s="89">
        <v>5586747.4299999997</v>
      </c>
      <c r="BG215" s="89">
        <v>5586747.4299999997</v>
      </c>
      <c r="BH215" s="89">
        <v>5586747.4299999997</v>
      </c>
      <c r="BI215" s="89">
        <v>5586747.4299999997</v>
      </c>
      <c r="BJ215" s="89">
        <v>5586747.4299999997</v>
      </c>
      <c r="BK215" s="89">
        <v>5586747.4299999997</v>
      </c>
      <c r="BL215" s="89">
        <v>5586747.4299999997</v>
      </c>
      <c r="BM215" s="89">
        <v>5586747.4299999997</v>
      </c>
      <c r="BN215" s="89">
        <v>5586747.4299999997</v>
      </c>
      <c r="BO215" s="89">
        <v>5586747.4299999997</v>
      </c>
      <c r="BP215" s="89">
        <v>5586747.4299999997</v>
      </c>
      <c r="BQ215" s="89">
        <v>5586747.4299999997</v>
      </c>
      <c r="BR215" s="89">
        <v>5586747.4299999997</v>
      </c>
      <c r="BS215" s="89">
        <v>5586747.4299999997</v>
      </c>
      <c r="BT215" s="89">
        <v>5586747.4299999997</v>
      </c>
      <c r="BU215" s="89">
        <v>5586747.4299999997</v>
      </c>
      <c r="BV215" s="89">
        <v>5586747.4299999997</v>
      </c>
      <c r="BW215" s="89">
        <v>5586747.4299999997</v>
      </c>
      <c r="BX215" s="112">
        <v>5586747.4299999997</v>
      </c>
      <c r="BY215" s="112">
        <v>5586747.4299999997</v>
      </c>
      <c r="BZ215" s="112">
        <v>5586747.4299999997</v>
      </c>
      <c r="CA215" s="112">
        <v>5586747.4299999997</v>
      </c>
      <c r="CB215" s="112">
        <v>5586747.4299999997</v>
      </c>
      <c r="CC215" s="112">
        <v>5586747.4299999997</v>
      </c>
      <c r="CD215" s="236">
        <v>5586747.4299999997</v>
      </c>
      <c r="CE215" s="236">
        <v>5586747.4299999997</v>
      </c>
      <c r="CF215" s="236">
        <v>5586747.4299999997</v>
      </c>
      <c r="CG215" s="236">
        <v>5586747.4299999997</v>
      </c>
      <c r="CH215" s="236">
        <v>5586747.4299999997</v>
      </c>
      <c r="CI215" s="236">
        <v>5586747.4299999997</v>
      </c>
    </row>
    <row r="216" spans="1:87" ht="12.75" customHeight="1" x14ac:dyDescent="0.3">
      <c r="A216" s="190">
        <v>34585</v>
      </c>
      <c r="B216" s="189" t="s">
        <v>527</v>
      </c>
      <c r="C216" s="89">
        <v>5471617.1000000006</v>
      </c>
      <c r="D216" s="89">
        <v>5471617.1000000006</v>
      </c>
      <c r="E216" s="89">
        <v>5471617.1000000006</v>
      </c>
      <c r="F216" s="89">
        <v>5471617.1000000006</v>
      </c>
      <c r="G216" s="89">
        <v>5471617.1000000006</v>
      </c>
      <c r="H216" s="89">
        <v>5471617.1000000006</v>
      </c>
      <c r="I216" s="89">
        <v>5471617.1000000006</v>
      </c>
      <c r="J216" s="89">
        <v>5471617.1000000006</v>
      </c>
      <c r="K216" s="89">
        <v>5471617.1000000006</v>
      </c>
      <c r="L216" s="89">
        <v>5471617.1000000006</v>
      </c>
      <c r="M216" s="89">
        <v>5489268.9800000014</v>
      </c>
      <c r="N216" s="89">
        <v>5489268.9800000014</v>
      </c>
      <c r="O216" s="89">
        <v>5489268.9800000014</v>
      </c>
      <c r="P216" s="89">
        <v>5489268.9800000014</v>
      </c>
      <c r="Q216" s="89">
        <v>5489268.9800000014</v>
      </c>
      <c r="R216" s="89">
        <v>5489268.9800000014</v>
      </c>
      <c r="S216" s="89">
        <v>5489268.9800000014</v>
      </c>
      <c r="T216" s="89">
        <v>5489268.9800000014</v>
      </c>
      <c r="U216" s="89">
        <v>5489268.9800000014</v>
      </c>
      <c r="V216" s="89">
        <v>5489268.9800000014</v>
      </c>
      <c r="W216" s="89">
        <v>5489268.9800000014</v>
      </c>
      <c r="X216" s="89">
        <v>5489268.9800000014</v>
      </c>
      <c r="Y216" s="89">
        <v>5489268.9800000014</v>
      </c>
      <c r="Z216" s="89">
        <v>5489268.9800000014</v>
      </c>
      <c r="AA216" s="89">
        <v>5489268.9800000014</v>
      </c>
      <c r="AB216" s="89">
        <v>5489268.9800000014</v>
      </c>
      <c r="AC216" s="89">
        <v>5489268.9800000014</v>
      </c>
      <c r="AD216" s="89">
        <v>5489268.9800000014</v>
      </c>
      <c r="AE216" s="89">
        <v>5489268.9800000014</v>
      </c>
      <c r="AF216" s="89">
        <v>5489268.9800000014</v>
      </c>
      <c r="AG216" s="89">
        <v>5489268.9800000014</v>
      </c>
      <c r="AH216" s="89">
        <v>5489268.9800000014</v>
      </c>
      <c r="AI216" s="89">
        <v>5489268.9800000014</v>
      </c>
      <c r="AJ216" s="89">
        <v>5489268.9800000014</v>
      </c>
      <c r="AK216" s="89">
        <v>5489268.9800000014</v>
      </c>
      <c r="AL216" s="89">
        <v>5489268.9800000014</v>
      </c>
      <c r="AM216" s="89">
        <v>5489268.9800000014</v>
      </c>
      <c r="AN216" s="89">
        <v>5489268.9800000014</v>
      </c>
      <c r="AO216" s="89">
        <v>5489268.9800000014</v>
      </c>
      <c r="AP216" s="89">
        <v>5489268.9800000014</v>
      </c>
      <c r="AQ216" s="89">
        <v>5489268.9800000014</v>
      </c>
      <c r="AR216" s="89">
        <v>5489268.9800000014</v>
      </c>
      <c r="AS216" s="89">
        <v>5489268.9800000014</v>
      </c>
      <c r="AT216" s="89">
        <v>5489268.9800000014</v>
      </c>
      <c r="AU216" s="89">
        <v>5489268.9800000014</v>
      </c>
      <c r="AV216" s="89">
        <v>5489268.9800000014</v>
      </c>
      <c r="AW216" s="89">
        <v>5489268.9800000014</v>
      </c>
      <c r="AX216" s="89">
        <v>5489268.9800000014</v>
      </c>
      <c r="AY216" s="89">
        <v>5489268.9800000014</v>
      </c>
      <c r="AZ216" s="89">
        <v>5489268.9800000014</v>
      </c>
      <c r="BA216" s="89">
        <v>5489268.9800000014</v>
      </c>
      <c r="BB216" s="89">
        <v>5489268.9800000014</v>
      </c>
      <c r="BC216" s="89">
        <v>5489268.9800000014</v>
      </c>
      <c r="BD216" s="89">
        <v>5489268.9800000014</v>
      </c>
      <c r="BE216" s="89">
        <v>5489268.9800000014</v>
      </c>
      <c r="BF216" s="89">
        <v>5489268.9800000014</v>
      </c>
      <c r="BG216" s="89">
        <v>5489268.9800000014</v>
      </c>
      <c r="BH216" s="89">
        <v>5489268.9800000014</v>
      </c>
      <c r="BI216" s="89">
        <v>5489268.9800000014</v>
      </c>
      <c r="BJ216" s="89">
        <v>5489268.9800000014</v>
      </c>
      <c r="BK216" s="89">
        <v>5489268.9800000014</v>
      </c>
      <c r="BL216" s="89">
        <v>5489268.9800000014</v>
      </c>
      <c r="BM216" s="89">
        <v>5489268.9800000014</v>
      </c>
      <c r="BN216" s="89">
        <v>5489268.9800000014</v>
      </c>
      <c r="BO216" s="89">
        <v>5489268.9800000014</v>
      </c>
      <c r="BP216" s="89">
        <v>5489268.9800000014</v>
      </c>
      <c r="BQ216" s="89">
        <v>5489268.9800000014</v>
      </c>
      <c r="BR216" s="89">
        <v>5489268.9800000014</v>
      </c>
      <c r="BS216" s="89">
        <v>5489268.9800000014</v>
      </c>
      <c r="BT216" s="89">
        <v>5489268.9800000014</v>
      </c>
      <c r="BU216" s="89">
        <v>5489268.9800000014</v>
      </c>
      <c r="BV216" s="89">
        <v>5489268.9800000014</v>
      </c>
      <c r="BW216" s="89">
        <v>5489268.9800000014</v>
      </c>
      <c r="BX216" s="112">
        <v>5489268.9800000014</v>
      </c>
      <c r="BY216" s="112">
        <v>5489268.9800000014</v>
      </c>
      <c r="BZ216" s="112">
        <v>5489268.9800000014</v>
      </c>
      <c r="CA216" s="112">
        <v>5489268.9800000014</v>
      </c>
      <c r="CB216" s="112">
        <v>5489268.9800000014</v>
      </c>
      <c r="CC216" s="112">
        <v>5489268.9800000014</v>
      </c>
      <c r="CD216" s="236">
        <v>5475690.6100000003</v>
      </c>
      <c r="CE216" s="236">
        <v>5489268.9800000004</v>
      </c>
      <c r="CF216" s="236">
        <v>5489268.9800000004</v>
      </c>
      <c r="CG216" s="236">
        <v>5489268.9800000004</v>
      </c>
      <c r="CH216" s="236">
        <v>5489268.9800000004</v>
      </c>
      <c r="CI216" s="236">
        <v>5489268.9800000004</v>
      </c>
    </row>
    <row r="217" spans="1:87" ht="12.75" customHeight="1" x14ac:dyDescent="0.3">
      <c r="A217" s="190">
        <v>34586</v>
      </c>
      <c r="B217" s="189" t="s">
        <v>528</v>
      </c>
      <c r="C217" s="89">
        <v>18338595.009999998</v>
      </c>
      <c r="D217" s="89">
        <v>18338595.009999998</v>
      </c>
      <c r="E217" s="89">
        <v>18338595.009999998</v>
      </c>
      <c r="F217" s="89">
        <v>18338595.009999998</v>
      </c>
      <c r="G217" s="89">
        <v>18338595.009999998</v>
      </c>
      <c r="H217" s="89">
        <v>18338595.009999998</v>
      </c>
      <c r="I217" s="89">
        <v>18338595.009999998</v>
      </c>
      <c r="J217" s="89">
        <v>18338595.009999998</v>
      </c>
      <c r="K217" s="89">
        <v>18338595.009999998</v>
      </c>
      <c r="L217" s="89">
        <v>18338595.009999998</v>
      </c>
      <c r="M217" s="89">
        <v>18338595.009999998</v>
      </c>
      <c r="N217" s="89">
        <v>18338595.009999998</v>
      </c>
      <c r="O217" s="89">
        <v>18338595.009999998</v>
      </c>
      <c r="P217" s="89">
        <v>18338595.009999998</v>
      </c>
      <c r="Q217" s="89">
        <v>18338595.009999998</v>
      </c>
      <c r="R217" s="89">
        <v>18338595.009999998</v>
      </c>
      <c r="S217" s="89">
        <v>18338595.009999998</v>
      </c>
      <c r="T217" s="89">
        <v>18338595.009999998</v>
      </c>
      <c r="U217" s="89">
        <v>18338595.009999998</v>
      </c>
      <c r="V217" s="89">
        <v>18338595.009999998</v>
      </c>
      <c r="W217" s="89">
        <v>18338595.009999998</v>
      </c>
      <c r="X217" s="89">
        <v>18338595.009999998</v>
      </c>
      <c r="Y217" s="89">
        <v>18338595.009999998</v>
      </c>
      <c r="Z217" s="89">
        <v>18338595.009999998</v>
      </c>
      <c r="AA217" s="89">
        <v>18338595.009999998</v>
      </c>
      <c r="AB217" s="89">
        <v>18338595.009999998</v>
      </c>
      <c r="AC217" s="89">
        <v>18338595.009999998</v>
      </c>
      <c r="AD217" s="89">
        <v>18338595.009999998</v>
      </c>
      <c r="AE217" s="89">
        <v>18338595.009999998</v>
      </c>
      <c r="AF217" s="89">
        <v>18338595.009999998</v>
      </c>
      <c r="AG217" s="89">
        <v>18338595.009999998</v>
      </c>
      <c r="AH217" s="89">
        <v>18338595.009999998</v>
      </c>
      <c r="AI217" s="89">
        <v>18338595.009999998</v>
      </c>
      <c r="AJ217" s="89">
        <v>18338595.009999998</v>
      </c>
      <c r="AK217" s="89">
        <v>18338595.009999998</v>
      </c>
      <c r="AL217" s="89">
        <v>18338595.009999998</v>
      </c>
      <c r="AM217" s="89">
        <v>18338595.009999998</v>
      </c>
      <c r="AN217" s="89">
        <v>18338595.009999998</v>
      </c>
      <c r="AO217" s="89">
        <v>18338595.009999998</v>
      </c>
      <c r="AP217" s="89">
        <v>18338595.009999998</v>
      </c>
      <c r="AQ217" s="89">
        <v>18338595.009999998</v>
      </c>
      <c r="AR217" s="89">
        <v>18338595.009999998</v>
      </c>
      <c r="AS217" s="89">
        <v>18338595.009999998</v>
      </c>
      <c r="AT217" s="89">
        <v>18338595.009999998</v>
      </c>
      <c r="AU217" s="89">
        <v>18338595.009999998</v>
      </c>
      <c r="AV217" s="89">
        <v>18338595.009999998</v>
      </c>
      <c r="AW217" s="89">
        <v>18338595.009999998</v>
      </c>
      <c r="AX217" s="89">
        <v>18338595.009999998</v>
      </c>
      <c r="AY217" s="89">
        <v>18338595.009999998</v>
      </c>
      <c r="AZ217" s="89">
        <v>18338595.009999998</v>
      </c>
      <c r="BA217" s="89">
        <v>18338595.009999998</v>
      </c>
      <c r="BB217" s="89">
        <v>18338595.009999998</v>
      </c>
      <c r="BC217" s="89">
        <v>18338595.009999998</v>
      </c>
      <c r="BD217" s="89">
        <v>18338595.009999998</v>
      </c>
      <c r="BE217" s="89">
        <v>18338595.009999998</v>
      </c>
      <c r="BF217" s="89">
        <v>18338595.009999998</v>
      </c>
      <c r="BG217" s="89">
        <v>18338595.009999998</v>
      </c>
      <c r="BH217" s="89">
        <v>18338595.009999998</v>
      </c>
      <c r="BI217" s="89">
        <v>18338595.009999998</v>
      </c>
      <c r="BJ217" s="89">
        <v>18338595.009999998</v>
      </c>
      <c r="BK217" s="89">
        <v>18338595.009999998</v>
      </c>
      <c r="BL217" s="89">
        <v>18338595.009999998</v>
      </c>
      <c r="BM217" s="89">
        <v>18338595.009999998</v>
      </c>
      <c r="BN217" s="89">
        <v>18338595.009999998</v>
      </c>
      <c r="BO217" s="89">
        <v>18338595.009999998</v>
      </c>
      <c r="BP217" s="89">
        <v>18338595.009999998</v>
      </c>
      <c r="BQ217" s="89">
        <v>18338595.009999998</v>
      </c>
      <c r="BR217" s="89">
        <v>18338595.009999998</v>
      </c>
      <c r="BS217" s="89">
        <v>18338595.009999998</v>
      </c>
      <c r="BT217" s="89">
        <v>18338595.009999998</v>
      </c>
      <c r="BU217" s="89">
        <v>18338595.009999998</v>
      </c>
      <c r="BV217" s="89">
        <v>18338595.009999998</v>
      </c>
      <c r="BW217" s="89">
        <v>18338595.009999998</v>
      </c>
      <c r="BX217" s="112">
        <v>18338595.009999998</v>
      </c>
      <c r="BY217" s="112">
        <v>18338595.009999998</v>
      </c>
      <c r="BZ217" s="112">
        <v>18338595.009999998</v>
      </c>
      <c r="CA217" s="112">
        <v>18338595.009999998</v>
      </c>
      <c r="CB217" s="112">
        <v>18338595.009999998</v>
      </c>
      <c r="CC217" s="112">
        <v>18338595.009999998</v>
      </c>
      <c r="CD217" s="236">
        <v>18338595.010000002</v>
      </c>
      <c r="CE217" s="236">
        <v>18338595.010000002</v>
      </c>
      <c r="CF217" s="236">
        <v>18338595.010000002</v>
      </c>
      <c r="CG217" s="236">
        <v>18338595.010000002</v>
      </c>
      <c r="CH217" s="236">
        <v>18338595.010000002</v>
      </c>
      <c r="CI217" s="236">
        <v>18338595.010000002</v>
      </c>
    </row>
    <row r="218" spans="1:87" ht="12.75" customHeight="1" x14ac:dyDescent="0.3">
      <c r="A218" s="190">
        <v>34598</v>
      </c>
      <c r="B218" s="189" t="s">
        <v>529</v>
      </c>
      <c r="C218" s="238">
        <v>0</v>
      </c>
      <c r="D218" s="89">
        <v>0</v>
      </c>
      <c r="E218" s="89">
        <v>0</v>
      </c>
      <c r="F218" s="89">
        <v>0</v>
      </c>
      <c r="G218" s="89">
        <v>0</v>
      </c>
      <c r="H218" s="89">
        <v>0</v>
      </c>
      <c r="I218" s="89">
        <v>0</v>
      </c>
      <c r="J218" s="89">
        <v>0</v>
      </c>
      <c r="K218" s="89">
        <v>0</v>
      </c>
      <c r="L218" s="89">
        <v>0</v>
      </c>
      <c r="M218" s="89">
        <v>0</v>
      </c>
      <c r="N218" s="89">
        <v>0</v>
      </c>
      <c r="O218" s="89">
        <v>0</v>
      </c>
      <c r="P218" s="89">
        <v>0</v>
      </c>
      <c r="Q218" s="89">
        <v>0</v>
      </c>
      <c r="R218" s="89">
        <v>0</v>
      </c>
      <c r="S218" s="89">
        <v>0</v>
      </c>
      <c r="T218" s="89">
        <v>0</v>
      </c>
      <c r="U218" s="89">
        <v>0</v>
      </c>
      <c r="V218" s="89">
        <v>0</v>
      </c>
      <c r="W218" s="89">
        <v>0</v>
      </c>
      <c r="X218" s="89">
        <v>0</v>
      </c>
      <c r="Y218" s="89">
        <v>0</v>
      </c>
      <c r="Z218" s="89">
        <v>0</v>
      </c>
      <c r="AA218" s="89">
        <v>0</v>
      </c>
      <c r="AB218" s="89">
        <v>0</v>
      </c>
      <c r="AC218" s="89">
        <v>0</v>
      </c>
      <c r="AD218" s="89">
        <v>0</v>
      </c>
      <c r="AE218" s="89">
        <v>0</v>
      </c>
      <c r="AF218" s="89">
        <v>0</v>
      </c>
      <c r="AG218" s="89">
        <v>0</v>
      </c>
      <c r="AH218" s="89">
        <v>0</v>
      </c>
      <c r="AI218" s="89">
        <v>0</v>
      </c>
      <c r="AJ218" s="89">
        <v>0</v>
      </c>
      <c r="AK218" s="89">
        <v>0</v>
      </c>
      <c r="AL218" s="89">
        <v>0</v>
      </c>
      <c r="AM218" s="89">
        <v>0</v>
      </c>
      <c r="AN218" s="89">
        <v>0</v>
      </c>
      <c r="AO218" s="89">
        <v>0</v>
      </c>
      <c r="AP218" s="89">
        <v>0</v>
      </c>
      <c r="AQ218" s="89">
        <v>0</v>
      </c>
      <c r="AR218" s="89">
        <v>0</v>
      </c>
      <c r="AS218" s="89">
        <v>0</v>
      </c>
      <c r="AT218" s="89">
        <v>0</v>
      </c>
      <c r="AU218" s="89">
        <v>0</v>
      </c>
      <c r="AV218" s="89">
        <v>0</v>
      </c>
      <c r="AW218" s="89">
        <v>0</v>
      </c>
      <c r="AX218" s="89">
        <v>0</v>
      </c>
      <c r="AY218" s="89">
        <v>0</v>
      </c>
      <c r="AZ218" s="89">
        <v>0</v>
      </c>
      <c r="BA218" s="89">
        <v>0</v>
      </c>
      <c r="BB218" s="89">
        <v>0</v>
      </c>
      <c r="BC218" s="89">
        <v>0</v>
      </c>
      <c r="BD218" s="89">
        <v>0</v>
      </c>
      <c r="BE218" s="89">
        <v>0</v>
      </c>
      <c r="BF218" s="89">
        <v>0</v>
      </c>
      <c r="BG218" s="89">
        <v>0</v>
      </c>
      <c r="BH218" s="89">
        <v>0</v>
      </c>
      <c r="BI218" s="89">
        <v>0</v>
      </c>
      <c r="BJ218" s="89">
        <v>0</v>
      </c>
      <c r="BK218" s="89">
        <v>0</v>
      </c>
      <c r="BL218" s="89">
        <v>0</v>
      </c>
      <c r="BM218" s="89">
        <v>0</v>
      </c>
      <c r="BN218" s="89">
        <v>0</v>
      </c>
      <c r="BO218" s="89">
        <v>0</v>
      </c>
      <c r="BP218" s="89">
        <v>0</v>
      </c>
      <c r="BQ218" s="89">
        <v>0</v>
      </c>
      <c r="BR218" s="89">
        <v>0</v>
      </c>
      <c r="BS218" s="89">
        <v>0</v>
      </c>
      <c r="BT218" s="89">
        <v>0</v>
      </c>
      <c r="BU218" s="89">
        <v>0</v>
      </c>
      <c r="BV218" s="89">
        <v>0</v>
      </c>
      <c r="BW218" s="89">
        <v>0</v>
      </c>
      <c r="BX218" s="112">
        <v>0</v>
      </c>
      <c r="BY218" s="112">
        <v>0</v>
      </c>
      <c r="BZ218" s="112">
        <v>0</v>
      </c>
      <c r="CA218" s="112">
        <v>0</v>
      </c>
      <c r="CB218" s="112">
        <v>0</v>
      </c>
      <c r="CC218" s="112">
        <v>0</v>
      </c>
      <c r="CD218" s="236">
        <v>0</v>
      </c>
      <c r="CE218" s="236">
        <v>0</v>
      </c>
      <c r="CF218" s="236">
        <v>0</v>
      </c>
      <c r="CG218" s="236">
        <v>0</v>
      </c>
      <c r="CH218" s="236">
        <v>0</v>
      </c>
      <c r="CI218" s="236">
        <v>0</v>
      </c>
    </row>
    <row r="219" spans="1:87" ht="12.75" customHeight="1" x14ac:dyDescent="0.3">
      <c r="A219" s="190">
        <v>34599</v>
      </c>
      <c r="B219" s="189" t="s">
        <v>530</v>
      </c>
      <c r="C219" s="89">
        <v>265591754.31000009</v>
      </c>
      <c r="D219" s="89">
        <v>265865580.8900001</v>
      </c>
      <c r="E219" s="89">
        <v>265895844.3600001</v>
      </c>
      <c r="F219" s="89">
        <v>266604236.47000012</v>
      </c>
      <c r="G219" s="89">
        <v>266657842.80000013</v>
      </c>
      <c r="H219" s="89">
        <v>266808320.52000013</v>
      </c>
      <c r="I219" s="89">
        <v>266919556.80000013</v>
      </c>
      <c r="J219" s="89">
        <v>267061803.17000014</v>
      </c>
      <c r="K219" s="89">
        <v>267079627.97000015</v>
      </c>
      <c r="L219" s="89">
        <v>267084730.68000016</v>
      </c>
      <c r="M219" s="89">
        <v>267101453.96000016</v>
      </c>
      <c r="N219" s="89">
        <v>267228670.26000017</v>
      </c>
      <c r="O219" s="89">
        <v>324613475.78000015</v>
      </c>
      <c r="P219" s="89">
        <v>324613475.78000015</v>
      </c>
      <c r="Q219" s="89">
        <v>324613475.78000015</v>
      </c>
      <c r="R219" s="89">
        <v>324613475.78000015</v>
      </c>
      <c r="S219" s="89">
        <v>324613475.78000015</v>
      </c>
      <c r="T219" s="89">
        <v>324613475.78000015</v>
      </c>
      <c r="U219" s="89">
        <v>324613475.78000015</v>
      </c>
      <c r="V219" s="89">
        <v>324613475.78000015</v>
      </c>
      <c r="W219" s="89">
        <v>324613475.78000015</v>
      </c>
      <c r="X219" s="89">
        <v>324613475.78000015</v>
      </c>
      <c r="Y219" s="89">
        <v>324613475.78000015</v>
      </c>
      <c r="Z219" s="89">
        <v>324613475.78000015</v>
      </c>
      <c r="AA219" s="89">
        <v>324613475.78000015</v>
      </c>
      <c r="AB219" s="89">
        <v>324613475.78000015</v>
      </c>
      <c r="AC219" s="89">
        <v>324613475.78000015</v>
      </c>
      <c r="AD219" s="89">
        <v>324613475.78000015</v>
      </c>
      <c r="AE219" s="89">
        <v>324613475.78000015</v>
      </c>
      <c r="AF219" s="89">
        <v>324613475.78000015</v>
      </c>
      <c r="AG219" s="89">
        <v>324613475.78000015</v>
      </c>
      <c r="AH219" s="89">
        <v>324613475.78000015</v>
      </c>
      <c r="AI219" s="89">
        <v>324613475.78000015</v>
      </c>
      <c r="AJ219" s="89">
        <v>324613475.78000015</v>
      </c>
      <c r="AK219" s="89">
        <v>324613475.78000015</v>
      </c>
      <c r="AL219" s="89">
        <v>324613475.78000015</v>
      </c>
      <c r="AM219" s="89">
        <v>324613475.78000015</v>
      </c>
      <c r="AN219" s="89">
        <v>324613475.78000015</v>
      </c>
      <c r="AO219" s="89">
        <v>324613475.78000015</v>
      </c>
      <c r="AP219" s="89">
        <v>324613475.78000015</v>
      </c>
      <c r="AQ219" s="89">
        <v>324613475.78000015</v>
      </c>
      <c r="AR219" s="89">
        <v>324613475.78000015</v>
      </c>
      <c r="AS219" s="89">
        <v>324613475.78000015</v>
      </c>
      <c r="AT219" s="89">
        <v>324613475.78000015</v>
      </c>
      <c r="AU219" s="89">
        <v>324613475.78000015</v>
      </c>
      <c r="AV219" s="89">
        <v>324613475.78000015</v>
      </c>
      <c r="AW219" s="89">
        <v>324613475.78000015</v>
      </c>
      <c r="AX219" s="89">
        <v>324613475.78000015</v>
      </c>
      <c r="AY219" s="89">
        <v>324613475.78000015</v>
      </c>
      <c r="AZ219" s="89">
        <v>324613475.78000015</v>
      </c>
      <c r="BA219" s="89">
        <v>324613475.78000015</v>
      </c>
      <c r="BB219" s="89">
        <v>324613475.78000015</v>
      </c>
      <c r="BC219" s="89">
        <v>324613475.78000015</v>
      </c>
      <c r="BD219" s="89">
        <v>324613475.78000015</v>
      </c>
      <c r="BE219" s="89">
        <v>324613475.78000015</v>
      </c>
      <c r="BF219" s="89">
        <v>324613475.78000015</v>
      </c>
      <c r="BG219" s="89">
        <v>324613475.78000015</v>
      </c>
      <c r="BH219" s="89">
        <v>324613475.78000015</v>
      </c>
      <c r="BI219" s="89">
        <v>324613475.78000015</v>
      </c>
      <c r="BJ219" s="89">
        <v>324613475.78000015</v>
      </c>
      <c r="BK219" s="89">
        <v>324613475.78000015</v>
      </c>
      <c r="BL219" s="89">
        <v>324613475.78000015</v>
      </c>
      <c r="BM219" s="89">
        <v>324613475.78000015</v>
      </c>
      <c r="BN219" s="89">
        <v>324613475.78000015</v>
      </c>
      <c r="BO219" s="89">
        <v>324613475.78000015</v>
      </c>
      <c r="BP219" s="89">
        <v>324613475.78000015</v>
      </c>
      <c r="BQ219" s="89">
        <v>324613475.78000015</v>
      </c>
      <c r="BR219" s="89">
        <v>324613475.78000015</v>
      </c>
      <c r="BS219" s="89">
        <v>324613475.78000015</v>
      </c>
      <c r="BT219" s="89">
        <v>324613475.78000015</v>
      </c>
      <c r="BU219" s="89">
        <v>324613475.78000015</v>
      </c>
      <c r="BV219" s="89">
        <v>324613475.78000015</v>
      </c>
      <c r="BW219" s="89">
        <v>324613475.78000015</v>
      </c>
      <c r="BX219" s="112">
        <v>324613475.78000015</v>
      </c>
      <c r="BY219" s="112">
        <v>324613475.78000015</v>
      </c>
      <c r="BZ219" s="112">
        <v>324613475.78000015</v>
      </c>
      <c r="CA219" s="112">
        <v>324613475.78000015</v>
      </c>
      <c r="CB219" s="112">
        <v>324613475.78000015</v>
      </c>
      <c r="CC219" s="112">
        <v>324613475.78000015</v>
      </c>
      <c r="CD219" s="236">
        <v>271116376.76999998</v>
      </c>
      <c r="CE219" s="236">
        <v>324613475.77999997</v>
      </c>
      <c r="CF219" s="236">
        <v>324613475.77999997</v>
      </c>
      <c r="CG219" s="236">
        <v>324613475.77999997</v>
      </c>
      <c r="CH219" s="236">
        <v>324613475.77999997</v>
      </c>
      <c r="CI219" s="236">
        <v>324613475.77999997</v>
      </c>
    </row>
    <row r="220" spans="1:87" ht="12.75" customHeight="1" x14ac:dyDescent="0.3">
      <c r="A220" s="190">
        <v>34620</v>
      </c>
      <c r="B220" s="189" t="s">
        <v>531</v>
      </c>
      <c r="C220" s="237">
        <v>0</v>
      </c>
      <c r="D220" s="89">
        <v>0</v>
      </c>
      <c r="E220" s="89">
        <v>0</v>
      </c>
      <c r="F220" s="89">
        <v>0</v>
      </c>
      <c r="G220" s="89">
        <v>0</v>
      </c>
      <c r="H220" s="89">
        <v>0</v>
      </c>
      <c r="I220" s="89">
        <v>0</v>
      </c>
      <c r="J220" s="89">
        <v>0</v>
      </c>
      <c r="K220" s="89">
        <v>0</v>
      </c>
      <c r="L220" s="89">
        <v>0</v>
      </c>
      <c r="M220" s="89">
        <v>0</v>
      </c>
      <c r="N220" s="89">
        <v>0</v>
      </c>
      <c r="O220" s="89">
        <v>0</v>
      </c>
      <c r="P220" s="89">
        <v>0</v>
      </c>
      <c r="Q220" s="89">
        <v>0</v>
      </c>
      <c r="R220" s="89">
        <v>0</v>
      </c>
      <c r="S220" s="89">
        <v>0</v>
      </c>
      <c r="T220" s="89">
        <v>0</v>
      </c>
      <c r="U220" s="89">
        <v>0</v>
      </c>
      <c r="V220" s="89">
        <v>0</v>
      </c>
      <c r="W220" s="89">
        <v>0</v>
      </c>
      <c r="X220" s="89">
        <v>0</v>
      </c>
      <c r="Y220" s="89">
        <v>0</v>
      </c>
      <c r="Z220" s="89">
        <v>0</v>
      </c>
      <c r="AA220" s="89">
        <v>0</v>
      </c>
      <c r="AB220" s="89">
        <v>0</v>
      </c>
      <c r="AC220" s="89">
        <v>0</v>
      </c>
      <c r="AD220" s="89">
        <v>0</v>
      </c>
      <c r="AE220" s="89">
        <v>0</v>
      </c>
      <c r="AF220" s="89">
        <v>0</v>
      </c>
      <c r="AG220" s="89">
        <v>0</v>
      </c>
      <c r="AH220" s="89">
        <v>0</v>
      </c>
      <c r="AI220" s="89">
        <v>0</v>
      </c>
      <c r="AJ220" s="89">
        <v>0</v>
      </c>
      <c r="AK220" s="89">
        <v>0</v>
      </c>
      <c r="AL220" s="89">
        <v>0</v>
      </c>
      <c r="AM220" s="89">
        <v>0</v>
      </c>
      <c r="AN220" s="89">
        <v>0</v>
      </c>
      <c r="AO220" s="89">
        <v>0</v>
      </c>
      <c r="AP220" s="89">
        <v>0</v>
      </c>
      <c r="AQ220" s="89">
        <v>0</v>
      </c>
      <c r="AR220" s="89">
        <v>0</v>
      </c>
      <c r="AS220" s="89">
        <v>0</v>
      </c>
      <c r="AT220" s="89">
        <v>0</v>
      </c>
      <c r="AU220" s="89">
        <v>0</v>
      </c>
      <c r="AV220" s="89">
        <v>0</v>
      </c>
      <c r="AW220" s="89">
        <v>0</v>
      </c>
      <c r="AX220" s="89">
        <v>0</v>
      </c>
      <c r="AY220" s="89">
        <v>0</v>
      </c>
      <c r="AZ220" s="89">
        <v>0</v>
      </c>
      <c r="BA220" s="89">
        <v>0</v>
      </c>
      <c r="BB220" s="89">
        <v>0</v>
      </c>
      <c r="BC220" s="89">
        <v>0</v>
      </c>
      <c r="BD220" s="89">
        <v>0</v>
      </c>
      <c r="BE220" s="89">
        <v>0</v>
      </c>
      <c r="BF220" s="89">
        <v>0</v>
      </c>
      <c r="BG220" s="89">
        <v>0</v>
      </c>
      <c r="BH220" s="89">
        <v>0</v>
      </c>
      <c r="BI220" s="89">
        <v>0</v>
      </c>
      <c r="BJ220" s="89">
        <v>0</v>
      </c>
      <c r="BK220" s="89">
        <v>0</v>
      </c>
      <c r="BL220" s="89">
        <v>0</v>
      </c>
      <c r="BM220" s="89">
        <v>0</v>
      </c>
      <c r="BN220" s="89">
        <v>0</v>
      </c>
      <c r="BO220" s="89">
        <v>0</v>
      </c>
      <c r="BP220" s="89">
        <v>0</v>
      </c>
      <c r="BQ220" s="89">
        <v>0</v>
      </c>
      <c r="BR220" s="89">
        <v>0</v>
      </c>
      <c r="BS220" s="89">
        <v>0</v>
      </c>
      <c r="BT220" s="89">
        <v>0</v>
      </c>
      <c r="BU220" s="89">
        <v>0</v>
      </c>
      <c r="BV220" s="89">
        <v>0</v>
      </c>
      <c r="BW220" s="89">
        <v>0</v>
      </c>
      <c r="BX220" s="112">
        <v>0</v>
      </c>
      <c r="BY220" s="112">
        <v>0</v>
      </c>
      <c r="BZ220" s="112">
        <v>0</v>
      </c>
      <c r="CA220" s="112">
        <v>0</v>
      </c>
      <c r="CB220" s="112">
        <v>0</v>
      </c>
      <c r="CC220" s="112">
        <v>0</v>
      </c>
      <c r="CD220" s="236">
        <v>0</v>
      </c>
      <c r="CE220" s="236">
        <v>0</v>
      </c>
      <c r="CF220" s="236">
        <v>0</v>
      </c>
      <c r="CG220" s="236">
        <v>0</v>
      </c>
      <c r="CH220" s="236">
        <v>0</v>
      </c>
      <c r="CI220" s="236">
        <v>0</v>
      </c>
    </row>
    <row r="221" spans="1:87" ht="12.75" customHeight="1" x14ac:dyDescent="0.3">
      <c r="A221" s="190">
        <v>34628</v>
      </c>
      <c r="B221" s="189" t="s">
        <v>532</v>
      </c>
      <c r="C221" s="89">
        <v>0</v>
      </c>
      <c r="D221" s="89">
        <v>0</v>
      </c>
      <c r="E221" s="89">
        <v>0</v>
      </c>
      <c r="F221" s="89">
        <v>0</v>
      </c>
      <c r="G221" s="89">
        <v>0</v>
      </c>
      <c r="H221" s="89">
        <v>0</v>
      </c>
      <c r="I221" s="89">
        <v>0</v>
      </c>
      <c r="J221" s="89">
        <v>0</v>
      </c>
      <c r="K221" s="89">
        <v>0</v>
      </c>
      <c r="L221" s="89">
        <v>0</v>
      </c>
      <c r="M221" s="89">
        <v>0</v>
      </c>
      <c r="N221" s="89">
        <v>0</v>
      </c>
      <c r="O221" s="89">
        <v>0</v>
      </c>
      <c r="P221" s="89">
        <v>0</v>
      </c>
      <c r="Q221" s="89">
        <v>0</v>
      </c>
      <c r="R221" s="89">
        <v>0</v>
      </c>
      <c r="S221" s="89">
        <v>0</v>
      </c>
      <c r="T221" s="89">
        <v>0</v>
      </c>
      <c r="U221" s="89">
        <v>0</v>
      </c>
      <c r="V221" s="89">
        <v>0</v>
      </c>
      <c r="W221" s="89">
        <v>0</v>
      </c>
      <c r="X221" s="89">
        <v>0</v>
      </c>
      <c r="Y221" s="89">
        <v>0</v>
      </c>
      <c r="Z221" s="89">
        <v>0</v>
      </c>
      <c r="AA221" s="89">
        <v>0</v>
      </c>
      <c r="AB221" s="89">
        <v>0</v>
      </c>
      <c r="AC221" s="89">
        <v>0</v>
      </c>
      <c r="AD221" s="89">
        <v>0</v>
      </c>
      <c r="AE221" s="89">
        <v>0</v>
      </c>
      <c r="AF221" s="89">
        <v>0</v>
      </c>
      <c r="AG221" s="89">
        <v>0</v>
      </c>
      <c r="AH221" s="89">
        <v>0</v>
      </c>
      <c r="AI221" s="89">
        <v>0</v>
      </c>
      <c r="AJ221" s="89">
        <v>0</v>
      </c>
      <c r="AK221" s="89">
        <v>0</v>
      </c>
      <c r="AL221" s="89">
        <v>0</v>
      </c>
      <c r="AM221" s="89">
        <v>0</v>
      </c>
      <c r="AN221" s="89">
        <v>0</v>
      </c>
      <c r="AO221" s="89">
        <v>0</v>
      </c>
      <c r="AP221" s="89">
        <v>0</v>
      </c>
      <c r="AQ221" s="89">
        <v>0</v>
      </c>
      <c r="AR221" s="89">
        <v>0</v>
      </c>
      <c r="AS221" s="89">
        <v>0</v>
      </c>
      <c r="AT221" s="89">
        <v>0</v>
      </c>
      <c r="AU221" s="89">
        <v>0</v>
      </c>
      <c r="AV221" s="89">
        <v>0</v>
      </c>
      <c r="AW221" s="89">
        <v>0</v>
      </c>
      <c r="AX221" s="89">
        <v>0</v>
      </c>
      <c r="AY221" s="89">
        <v>0</v>
      </c>
      <c r="AZ221" s="89">
        <v>0</v>
      </c>
      <c r="BA221" s="89">
        <v>0</v>
      </c>
      <c r="BB221" s="89">
        <v>0</v>
      </c>
      <c r="BC221" s="89">
        <v>0</v>
      </c>
      <c r="BD221" s="89">
        <v>0</v>
      </c>
      <c r="BE221" s="89">
        <v>0</v>
      </c>
      <c r="BF221" s="89">
        <v>0</v>
      </c>
      <c r="BG221" s="89">
        <v>0</v>
      </c>
      <c r="BH221" s="89">
        <v>0</v>
      </c>
      <c r="BI221" s="89">
        <v>0</v>
      </c>
      <c r="BJ221" s="89">
        <v>0</v>
      </c>
      <c r="BK221" s="89">
        <v>0</v>
      </c>
      <c r="BL221" s="89">
        <v>0</v>
      </c>
      <c r="BM221" s="89">
        <v>0</v>
      </c>
      <c r="BN221" s="89">
        <v>0</v>
      </c>
      <c r="BO221" s="89">
        <v>0</v>
      </c>
      <c r="BP221" s="89">
        <v>0</v>
      </c>
      <c r="BQ221" s="89">
        <v>0</v>
      </c>
      <c r="BR221" s="89">
        <v>0</v>
      </c>
      <c r="BS221" s="89">
        <v>0</v>
      </c>
      <c r="BT221" s="89">
        <v>0</v>
      </c>
      <c r="BU221" s="89">
        <v>0</v>
      </c>
      <c r="BV221" s="89">
        <v>0</v>
      </c>
      <c r="BW221" s="89">
        <v>0</v>
      </c>
      <c r="BX221" s="112">
        <v>0</v>
      </c>
      <c r="BY221" s="112">
        <v>0</v>
      </c>
      <c r="BZ221" s="112">
        <v>0</v>
      </c>
      <c r="CA221" s="112">
        <v>0</v>
      </c>
      <c r="CB221" s="112">
        <v>0</v>
      </c>
      <c r="CC221" s="112">
        <v>0</v>
      </c>
      <c r="CD221" s="236">
        <v>0</v>
      </c>
      <c r="CE221" s="236">
        <v>0</v>
      </c>
      <c r="CF221" s="236">
        <v>0</v>
      </c>
      <c r="CG221" s="236">
        <v>0</v>
      </c>
      <c r="CH221" s="236">
        <v>0</v>
      </c>
      <c r="CI221" s="236">
        <v>0</v>
      </c>
    </row>
    <row r="222" spans="1:87" ht="12.75" customHeight="1" x14ac:dyDescent="0.3">
      <c r="A222" s="190">
        <v>34630</v>
      </c>
      <c r="B222" s="189" t="s">
        <v>533</v>
      </c>
      <c r="C222" s="89">
        <v>11279074.549999999</v>
      </c>
      <c r="D222" s="89">
        <v>11279074.549999999</v>
      </c>
      <c r="E222" s="89">
        <v>11274073.58</v>
      </c>
      <c r="F222" s="89">
        <v>11274073.58</v>
      </c>
      <c r="G222" s="89">
        <v>11274073.58</v>
      </c>
      <c r="H222" s="89">
        <v>11274073.58</v>
      </c>
      <c r="I222" s="89">
        <v>11274073.58</v>
      </c>
      <c r="J222" s="89">
        <v>11303633.26</v>
      </c>
      <c r="K222" s="89">
        <v>11303633.26</v>
      </c>
      <c r="L222" s="89">
        <v>11303633.26</v>
      </c>
      <c r="M222" s="89">
        <v>11472934.640000001</v>
      </c>
      <c r="N222" s="89">
        <v>11481429.380000001</v>
      </c>
      <c r="O222" s="89">
        <v>11491776.410000002</v>
      </c>
      <c r="P222" s="89">
        <v>11491776.410000002</v>
      </c>
      <c r="Q222" s="89">
        <v>11491776.410000002</v>
      </c>
      <c r="R222" s="89">
        <v>11491776.410000002</v>
      </c>
      <c r="S222" s="89">
        <v>11491776.410000002</v>
      </c>
      <c r="T222" s="89">
        <v>11491776.410000002</v>
      </c>
      <c r="U222" s="89">
        <v>11491776.410000002</v>
      </c>
      <c r="V222" s="89">
        <v>11491776.410000002</v>
      </c>
      <c r="W222" s="89">
        <v>11491776.410000002</v>
      </c>
      <c r="X222" s="89">
        <v>11491776.410000002</v>
      </c>
      <c r="Y222" s="89">
        <v>11491776.410000002</v>
      </c>
      <c r="Z222" s="89">
        <v>11491776.410000002</v>
      </c>
      <c r="AA222" s="89">
        <v>11491776.410000002</v>
      </c>
      <c r="AB222" s="89">
        <v>11491776.410000002</v>
      </c>
      <c r="AC222" s="89">
        <v>11491776.410000002</v>
      </c>
      <c r="AD222" s="89">
        <v>11491776.410000002</v>
      </c>
      <c r="AE222" s="89">
        <v>11491776.410000002</v>
      </c>
      <c r="AF222" s="89">
        <v>11491776.410000002</v>
      </c>
      <c r="AG222" s="89">
        <v>11491776.410000002</v>
      </c>
      <c r="AH222" s="89">
        <v>11491776.410000002</v>
      </c>
      <c r="AI222" s="89">
        <v>11491776.410000002</v>
      </c>
      <c r="AJ222" s="89">
        <v>11491776.410000002</v>
      </c>
      <c r="AK222" s="89">
        <v>11491776.410000002</v>
      </c>
      <c r="AL222" s="89">
        <v>11491776.410000002</v>
      </c>
      <c r="AM222" s="89">
        <v>11491776.410000002</v>
      </c>
      <c r="AN222" s="89">
        <v>11491776.410000002</v>
      </c>
      <c r="AO222" s="89">
        <v>11491776.410000002</v>
      </c>
      <c r="AP222" s="89">
        <v>11491776.410000002</v>
      </c>
      <c r="AQ222" s="89">
        <v>11491776.410000002</v>
      </c>
      <c r="AR222" s="89">
        <v>11491776.410000002</v>
      </c>
      <c r="AS222" s="89">
        <v>11491776.410000002</v>
      </c>
      <c r="AT222" s="89">
        <v>11491776.410000002</v>
      </c>
      <c r="AU222" s="89">
        <v>11491776.410000002</v>
      </c>
      <c r="AV222" s="89">
        <v>11491776.410000002</v>
      </c>
      <c r="AW222" s="89">
        <v>11491776.410000002</v>
      </c>
      <c r="AX222" s="89">
        <v>11491776.410000002</v>
      </c>
      <c r="AY222" s="89">
        <v>11491776.410000002</v>
      </c>
      <c r="AZ222" s="89">
        <v>11491776.410000002</v>
      </c>
      <c r="BA222" s="89">
        <v>11491776.410000002</v>
      </c>
      <c r="BB222" s="89">
        <v>11491776.410000002</v>
      </c>
      <c r="BC222" s="89">
        <v>11491776.410000002</v>
      </c>
      <c r="BD222" s="89">
        <v>11491776.410000002</v>
      </c>
      <c r="BE222" s="89">
        <v>11491776.410000002</v>
      </c>
      <c r="BF222" s="89">
        <v>11491776.410000002</v>
      </c>
      <c r="BG222" s="89">
        <v>11491776.410000002</v>
      </c>
      <c r="BH222" s="89">
        <v>11491776.410000002</v>
      </c>
      <c r="BI222" s="89">
        <v>11491776.410000002</v>
      </c>
      <c r="BJ222" s="89">
        <v>11491776.410000002</v>
      </c>
      <c r="BK222" s="89">
        <v>11491776.410000002</v>
      </c>
      <c r="BL222" s="89">
        <v>11491776.410000002</v>
      </c>
      <c r="BM222" s="89">
        <v>11491776.410000002</v>
      </c>
      <c r="BN222" s="89">
        <v>11491776.410000002</v>
      </c>
      <c r="BO222" s="89">
        <v>11491776.410000002</v>
      </c>
      <c r="BP222" s="89">
        <v>11491776.410000002</v>
      </c>
      <c r="BQ222" s="89">
        <v>11491776.410000002</v>
      </c>
      <c r="BR222" s="89">
        <v>11491776.410000002</v>
      </c>
      <c r="BS222" s="89">
        <v>11491776.410000002</v>
      </c>
      <c r="BT222" s="89">
        <v>11491776.410000002</v>
      </c>
      <c r="BU222" s="89">
        <v>11491776.410000002</v>
      </c>
      <c r="BV222" s="89">
        <v>11491776.410000002</v>
      </c>
      <c r="BW222" s="89">
        <v>11491776.410000002</v>
      </c>
      <c r="BX222" s="112">
        <v>11491776.410000002</v>
      </c>
      <c r="BY222" s="112">
        <v>11491776.410000002</v>
      </c>
      <c r="BZ222" s="112">
        <v>11491776.410000002</v>
      </c>
      <c r="CA222" s="112">
        <v>11491776.410000002</v>
      </c>
      <c r="CB222" s="112">
        <v>11491776.410000002</v>
      </c>
      <c r="CC222" s="112">
        <v>11491776.410000002</v>
      </c>
      <c r="CD222" s="236">
        <v>11329658.25</v>
      </c>
      <c r="CE222" s="236">
        <v>11491776.41</v>
      </c>
      <c r="CF222" s="236">
        <v>11491776.41</v>
      </c>
      <c r="CG222" s="236">
        <v>11491776.41</v>
      </c>
      <c r="CH222" s="236">
        <v>11491776.41</v>
      </c>
      <c r="CI222" s="236">
        <v>11491776.41</v>
      </c>
    </row>
    <row r="223" spans="1:87" ht="12.75" customHeight="1" x14ac:dyDescent="0.3">
      <c r="A223" s="190">
        <v>34631</v>
      </c>
      <c r="B223" s="189" t="s">
        <v>534</v>
      </c>
      <c r="C223" s="89">
        <v>1175705.21</v>
      </c>
      <c r="D223" s="89">
        <v>1175705.21</v>
      </c>
      <c r="E223" s="89">
        <v>1175705.21</v>
      </c>
      <c r="F223" s="89">
        <v>1175705.21</v>
      </c>
      <c r="G223" s="89">
        <v>1175705.21</v>
      </c>
      <c r="H223" s="89">
        <v>1175705.21</v>
      </c>
      <c r="I223" s="89">
        <v>1175705.21</v>
      </c>
      <c r="J223" s="89">
        <v>1175705.21</v>
      </c>
      <c r="K223" s="89">
        <v>1175705.21</v>
      </c>
      <c r="L223" s="89">
        <v>1175705.21</v>
      </c>
      <c r="M223" s="89">
        <v>1175705.21</v>
      </c>
      <c r="N223" s="89">
        <v>1175705.21</v>
      </c>
      <c r="O223" s="89">
        <v>1175705.21</v>
      </c>
      <c r="P223" s="89">
        <v>1175705.21</v>
      </c>
      <c r="Q223" s="89">
        <v>1175705.21</v>
      </c>
      <c r="R223" s="89">
        <v>1175705.21</v>
      </c>
      <c r="S223" s="89">
        <v>1175705.21</v>
      </c>
      <c r="T223" s="89">
        <v>1175705.21</v>
      </c>
      <c r="U223" s="89">
        <v>1175705.21</v>
      </c>
      <c r="V223" s="89">
        <v>1175705.21</v>
      </c>
      <c r="W223" s="89">
        <v>1175705.21</v>
      </c>
      <c r="X223" s="89">
        <v>1175705.21</v>
      </c>
      <c r="Y223" s="89">
        <v>1175705.21</v>
      </c>
      <c r="Z223" s="89">
        <v>1175705.21</v>
      </c>
      <c r="AA223" s="89">
        <v>1175705.21</v>
      </c>
      <c r="AB223" s="89">
        <v>1175705.21</v>
      </c>
      <c r="AC223" s="89">
        <v>1175705.21</v>
      </c>
      <c r="AD223" s="89">
        <v>1175705.21</v>
      </c>
      <c r="AE223" s="89">
        <v>1175705.21</v>
      </c>
      <c r="AF223" s="89">
        <v>1175705.21</v>
      </c>
      <c r="AG223" s="89">
        <v>1175705.21</v>
      </c>
      <c r="AH223" s="89">
        <v>1175705.21</v>
      </c>
      <c r="AI223" s="89">
        <v>1175705.21</v>
      </c>
      <c r="AJ223" s="89">
        <v>1175705.21</v>
      </c>
      <c r="AK223" s="89">
        <v>1175705.21</v>
      </c>
      <c r="AL223" s="89">
        <v>1175705.21</v>
      </c>
      <c r="AM223" s="89">
        <v>1175705.21</v>
      </c>
      <c r="AN223" s="89">
        <v>1175705.21</v>
      </c>
      <c r="AO223" s="89">
        <v>1175705.21</v>
      </c>
      <c r="AP223" s="89">
        <v>1175705.21</v>
      </c>
      <c r="AQ223" s="89">
        <v>1175705.21</v>
      </c>
      <c r="AR223" s="89">
        <v>1175705.21</v>
      </c>
      <c r="AS223" s="89">
        <v>1175705.21</v>
      </c>
      <c r="AT223" s="89">
        <v>1175705.21</v>
      </c>
      <c r="AU223" s="89">
        <v>1175705.21</v>
      </c>
      <c r="AV223" s="89">
        <v>1175705.21</v>
      </c>
      <c r="AW223" s="89">
        <v>1175705.21</v>
      </c>
      <c r="AX223" s="89">
        <v>1175705.21</v>
      </c>
      <c r="AY223" s="89">
        <v>1175705.21</v>
      </c>
      <c r="AZ223" s="89">
        <v>1175705.21</v>
      </c>
      <c r="BA223" s="89">
        <v>1175705.21</v>
      </c>
      <c r="BB223" s="89">
        <v>1175705.21</v>
      </c>
      <c r="BC223" s="89">
        <v>1175705.21</v>
      </c>
      <c r="BD223" s="89">
        <v>1175705.21</v>
      </c>
      <c r="BE223" s="89">
        <v>1175705.21</v>
      </c>
      <c r="BF223" s="89">
        <v>1175705.21</v>
      </c>
      <c r="BG223" s="89">
        <v>1175705.21</v>
      </c>
      <c r="BH223" s="89">
        <v>1175705.21</v>
      </c>
      <c r="BI223" s="89">
        <v>1175705.21</v>
      </c>
      <c r="BJ223" s="89">
        <v>1175705.21</v>
      </c>
      <c r="BK223" s="89">
        <v>1175705.21</v>
      </c>
      <c r="BL223" s="89">
        <v>1175705.21</v>
      </c>
      <c r="BM223" s="89">
        <v>1175705.21</v>
      </c>
      <c r="BN223" s="89">
        <v>1175705.21</v>
      </c>
      <c r="BO223" s="89">
        <v>1175705.21</v>
      </c>
      <c r="BP223" s="89">
        <v>1175705.21</v>
      </c>
      <c r="BQ223" s="89">
        <v>1175705.21</v>
      </c>
      <c r="BR223" s="89">
        <v>1175705.21</v>
      </c>
      <c r="BS223" s="89">
        <v>1175705.21</v>
      </c>
      <c r="BT223" s="89">
        <v>1175705.21</v>
      </c>
      <c r="BU223" s="89">
        <v>1175705.21</v>
      </c>
      <c r="BV223" s="89">
        <v>1175705.21</v>
      </c>
      <c r="BW223" s="89">
        <v>1175705.21</v>
      </c>
      <c r="BX223" s="112">
        <v>1175705.21</v>
      </c>
      <c r="BY223" s="112">
        <v>1175705.21</v>
      </c>
      <c r="BZ223" s="112">
        <v>1175705.21</v>
      </c>
      <c r="CA223" s="112">
        <v>1175705.21</v>
      </c>
      <c r="CB223" s="112">
        <v>1175705.21</v>
      </c>
      <c r="CC223" s="112">
        <v>1175705.21</v>
      </c>
      <c r="CD223" s="236">
        <v>1175705.21</v>
      </c>
      <c r="CE223" s="236">
        <v>1175705.21</v>
      </c>
      <c r="CF223" s="236">
        <v>1175705.21</v>
      </c>
      <c r="CG223" s="236">
        <v>1175705.21</v>
      </c>
      <c r="CH223" s="236">
        <v>1175705.21</v>
      </c>
      <c r="CI223" s="236">
        <v>1175705.21</v>
      </c>
    </row>
    <row r="224" spans="1:87" ht="12.75" customHeight="1" x14ac:dyDescent="0.3">
      <c r="A224" s="190">
        <v>34632</v>
      </c>
      <c r="B224" s="189" t="s">
        <v>535</v>
      </c>
      <c r="C224" s="89">
        <v>1455592.35</v>
      </c>
      <c r="D224" s="89">
        <v>1455592.35</v>
      </c>
      <c r="E224" s="89">
        <v>1455592.35</v>
      </c>
      <c r="F224" s="89">
        <v>1455592.35</v>
      </c>
      <c r="G224" s="89">
        <v>1455592.35</v>
      </c>
      <c r="H224" s="89">
        <v>1455592.35</v>
      </c>
      <c r="I224" s="89">
        <v>1455592.35</v>
      </c>
      <c r="J224" s="89">
        <v>1455592.35</v>
      </c>
      <c r="K224" s="89">
        <v>1455592.35</v>
      </c>
      <c r="L224" s="89">
        <v>1455592.35</v>
      </c>
      <c r="M224" s="89">
        <v>1455592.35</v>
      </c>
      <c r="N224" s="89">
        <v>1455592.35</v>
      </c>
      <c r="O224" s="89">
        <v>1455592.35</v>
      </c>
      <c r="P224" s="89">
        <v>1455592.35</v>
      </c>
      <c r="Q224" s="89">
        <v>1455592.35</v>
      </c>
      <c r="R224" s="89">
        <v>1455592.35</v>
      </c>
      <c r="S224" s="89">
        <v>1455592.35</v>
      </c>
      <c r="T224" s="89">
        <v>1455592.35</v>
      </c>
      <c r="U224" s="89">
        <v>1455592.35</v>
      </c>
      <c r="V224" s="89">
        <v>1455592.35</v>
      </c>
      <c r="W224" s="89">
        <v>1455592.35</v>
      </c>
      <c r="X224" s="89">
        <v>1455592.35</v>
      </c>
      <c r="Y224" s="89">
        <v>1455592.35</v>
      </c>
      <c r="Z224" s="89">
        <v>1455592.35</v>
      </c>
      <c r="AA224" s="89">
        <v>1455592.35</v>
      </c>
      <c r="AB224" s="89">
        <v>1455592.35</v>
      </c>
      <c r="AC224" s="89">
        <v>1455592.35</v>
      </c>
      <c r="AD224" s="89">
        <v>1455592.35</v>
      </c>
      <c r="AE224" s="89">
        <v>1455592.35</v>
      </c>
      <c r="AF224" s="89">
        <v>1455592.35</v>
      </c>
      <c r="AG224" s="89">
        <v>1455592.35</v>
      </c>
      <c r="AH224" s="89">
        <v>1455592.35</v>
      </c>
      <c r="AI224" s="89">
        <v>1455592.35</v>
      </c>
      <c r="AJ224" s="89">
        <v>1455592.35</v>
      </c>
      <c r="AK224" s="89">
        <v>1455592.35</v>
      </c>
      <c r="AL224" s="89">
        <v>1455592.35</v>
      </c>
      <c r="AM224" s="89">
        <v>1455592.35</v>
      </c>
      <c r="AN224" s="89">
        <v>1455592.35</v>
      </c>
      <c r="AO224" s="89">
        <v>1455592.35</v>
      </c>
      <c r="AP224" s="89">
        <v>1455592.35</v>
      </c>
      <c r="AQ224" s="89">
        <v>1455592.35</v>
      </c>
      <c r="AR224" s="89">
        <v>1455592.35</v>
      </c>
      <c r="AS224" s="89">
        <v>1455592.35</v>
      </c>
      <c r="AT224" s="89">
        <v>1455592.35</v>
      </c>
      <c r="AU224" s="89">
        <v>1455592.35</v>
      </c>
      <c r="AV224" s="89">
        <v>1455592.35</v>
      </c>
      <c r="AW224" s="89">
        <v>1455592.35</v>
      </c>
      <c r="AX224" s="89">
        <v>1455592.35</v>
      </c>
      <c r="AY224" s="89">
        <v>1455592.35</v>
      </c>
      <c r="AZ224" s="89">
        <v>1455592.35</v>
      </c>
      <c r="BA224" s="89">
        <v>1455592.35</v>
      </c>
      <c r="BB224" s="89">
        <v>1455592.35</v>
      </c>
      <c r="BC224" s="89">
        <v>1455592.35</v>
      </c>
      <c r="BD224" s="89">
        <v>1455592.35</v>
      </c>
      <c r="BE224" s="89">
        <v>1455592.35</v>
      </c>
      <c r="BF224" s="89">
        <v>1455592.35</v>
      </c>
      <c r="BG224" s="89">
        <v>1455592.35</v>
      </c>
      <c r="BH224" s="89">
        <v>1455592.35</v>
      </c>
      <c r="BI224" s="89">
        <v>1455592.35</v>
      </c>
      <c r="BJ224" s="89">
        <v>1455592.35</v>
      </c>
      <c r="BK224" s="89">
        <v>1455592.35</v>
      </c>
      <c r="BL224" s="89">
        <v>1455592.35</v>
      </c>
      <c r="BM224" s="89">
        <v>1455592.35</v>
      </c>
      <c r="BN224" s="89">
        <v>1455592.35</v>
      </c>
      <c r="BO224" s="89">
        <v>1455592.35</v>
      </c>
      <c r="BP224" s="89">
        <v>1455592.35</v>
      </c>
      <c r="BQ224" s="89">
        <v>1455592.35</v>
      </c>
      <c r="BR224" s="89">
        <v>1455592.35</v>
      </c>
      <c r="BS224" s="89">
        <v>1455592.35</v>
      </c>
      <c r="BT224" s="89">
        <v>1455592.35</v>
      </c>
      <c r="BU224" s="89">
        <v>1455592.35</v>
      </c>
      <c r="BV224" s="89">
        <v>1455592.35</v>
      </c>
      <c r="BW224" s="89">
        <v>1455592.35</v>
      </c>
      <c r="BX224" s="112">
        <v>1455592.35</v>
      </c>
      <c r="BY224" s="112">
        <v>1455592.35</v>
      </c>
      <c r="BZ224" s="112">
        <v>1455592.35</v>
      </c>
      <c r="CA224" s="112">
        <v>1455592.35</v>
      </c>
      <c r="CB224" s="112">
        <v>1455592.35</v>
      </c>
      <c r="CC224" s="112">
        <v>1455592.35</v>
      </c>
      <c r="CD224" s="236">
        <v>1455592.35</v>
      </c>
      <c r="CE224" s="236">
        <v>1455592.35</v>
      </c>
      <c r="CF224" s="236">
        <v>1455592.35</v>
      </c>
      <c r="CG224" s="236">
        <v>1455592.35</v>
      </c>
      <c r="CH224" s="236">
        <v>1455592.35</v>
      </c>
      <c r="CI224" s="236">
        <v>1455592.35</v>
      </c>
    </row>
    <row r="225" spans="1:87" ht="12.75" customHeight="1" x14ac:dyDescent="0.3">
      <c r="A225" s="190">
        <v>34633</v>
      </c>
      <c r="B225" s="189" t="s">
        <v>536</v>
      </c>
      <c r="C225" s="89">
        <v>904.61</v>
      </c>
      <c r="D225" s="89">
        <v>904.61</v>
      </c>
      <c r="E225" s="89">
        <v>904.61</v>
      </c>
      <c r="F225" s="89">
        <v>904.61</v>
      </c>
      <c r="G225" s="89">
        <v>904.61</v>
      </c>
      <c r="H225" s="89">
        <v>904.61</v>
      </c>
      <c r="I225" s="89">
        <v>904.61</v>
      </c>
      <c r="J225" s="89">
        <v>904.61</v>
      </c>
      <c r="K225" s="89">
        <v>904.61</v>
      </c>
      <c r="L225" s="89">
        <v>904.61</v>
      </c>
      <c r="M225" s="89">
        <v>904.61</v>
      </c>
      <c r="N225" s="89">
        <v>904.61</v>
      </c>
      <c r="O225" s="89">
        <v>904.61</v>
      </c>
      <c r="P225" s="89">
        <v>904.61</v>
      </c>
      <c r="Q225" s="89">
        <v>904.61</v>
      </c>
      <c r="R225" s="89">
        <v>904.61</v>
      </c>
      <c r="S225" s="89">
        <v>904.61</v>
      </c>
      <c r="T225" s="89">
        <v>904.61</v>
      </c>
      <c r="U225" s="89">
        <v>904.61</v>
      </c>
      <c r="V225" s="89">
        <v>904.61</v>
      </c>
      <c r="W225" s="89">
        <v>904.61</v>
      </c>
      <c r="X225" s="89">
        <v>904.61</v>
      </c>
      <c r="Y225" s="89">
        <v>904.61</v>
      </c>
      <c r="Z225" s="89">
        <v>904.61</v>
      </c>
      <c r="AA225" s="89">
        <v>904.61</v>
      </c>
      <c r="AB225" s="89">
        <v>904.61</v>
      </c>
      <c r="AC225" s="89">
        <v>904.61</v>
      </c>
      <c r="AD225" s="89">
        <v>904.61</v>
      </c>
      <c r="AE225" s="89">
        <v>904.61</v>
      </c>
      <c r="AF225" s="89">
        <v>904.61</v>
      </c>
      <c r="AG225" s="89">
        <v>904.61</v>
      </c>
      <c r="AH225" s="89">
        <v>904.61</v>
      </c>
      <c r="AI225" s="89">
        <v>904.61</v>
      </c>
      <c r="AJ225" s="89">
        <v>904.61</v>
      </c>
      <c r="AK225" s="89">
        <v>904.61</v>
      </c>
      <c r="AL225" s="89">
        <v>904.61</v>
      </c>
      <c r="AM225" s="89">
        <v>904.61</v>
      </c>
      <c r="AN225" s="89">
        <v>904.61</v>
      </c>
      <c r="AO225" s="89">
        <v>904.61</v>
      </c>
      <c r="AP225" s="89">
        <v>904.61</v>
      </c>
      <c r="AQ225" s="89">
        <v>904.61</v>
      </c>
      <c r="AR225" s="89">
        <v>904.61</v>
      </c>
      <c r="AS225" s="89">
        <v>904.61</v>
      </c>
      <c r="AT225" s="89">
        <v>904.61</v>
      </c>
      <c r="AU225" s="89">
        <v>904.61</v>
      </c>
      <c r="AV225" s="89">
        <v>904.61</v>
      </c>
      <c r="AW225" s="89">
        <v>904.61</v>
      </c>
      <c r="AX225" s="89">
        <v>904.61</v>
      </c>
      <c r="AY225" s="89">
        <v>904.61</v>
      </c>
      <c r="AZ225" s="89">
        <v>904.61</v>
      </c>
      <c r="BA225" s="89">
        <v>904.61</v>
      </c>
      <c r="BB225" s="89">
        <v>904.61</v>
      </c>
      <c r="BC225" s="89">
        <v>904.61</v>
      </c>
      <c r="BD225" s="89">
        <v>904.61</v>
      </c>
      <c r="BE225" s="89">
        <v>904.61</v>
      </c>
      <c r="BF225" s="89">
        <v>904.61</v>
      </c>
      <c r="BG225" s="89">
        <v>904.61</v>
      </c>
      <c r="BH225" s="89">
        <v>904.61</v>
      </c>
      <c r="BI225" s="89">
        <v>904.61</v>
      </c>
      <c r="BJ225" s="89">
        <v>904.61</v>
      </c>
      <c r="BK225" s="89">
        <v>904.61</v>
      </c>
      <c r="BL225" s="89">
        <v>904.61</v>
      </c>
      <c r="BM225" s="89">
        <v>904.61</v>
      </c>
      <c r="BN225" s="89">
        <v>904.61</v>
      </c>
      <c r="BO225" s="89">
        <v>904.61</v>
      </c>
      <c r="BP225" s="89">
        <v>904.61</v>
      </c>
      <c r="BQ225" s="89">
        <v>904.61</v>
      </c>
      <c r="BR225" s="89">
        <v>904.61</v>
      </c>
      <c r="BS225" s="89">
        <v>904.61</v>
      </c>
      <c r="BT225" s="89">
        <v>904.61</v>
      </c>
      <c r="BU225" s="89">
        <v>904.61</v>
      </c>
      <c r="BV225" s="89">
        <v>904.61</v>
      </c>
      <c r="BW225" s="89">
        <v>904.61</v>
      </c>
      <c r="BX225" s="112">
        <v>904.61</v>
      </c>
      <c r="BY225" s="112">
        <v>904.61</v>
      </c>
      <c r="BZ225" s="112">
        <v>904.61</v>
      </c>
      <c r="CA225" s="112">
        <v>904.61</v>
      </c>
      <c r="CB225" s="112">
        <v>904.61</v>
      </c>
      <c r="CC225" s="112">
        <v>904.61</v>
      </c>
      <c r="CD225" s="236">
        <v>904.61</v>
      </c>
      <c r="CE225" s="236">
        <v>904.61</v>
      </c>
      <c r="CF225" s="236">
        <v>904.61</v>
      </c>
      <c r="CG225" s="236">
        <v>904.61</v>
      </c>
      <c r="CH225" s="236">
        <v>904.61</v>
      </c>
      <c r="CI225" s="236">
        <v>904.61</v>
      </c>
    </row>
    <row r="226" spans="1:87" ht="12.75" customHeight="1" x14ac:dyDescent="0.3">
      <c r="A226" s="190">
        <v>34634</v>
      </c>
      <c r="B226" s="189" t="s">
        <v>537</v>
      </c>
      <c r="C226" s="89">
        <v>904.61</v>
      </c>
      <c r="D226" s="89">
        <v>904.61</v>
      </c>
      <c r="E226" s="89">
        <v>904.61</v>
      </c>
      <c r="F226" s="89">
        <v>904.61</v>
      </c>
      <c r="G226" s="89">
        <v>904.61</v>
      </c>
      <c r="H226" s="89">
        <v>904.61</v>
      </c>
      <c r="I226" s="89">
        <v>904.61</v>
      </c>
      <c r="J226" s="89">
        <v>904.61</v>
      </c>
      <c r="K226" s="89">
        <v>904.61</v>
      </c>
      <c r="L226" s="89">
        <v>904.61</v>
      </c>
      <c r="M226" s="89">
        <v>904.61</v>
      </c>
      <c r="N226" s="89">
        <v>904.61</v>
      </c>
      <c r="O226" s="89">
        <v>904.61</v>
      </c>
      <c r="P226" s="89">
        <v>904.61</v>
      </c>
      <c r="Q226" s="89">
        <v>904.61</v>
      </c>
      <c r="R226" s="89">
        <v>904.61</v>
      </c>
      <c r="S226" s="89">
        <v>904.61</v>
      </c>
      <c r="T226" s="89">
        <v>904.61</v>
      </c>
      <c r="U226" s="89">
        <v>904.61</v>
      </c>
      <c r="V226" s="89">
        <v>904.61</v>
      </c>
      <c r="W226" s="89">
        <v>904.61</v>
      </c>
      <c r="X226" s="89">
        <v>904.61</v>
      </c>
      <c r="Y226" s="89">
        <v>904.61</v>
      </c>
      <c r="Z226" s="89">
        <v>904.61</v>
      </c>
      <c r="AA226" s="89">
        <v>904.61</v>
      </c>
      <c r="AB226" s="89">
        <v>904.61</v>
      </c>
      <c r="AC226" s="89">
        <v>904.61</v>
      </c>
      <c r="AD226" s="89">
        <v>904.61</v>
      </c>
      <c r="AE226" s="89">
        <v>904.61</v>
      </c>
      <c r="AF226" s="89">
        <v>904.61</v>
      </c>
      <c r="AG226" s="89">
        <v>904.61</v>
      </c>
      <c r="AH226" s="89">
        <v>904.61</v>
      </c>
      <c r="AI226" s="89">
        <v>904.61</v>
      </c>
      <c r="AJ226" s="89">
        <v>904.61</v>
      </c>
      <c r="AK226" s="89">
        <v>904.61</v>
      </c>
      <c r="AL226" s="89">
        <v>904.61</v>
      </c>
      <c r="AM226" s="89">
        <v>904.61</v>
      </c>
      <c r="AN226" s="89">
        <v>904.61</v>
      </c>
      <c r="AO226" s="89">
        <v>904.61</v>
      </c>
      <c r="AP226" s="89">
        <v>904.61</v>
      </c>
      <c r="AQ226" s="89">
        <v>904.61</v>
      </c>
      <c r="AR226" s="89">
        <v>904.61</v>
      </c>
      <c r="AS226" s="89">
        <v>904.61</v>
      </c>
      <c r="AT226" s="89">
        <v>904.61</v>
      </c>
      <c r="AU226" s="89">
        <v>904.61</v>
      </c>
      <c r="AV226" s="89">
        <v>904.61</v>
      </c>
      <c r="AW226" s="89">
        <v>904.61</v>
      </c>
      <c r="AX226" s="89">
        <v>904.61</v>
      </c>
      <c r="AY226" s="89">
        <v>904.61</v>
      </c>
      <c r="AZ226" s="89">
        <v>904.61</v>
      </c>
      <c r="BA226" s="89">
        <v>904.61</v>
      </c>
      <c r="BB226" s="89">
        <v>904.61</v>
      </c>
      <c r="BC226" s="89">
        <v>904.61</v>
      </c>
      <c r="BD226" s="89">
        <v>904.61</v>
      </c>
      <c r="BE226" s="89">
        <v>904.61</v>
      </c>
      <c r="BF226" s="89">
        <v>904.61</v>
      </c>
      <c r="BG226" s="89">
        <v>904.61</v>
      </c>
      <c r="BH226" s="89">
        <v>904.61</v>
      </c>
      <c r="BI226" s="89">
        <v>904.61</v>
      </c>
      <c r="BJ226" s="89">
        <v>904.61</v>
      </c>
      <c r="BK226" s="89">
        <v>904.61</v>
      </c>
      <c r="BL226" s="89">
        <v>904.61</v>
      </c>
      <c r="BM226" s="89">
        <v>904.61</v>
      </c>
      <c r="BN226" s="89">
        <v>904.61</v>
      </c>
      <c r="BO226" s="89">
        <v>904.61</v>
      </c>
      <c r="BP226" s="89">
        <v>904.61</v>
      </c>
      <c r="BQ226" s="89">
        <v>904.61</v>
      </c>
      <c r="BR226" s="89">
        <v>904.61</v>
      </c>
      <c r="BS226" s="89">
        <v>904.61</v>
      </c>
      <c r="BT226" s="89">
        <v>904.61</v>
      </c>
      <c r="BU226" s="89">
        <v>904.61</v>
      </c>
      <c r="BV226" s="89">
        <v>904.61</v>
      </c>
      <c r="BW226" s="89">
        <v>904.61</v>
      </c>
      <c r="BX226" s="112">
        <v>904.61</v>
      </c>
      <c r="BY226" s="112">
        <v>904.61</v>
      </c>
      <c r="BZ226" s="112">
        <v>904.61</v>
      </c>
      <c r="CA226" s="112">
        <v>904.61</v>
      </c>
      <c r="CB226" s="112">
        <v>904.61</v>
      </c>
      <c r="CC226" s="112">
        <v>904.61</v>
      </c>
      <c r="CD226" s="236">
        <v>904.61</v>
      </c>
      <c r="CE226" s="236">
        <v>904.61</v>
      </c>
      <c r="CF226" s="236">
        <v>904.61</v>
      </c>
      <c r="CG226" s="236">
        <v>904.61</v>
      </c>
      <c r="CH226" s="236">
        <v>904.61</v>
      </c>
      <c r="CI226" s="236">
        <v>904.61</v>
      </c>
    </row>
    <row r="227" spans="1:87" ht="12.75" customHeight="1" x14ac:dyDescent="0.3">
      <c r="A227" s="190">
        <v>34635</v>
      </c>
      <c r="B227" s="189" t="s">
        <v>538</v>
      </c>
      <c r="C227" s="89">
        <v>0</v>
      </c>
      <c r="D227" s="89">
        <v>0</v>
      </c>
      <c r="E227" s="89">
        <v>0</v>
      </c>
      <c r="F227" s="89">
        <v>0</v>
      </c>
      <c r="G227" s="89">
        <v>0</v>
      </c>
      <c r="H227" s="89">
        <v>0</v>
      </c>
      <c r="I227" s="89">
        <v>0</v>
      </c>
      <c r="J227" s="89">
        <v>0</v>
      </c>
      <c r="K227" s="89">
        <v>0</v>
      </c>
      <c r="L227" s="89">
        <v>0</v>
      </c>
      <c r="M227" s="89">
        <v>0</v>
      </c>
      <c r="N227" s="89">
        <v>0</v>
      </c>
      <c r="O227" s="89">
        <v>0</v>
      </c>
      <c r="P227" s="89">
        <v>0</v>
      </c>
      <c r="Q227" s="89">
        <v>0</v>
      </c>
      <c r="R227" s="89">
        <v>0</v>
      </c>
      <c r="S227" s="89">
        <v>0</v>
      </c>
      <c r="T227" s="89">
        <v>0</v>
      </c>
      <c r="U227" s="89">
        <v>0</v>
      </c>
      <c r="V227" s="89">
        <v>0</v>
      </c>
      <c r="W227" s="89">
        <v>0</v>
      </c>
      <c r="X227" s="89">
        <v>0</v>
      </c>
      <c r="Y227" s="89">
        <v>0</v>
      </c>
      <c r="Z227" s="89">
        <v>0</v>
      </c>
      <c r="AA227" s="89">
        <v>0</v>
      </c>
      <c r="AB227" s="89">
        <v>0</v>
      </c>
      <c r="AC227" s="89">
        <v>0</v>
      </c>
      <c r="AD227" s="89">
        <v>0</v>
      </c>
      <c r="AE227" s="89">
        <v>0</v>
      </c>
      <c r="AF227" s="89">
        <v>0</v>
      </c>
      <c r="AG227" s="89">
        <v>0</v>
      </c>
      <c r="AH227" s="89">
        <v>0</v>
      </c>
      <c r="AI227" s="89">
        <v>0</v>
      </c>
      <c r="AJ227" s="89">
        <v>0</v>
      </c>
      <c r="AK227" s="89">
        <v>0</v>
      </c>
      <c r="AL227" s="89">
        <v>0</v>
      </c>
      <c r="AM227" s="89">
        <v>0</v>
      </c>
      <c r="AN227" s="89">
        <v>0</v>
      </c>
      <c r="AO227" s="89">
        <v>0</v>
      </c>
      <c r="AP227" s="89">
        <v>0</v>
      </c>
      <c r="AQ227" s="89">
        <v>0</v>
      </c>
      <c r="AR227" s="89">
        <v>0</v>
      </c>
      <c r="AS227" s="89">
        <v>0</v>
      </c>
      <c r="AT227" s="89">
        <v>0</v>
      </c>
      <c r="AU227" s="89">
        <v>0</v>
      </c>
      <c r="AV227" s="89">
        <v>0</v>
      </c>
      <c r="AW227" s="89">
        <v>0</v>
      </c>
      <c r="AX227" s="89">
        <v>0</v>
      </c>
      <c r="AY227" s="89">
        <v>0</v>
      </c>
      <c r="AZ227" s="89">
        <v>0</v>
      </c>
      <c r="BA227" s="89">
        <v>0</v>
      </c>
      <c r="BB227" s="89">
        <v>0</v>
      </c>
      <c r="BC227" s="89">
        <v>0</v>
      </c>
      <c r="BD227" s="89">
        <v>0</v>
      </c>
      <c r="BE227" s="89">
        <v>0</v>
      </c>
      <c r="BF227" s="89">
        <v>0</v>
      </c>
      <c r="BG227" s="89">
        <v>0</v>
      </c>
      <c r="BH227" s="89">
        <v>0</v>
      </c>
      <c r="BI227" s="89">
        <v>0</v>
      </c>
      <c r="BJ227" s="89">
        <v>0</v>
      </c>
      <c r="BK227" s="89">
        <v>0</v>
      </c>
      <c r="BL227" s="89">
        <v>0</v>
      </c>
      <c r="BM227" s="89">
        <v>0</v>
      </c>
      <c r="BN227" s="89">
        <v>0</v>
      </c>
      <c r="BO227" s="89">
        <v>0</v>
      </c>
      <c r="BP227" s="89">
        <v>0</v>
      </c>
      <c r="BQ227" s="89">
        <v>0</v>
      </c>
      <c r="BR227" s="89">
        <v>0</v>
      </c>
      <c r="BS227" s="89">
        <v>0</v>
      </c>
      <c r="BT227" s="89">
        <v>0</v>
      </c>
      <c r="BU227" s="89">
        <v>0</v>
      </c>
      <c r="BV227" s="89">
        <v>0</v>
      </c>
      <c r="BW227" s="89">
        <v>0</v>
      </c>
      <c r="BX227" s="112">
        <v>0</v>
      </c>
      <c r="BY227" s="112">
        <v>0</v>
      </c>
      <c r="BZ227" s="112">
        <v>0</v>
      </c>
      <c r="CA227" s="112">
        <v>0</v>
      </c>
      <c r="CB227" s="112">
        <v>0</v>
      </c>
      <c r="CC227" s="112">
        <v>0</v>
      </c>
      <c r="CD227" s="236">
        <v>0</v>
      </c>
      <c r="CE227" s="236">
        <v>0</v>
      </c>
      <c r="CF227" s="236">
        <v>0</v>
      </c>
      <c r="CG227" s="236">
        <v>0</v>
      </c>
      <c r="CH227" s="236">
        <v>0</v>
      </c>
      <c r="CI227" s="236">
        <v>0</v>
      </c>
    </row>
    <row r="228" spans="1:87" ht="12.75" customHeight="1" x14ac:dyDescent="0.3">
      <c r="A228" s="190">
        <v>34636</v>
      </c>
      <c r="B228" s="189" t="s">
        <v>539</v>
      </c>
      <c r="C228" s="89">
        <v>11736.48</v>
      </c>
      <c r="D228" s="89">
        <v>11736.48</v>
      </c>
      <c r="E228" s="89">
        <v>11736.48</v>
      </c>
      <c r="F228" s="89">
        <v>11736.48</v>
      </c>
      <c r="G228" s="89">
        <v>11736.48</v>
      </c>
      <c r="H228" s="89">
        <v>11736.48</v>
      </c>
      <c r="I228" s="89">
        <v>11736.48</v>
      </c>
      <c r="J228" s="89">
        <v>11736.48</v>
      </c>
      <c r="K228" s="89">
        <v>11736.48</v>
      </c>
      <c r="L228" s="89">
        <v>11736.48</v>
      </c>
      <c r="M228" s="89">
        <v>11736.48</v>
      </c>
      <c r="N228" s="89">
        <v>11736.48</v>
      </c>
      <c r="O228" s="89">
        <v>11736.48</v>
      </c>
      <c r="P228" s="89">
        <v>11736.48</v>
      </c>
      <c r="Q228" s="89">
        <v>11736.48</v>
      </c>
      <c r="R228" s="89">
        <v>11736.48</v>
      </c>
      <c r="S228" s="89">
        <v>11736.48</v>
      </c>
      <c r="T228" s="89">
        <v>11736.48</v>
      </c>
      <c r="U228" s="89">
        <v>11736.48</v>
      </c>
      <c r="V228" s="89">
        <v>11736.48</v>
      </c>
      <c r="W228" s="89">
        <v>11736.48</v>
      </c>
      <c r="X228" s="89">
        <v>11736.48</v>
      </c>
      <c r="Y228" s="89">
        <v>11736.48</v>
      </c>
      <c r="Z228" s="89">
        <v>11736.48</v>
      </c>
      <c r="AA228" s="89">
        <v>11736.48</v>
      </c>
      <c r="AB228" s="89">
        <v>11736.48</v>
      </c>
      <c r="AC228" s="89">
        <v>11736.48</v>
      </c>
      <c r="AD228" s="89">
        <v>11736.48</v>
      </c>
      <c r="AE228" s="89">
        <v>11736.48</v>
      </c>
      <c r="AF228" s="89">
        <v>11736.48</v>
      </c>
      <c r="AG228" s="89">
        <v>11736.48</v>
      </c>
      <c r="AH228" s="89">
        <v>11736.48</v>
      </c>
      <c r="AI228" s="89">
        <v>11736.48</v>
      </c>
      <c r="AJ228" s="89">
        <v>11736.48</v>
      </c>
      <c r="AK228" s="89">
        <v>11736.48</v>
      </c>
      <c r="AL228" s="89">
        <v>11736.48</v>
      </c>
      <c r="AM228" s="89">
        <v>11736.48</v>
      </c>
      <c r="AN228" s="89">
        <v>11736.48</v>
      </c>
      <c r="AO228" s="89">
        <v>11736.48</v>
      </c>
      <c r="AP228" s="89">
        <v>11736.48</v>
      </c>
      <c r="AQ228" s="89">
        <v>11736.48</v>
      </c>
      <c r="AR228" s="89">
        <v>11736.48</v>
      </c>
      <c r="AS228" s="89">
        <v>11736.48</v>
      </c>
      <c r="AT228" s="89">
        <v>11736.48</v>
      </c>
      <c r="AU228" s="89">
        <v>11736.48</v>
      </c>
      <c r="AV228" s="89">
        <v>11736.48</v>
      </c>
      <c r="AW228" s="89">
        <v>11736.48</v>
      </c>
      <c r="AX228" s="89">
        <v>11736.48</v>
      </c>
      <c r="AY228" s="89">
        <v>11736.48</v>
      </c>
      <c r="AZ228" s="89">
        <v>11736.48</v>
      </c>
      <c r="BA228" s="89">
        <v>11736.48</v>
      </c>
      <c r="BB228" s="89">
        <v>11736.48</v>
      </c>
      <c r="BC228" s="89">
        <v>11736.48</v>
      </c>
      <c r="BD228" s="89">
        <v>11736.48</v>
      </c>
      <c r="BE228" s="89">
        <v>11736.48</v>
      </c>
      <c r="BF228" s="89">
        <v>11736.48</v>
      </c>
      <c r="BG228" s="89">
        <v>11736.48</v>
      </c>
      <c r="BH228" s="89">
        <v>11736.48</v>
      </c>
      <c r="BI228" s="89">
        <v>11736.48</v>
      </c>
      <c r="BJ228" s="89">
        <v>11736.48</v>
      </c>
      <c r="BK228" s="89">
        <v>11736.48</v>
      </c>
      <c r="BL228" s="89">
        <v>11736.48</v>
      </c>
      <c r="BM228" s="89">
        <v>11736.48</v>
      </c>
      <c r="BN228" s="89">
        <v>11736.48</v>
      </c>
      <c r="BO228" s="89">
        <v>11736.48</v>
      </c>
      <c r="BP228" s="89">
        <v>11736.48</v>
      </c>
      <c r="BQ228" s="89">
        <v>11736.48</v>
      </c>
      <c r="BR228" s="89">
        <v>11736.48</v>
      </c>
      <c r="BS228" s="89">
        <v>11736.48</v>
      </c>
      <c r="BT228" s="89">
        <v>11736.48</v>
      </c>
      <c r="BU228" s="89">
        <v>11736.48</v>
      </c>
      <c r="BV228" s="89">
        <v>11736.48</v>
      </c>
      <c r="BW228" s="89">
        <v>11736.48</v>
      </c>
      <c r="BX228" s="112">
        <v>11736.48</v>
      </c>
      <c r="BY228" s="112">
        <v>11736.48</v>
      </c>
      <c r="BZ228" s="112">
        <v>11736.48</v>
      </c>
      <c r="CA228" s="112">
        <v>11736.48</v>
      </c>
      <c r="CB228" s="112">
        <v>11736.48</v>
      </c>
      <c r="CC228" s="112">
        <v>11736.48</v>
      </c>
      <c r="CD228" s="236">
        <v>11736.48</v>
      </c>
      <c r="CE228" s="236">
        <v>11736.48</v>
      </c>
      <c r="CF228" s="236">
        <v>11736.48</v>
      </c>
      <c r="CG228" s="236">
        <v>11736.48</v>
      </c>
      <c r="CH228" s="236">
        <v>11736.48</v>
      </c>
      <c r="CI228" s="236">
        <v>11736.48</v>
      </c>
    </row>
    <row r="229" spans="1:87" ht="12.75" customHeight="1" x14ac:dyDescent="0.3">
      <c r="A229" s="190">
        <v>34637</v>
      </c>
      <c r="B229" s="189" t="s">
        <v>540</v>
      </c>
      <c r="C229" s="89">
        <v>585464.7699999999</v>
      </c>
      <c r="D229" s="89">
        <v>520567.41999999993</v>
      </c>
      <c r="E229" s="89">
        <v>520567.41999999993</v>
      </c>
      <c r="F229" s="89">
        <v>520567.41999999993</v>
      </c>
      <c r="G229" s="89">
        <v>520567.41999999993</v>
      </c>
      <c r="H229" s="89">
        <v>520567.41999999993</v>
      </c>
      <c r="I229" s="89">
        <v>520567.41999999993</v>
      </c>
      <c r="J229" s="89">
        <v>520567.41999999993</v>
      </c>
      <c r="K229" s="89">
        <v>520567.41999999993</v>
      </c>
      <c r="L229" s="89">
        <v>520567.41999999993</v>
      </c>
      <c r="M229" s="89">
        <v>520567.41999999993</v>
      </c>
      <c r="N229" s="89">
        <v>520567.41999999993</v>
      </c>
      <c r="O229" s="89">
        <v>284400.03999999992</v>
      </c>
      <c r="P229" s="89">
        <v>284400.03999999992</v>
      </c>
      <c r="Q229" s="89">
        <v>284400.03999999992</v>
      </c>
      <c r="R229" s="89">
        <v>284400.03999999992</v>
      </c>
      <c r="S229" s="89">
        <v>284400.03999999992</v>
      </c>
      <c r="T229" s="89">
        <v>284400.03999999992</v>
      </c>
      <c r="U229" s="89">
        <v>284400.03999999992</v>
      </c>
      <c r="V229" s="89">
        <v>284400.03999999992</v>
      </c>
      <c r="W229" s="89">
        <v>268326.1999999999</v>
      </c>
      <c r="X229" s="89">
        <v>268326.1999999999</v>
      </c>
      <c r="Y229" s="89">
        <v>268326.1999999999</v>
      </c>
      <c r="Z229" s="89">
        <v>268326.1999999999</v>
      </c>
      <c r="AA229" s="89">
        <v>268326.1999999999</v>
      </c>
      <c r="AB229" s="89">
        <v>268326.1999999999</v>
      </c>
      <c r="AC229" s="89">
        <v>268326.1999999999</v>
      </c>
      <c r="AD229" s="89">
        <v>268326.1999999999</v>
      </c>
      <c r="AE229" s="89">
        <v>268326.1999999999</v>
      </c>
      <c r="AF229" s="89">
        <v>268326.1999999999</v>
      </c>
      <c r="AG229" s="89">
        <v>268326.1999999999</v>
      </c>
      <c r="AH229" s="89">
        <v>268326.1999999999</v>
      </c>
      <c r="AI229" s="89">
        <v>268326.1999999999</v>
      </c>
      <c r="AJ229" s="89">
        <v>221117.17999999991</v>
      </c>
      <c r="AK229" s="89">
        <v>221117.17999999991</v>
      </c>
      <c r="AL229" s="89">
        <v>221117.17999999991</v>
      </c>
      <c r="AM229" s="89">
        <v>221117.17999999991</v>
      </c>
      <c r="AN229" s="89">
        <v>221117.17999999991</v>
      </c>
      <c r="AO229" s="89">
        <v>221117.17999999991</v>
      </c>
      <c r="AP229" s="89">
        <v>221117.17999999991</v>
      </c>
      <c r="AQ229" s="89">
        <v>221117.17999999991</v>
      </c>
      <c r="AR229" s="89">
        <v>221117.17999999991</v>
      </c>
      <c r="AS229" s="89">
        <v>221117.17999999991</v>
      </c>
      <c r="AT229" s="89">
        <v>194826.0499999999</v>
      </c>
      <c r="AU229" s="89">
        <v>194826.0499999999</v>
      </c>
      <c r="AV229" s="89">
        <v>194826.0499999999</v>
      </c>
      <c r="AW229" s="89">
        <v>194826.0499999999</v>
      </c>
      <c r="AX229" s="89">
        <v>194826.0499999999</v>
      </c>
      <c r="AY229" s="89">
        <v>194826.0499999999</v>
      </c>
      <c r="AZ229" s="89">
        <v>194826.0499999999</v>
      </c>
      <c r="BA229" s="89">
        <v>194826.0499999999</v>
      </c>
      <c r="BB229" s="89">
        <v>194826.0499999999</v>
      </c>
      <c r="BC229" s="89">
        <v>194826.0499999999</v>
      </c>
      <c r="BD229" s="89">
        <v>194826.0499999999</v>
      </c>
      <c r="BE229" s="89">
        <v>194826.0499999999</v>
      </c>
      <c r="BF229" s="89">
        <v>194826.0499999999</v>
      </c>
      <c r="BG229" s="89">
        <v>194826.0499999999</v>
      </c>
      <c r="BH229" s="89">
        <v>77728.699999999895</v>
      </c>
      <c r="BI229" s="89">
        <v>77728.699999999895</v>
      </c>
      <c r="BJ229" s="89">
        <v>77728.699999999895</v>
      </c>
      <c r="BK229" s="89">
        <v>77728.699999999895</v>
      </c>
      <c r="BL229" s="89">
        <v>77728.699999999895</v>
      </c>
      <c r="BM229" s="89">
        <v>77728.699999999895</v>
      </c>
      <c r="BN229" s="89">
        <v>77728.699999999895</v>
      </c>
      <c r="BO229" s="89">
        <v>77728.699999999895</v>
      </c>
      <c r="BP229" s="89">
        <v>77728.699999999895</v>
      </c>
      <c r="BQ229" s="89">
        <v>77728.699999999895</v>
      </c>
      <c r="BR229" s="89">
        <v>77728.699999999895</v>
      </c>
      <c r="BS229" s="89">
        <v>77728.699999999895</v>
      </c>
      <c r="BT229" s="89">
        <v>77728.699999999895</v>
      </c>
      <c r="BU229" s="89">
        <v>77728.699999999895</v>
      </c>
      <c r="BV229" s="89">
        <v>77728.699999999895</v>
      </c>
      <c r="BW229" s="89">
        <v>77728.699999999895</v>
      </c>
      <c r="BX229" s="112">
        <v>284400.03999999992</v>
      </c>
      <c r="BY229" s="112">
        <v>268326.1999999999</v>
      </c>
      <c r="BZ229" s="112">
        <v>221117.17999999991</v>
      </c>
      <c r="CA229" s="112">
        <v>194826.0499999999</v>
      </c>
      <c r="CB229" s="112">
        <v>77728.699999999895</v>
      </c>
      <c r="CC229" s="112">
        <v>77728.699999999895</v>
      </c>
      <c r="CD229" s="236">
        <v>507392.8</v>
      </c>
      <c r="CE229" s="236">
        <v>278217.78999999998</v>
      </c>
      <c r="CF229" s="236">
        <v>253800.35</v>
      </c>
      <c r="CG229" s="236">
        <v>208982.81</v>
      </c>
      <c r="CH229" s="236">
        <v>158796.1</v>
      </c>
      <c r="CI229" s="236">
        <v>77728.7</v>
      </c>
    </row>
    <row r="230" spans="1:87" ht="12.75" customHeight="1" x14ac:dyDescent="0.3">
      <c r="A230" s="190">
        <v>34641</v>
      </c>
      <c r="B230" s="189" t="s">
        <v>541</v>
      </c>
      <c r="C230" s="89">
        <v>0</v>
      </c>
      <c r="D230" s="89">
        <v>0</v>
      </c>
      <c r="E230" s="89">
        <v>0</v>
      </c>
      <c r="F230" s="89">
        <v>0</v>
      </c>
      <c r="G230" s="89">
        <v>0</v>
      </c>
      <c r="H230" s="89">
        <v>0</v>
      </c>
      <c r="I230" s="89">
        <v>0</v>
      </c>
      <c r="J230" s="89">
        <v>0</v>
      </c>
      <c r="K230" s="89">
        <v>0</v>
      </c>
      <c r="L230" s="89">
        <v>0</v>
      </c>
      <c r="M230" s="89">
        <v>0</v>
      </c>
      <c r="N230" s="89">
        <v>0</v>
      </c>
      <c r="O230" s="89">
        <v>0</v>
      </c>
      <c r="P230" s="89">
        <v>0</v>
      </c>
      <c r="Q230" s="89">
        <v>0</v>
      </c>
      <c r="R230" s="89">
        <v>0</v>
      </c>
      <c r="S230" s="89">
        <v>0</v>
      </c>
      <c r="T230" s="89">
        <v>0</v>
      </c>
      <c r="U230" s="89">
        <v>0</v>
      </c>
      <c r="V230" s="89">
        <v>0</v>
      </c>
      <c r="W230" s="89">
        <v>0</v>
      </c>
      <c r="X230" s="89">
        <v>0</v>
      </c>
      <c r="Y230" s="89">
        <v>0</v>
      </c>
      <c r="Z230" s="89">
        <v>0</v>
      </c>
      <c r="AA230" s="89">
        <v>0</v>
      </c>
      <c r="AB230" s="89">
        <v>0</v>
      </c>
      <c r="AC230" s="89">
        <v>0</v>
      </c>
      <c r="AD230" s="89">
        <v>0</v>
      </c>
      <c r="AE230" s="89">
        <v>0</v>
      </c>
      <c r="AF230" s="89">
        <v>0</v>
      </c>
      <c r="AG230" s="89">
        <v>0</v>
      </c>
      <c r="AH230" s="89">
        <v>0</v>
      </c>
      <c r="AI230" s="89">
        <v>0</v>
      </c>
      <c r="AJ230" s="89">
        <v>0</v>
      </c>
      <c r="AK230" s="89">
        <v>0</v>
      </c>
      <c r="AL230" s="89">
        <v>0</v>
      </c>
      <c r="AM230" s="89">
        <v>0</v>
      </c>
      <c r="AN230" s="89">
        <v>0</v>
      </c>
      <c r="AO230" s="89">
        <v>0</v>
      </c>
      <c r="AP230" s="89">
        <v>0</v>
      </c>
      <c r="AQ230" s="89">
        <v>0</v>
      </c>
      <c r="AR230" s="89">
        <v>0</v>
      </c>
      <c r="AS230" s="89">
        <v>0</v>
      </c>
      <c r="AT230" s="89">
        <v>0</v>
      </c>
      <c r="AU230" s="89">
        <v>0</v>
      </c>
      <c r="AV230" s="89">
        <v>0</v>
      </c>
      <c r="AW230" s="89">
        <v>0</v>
      </c>
      <c r="AX230" s="89">
        <v>0</v>
      </c>
      <c r="AY230" s="89">
        <v>0</v>
      </c>
      <c r="AZ230" s="89">
        <v>0</v>
      </c>
      <c r="BA230" s="89">
        <v>0</v>
      </c>
      <c r="BB230" s="89">
        <v>0</v>
      </c>
      <c r="BC230" s="89">
        <v>0</v>
      </c>
      <c r="BD230" s="89">
        <v>0</v>
      </c>
      <c r="BE230" s="89">
        <v>0</v>
      </c>
      <c r="BF230" s="89">
        <v>0</v>
      </c>
      <c r="BG230" s="89">
        <v>0</v>
      </c>
      <c r="BH230" s="89">
        <v>0</v>
      </c>
      <c r="BI230" s="89">
        <v>0</v>
      </c>
      <c r="BJ230" s="89">
        <v>0</v>
      </c>
      <c r="BK230" s="89">
        <v>0</v>
      </c>
      <c r="BL230" s="89">
        <v>0</v>
      </c>
      <c r="BM230" s="89">
        <v>0</v>
      </c>
      <c r="BN230" s="89">
        <v>0</v>
      </c>
      <c r="BO230" s="89">
        <v>0</v>
      </c>
      <c r="BP230" s="89">
        <v>0</v>
      </c>
      <c r="BQ230" s="89">
        <v>0</v>
      </c>
      <c r="BR230" s="89">
        <v>0</v>
      </c>
      <c r="BS230" s="89">
        <v>0</v>
      </c>
      <c r="BT230" s="89">
        <v>0</v>
      </c>
      <c r="BU230" s="89">
        <v>0</v>
      </c>
      <c r="BV230" s="89">
        <v>0</v>
      </c>
      <c r="BW230" s="89">
        <v>0</v>
      </c>
      <c r="BX230" s="112">
        <v>0</v>
      </c>
      <c r="BY230" s="112">
        <v>0</v>
      </c>
      <c r="BZ230" s="112">
        <v>0</v>
      </c>
      <c r="CA230" s="112">
        <v>0</v>
      </c>
      <c r="CB230" s="112">
        <v>0</v>
      </c>
      <c r="CC230" s="112">
        <v>0</v>
      </c>
      <c r="CD230" s="236">
        <v>0</v>
      </c>
      <c r="CE230" s="236">
        <v>0</v>
      </c>
      <c r="CF230" s="236">
        <v>0</v>
      </c>
      <c r="CG230" s="236">
        <v>0</v>
      </c>
      <c r="CH230" s="236">
        <v>0</v>
      </c>
      <c r="CI230" s="236">
        <v>0</v>
      </c>
    </row>
    <row r="231" spans="1:87" ht="12.75" customHeight="1" x14ac:dyDescent="0.3">
      <c r="A231" s="190">
        <v>34643</v>
      </c>
      <c r="B231" s="189" t="s">
        <v>542</v>
      </c>
      <c r="C231" s="89">
        <v>308525.93</v>
      </c>
      <c r="D231" s="89">
        <v>308525.93</v>
      </c>
      <c r="E231" s="89">
        <v>308525.93</v>
      </c>
      <c r="F231" s="89">
        <v>308525.93</v>
      </c>
      <c r="G231" s="89">
        <v>308525.93</v>
      </c>
      <c r="H231" s="89">
        <v>308525.93</v>
      </c>
      <c r="I231" s="89">
        <v>308525.93</v>
      </c>
      <c r="J231" s="89">
        <v>308525.93</v>
      </c>
      <c r="K231" s="89">
        <v>308525.93</v>
      </c>
      <c r="L231" s="89">
        <v>308525.93</v>
      </c>
      <c r="M231" s="89">
        <v>308525.93</v>
      </c>
      <c r="N231" s="89">
        <v>308525.93</v>
      </c>
      <c r="O231" s="89">
        <v>308525.93</v>
      </c>
      <c r="P231" s="89">
        <v>308525.93</v>
      </c>
      <c r="Q231" s="89">
        <v>308525.93</v>
      </c>
      <c r="R231" s="89">
        <v>308525.93</v>
      </c>
      <c r="S231" s="89">
        <v>308525.93</v>
      </c>
      <c r="T231" s="89">
        <v>308525.93</v>
      </c>
      <c r="U231" s="89">
        <v>308525.93</v>
      </c>
      <c r="V231" s="89">
        <v>308525.93</v>
      </c>
      <c r="W231" s="89">
        <v>308525.93</v>
      </c>
      <c r="X231" s="89">
        <v>308525.93</v>
      </c>
      <c r="Y231" s="89">
        <v>308525.93</v>
      </c>
      <c r="Z231" s="89">
        <v>308525.93</v>
      </c>
      <c r="AA231" s="89">
        <v>308525.93</v>
      </c>
      <c r="AB231" s="89">
        <v>308525.93</v>
      </c>
      <c r="AC231" s="89">
        <v>308525.93</v>
      </c>
      <c r="AD231" s="89">
        <v>308525.93</v>
      </c>
      <c r="AE231" s="89">
        <v>308525.93</v>
      </c>
      <c r="AF231" s="89">
        <v>308525.93</v>
      </c>
      <c r="AG231" s="89">
        <v>308525.93</v>
      </c>
      <c r="AH231" s="89">
        <v>308525.93</v>
      </c>
      <c r="AI231" s="89">
        <v>308525.93</v>
      </c>
      <c r="AJ231" s="89">
        <v>308525.93</v>
      </c>
      <c r="AK231" s="89">
        <v>308525.93</v>
      </c>
      <c r="AL231" s="89">
        <v>308525.93</v>
      </c>
      <c r="AM231" s="89">
        <v>308525.93</v>
      </c>
      <c r="AN231" s="89">
        <v>308525.93</v>
      </c>
      <c r="AO231" s="89">
        <v>308525.93</v>
      </c>
      <c r="AP231" s="89">
        <v>308525.93</v>
      </c>
      <c r="AQ231" s="89">
        <v>308525.93</v>
      </c>
      <c r="AR231" s="89">
        <v>308525.93</v>
      </c>
      <c r="AS231" s="89">
        <v>308525.93</v>
      </c>
      <c r="AT231" s="89">
        <v>308525.93</v>
      </c>
      <c r="AU231" s="89">
        <v>308525.93</v>
      </c>
      <c r="AV231" s="89">
        <v>308525.93</v>
      </c>
      <c r="AW231" s="89">
        <v>308525.93</v>
      </c>
      <c r="AX231" s="89">
        <v>308525.93</v>
      </c>
      <c r="AY231" s="89">
        <v>308525.93</v>
      </c>
      <c r="AZ231" s="89">
        <v>308525.93</v>
      </c>
      <c r="BA231" s="89">
        <v>308525.93</v>
      </c>
      <c r="BB231" s="89">
        <v>308525.93</v>
      </c>
      <c r="BC231" s="89">
        <v>308525.93</v>
      </c>
      <c r="BD231" s="89">
        <v>308525.93</v>
      </c>
      <c r="BE231" s="89">
        <v>308525.93</v>
      </c>
      <c r="BF231" s="89">
        <v>308525.93</v>
      </c>
      <c r="BG231" s="89">
        <v>308525.93</v>
      </c>
      <c r="BH231" s="89">
        <v>308525.93</v>
      </c>
      <c r="BI231" s="89">
        <v>308525.93</v>
      </c>
      <c r="BJ231" s="89">
        <v>308525.93</v>
      </c>
      <c r="BK231" s="89">
        <v>308525.93</v>
      </c>
      <c r="BL231" s="89">
        <v>308525.93</v>
      </c>
      <c r="BM231" s="89">
        <v>308525.93</v>
      </c>
      <c r="BN231" s="89">
        <v>308525.93</v>
      </c>
      <c r="BO231" s="89">
        <v>308525.93</v>
      </c>
      <c r="BP231" s="89">
        <v>308525.93</v>
      </c>
      <c r="BQ231" s="89">
        <v>308525.93</v>
      </c>
      <c r="BR231" s="89">
        <v>308525.93</v>
      </c>
      <c r="BS231" s="89">
        <v>308525.93</v>
      </c>
      <c r="BT231" s="89">
        <v>308525.93</v>
      </c>
      <c r="BU231" s="89">
        <v>308525.93</v>
      </c>
      <c r="BV231" s="89">
        <v>308525.93</v>
      </c>
      <c r="BW231" s="89">
        <v>308525.93</v>
      </c>
      <c r="BX231" s="112">
        <v>308525.93</v>
      </c>
      <c r="BY231" s="112">
        <v>308525.93</v>
      </c>
      <c r="BZ231" s="112">
        <v>308525.93</v>
      </c>
      <c r="CA231" s="112">
        <v>308525.93</v>
      </c>
      <c r="CB231" s="112">
        <v>308525.93</v>
      </c>
      <c r="CC231" s="112">
        <v>308525.93</v>
      </c>
      <c r="CD231" s="236">
        <v>308525.93</v>
      </c>
      <c r="CE231" s="236">
        <v>308525.93</v>
      </c>
      <c r="CF231" s="236">
        <v>308525.93</v>
      </c>
      <c r="CG231" s="236">
        <v>308525.93</v>
      </c>
      <c r="CH231" s="236">
        <v>308525.93</v>
      </c>
      <c r="CI231" s="236">
        <v>308525.93</v>
      </c>
    </row>
    <row r="232" spans="1:87" ht="12.75" customHeight="1" x14ac:dyDescent="0.3">
      <c r="A232" s="190">
        <v>34644</v>
      </c>
      <c r="B232" s="189" t="s">
        <v>543</v>
      </c>
      <c r="C232" s="89">
        <v>510664.71</v>
      </c>
      <c r="D232" s="89">
        <v>510664.71</v>
      </c>
      <c r="E232" s="89">
        <v>510664.71</v>
      </c>
      <c r="F232" s="89">
        <v>510664.71</v>
      </c>
      <c r="G232" s="89">
        <v>510664.71</v>
      </c>
      <c r="H232" s="89">
        <v>510664.71</v>
      </c>
      <c r="I232" s="89">
        <v>510664.71</v>
      </c>
      <c r="J232" s="89">
        <v>510664.71</v>
      </c>
      <c r="K232" s="89">
        <v>510664.71</v>
      </c>
      <c r="L232" s="89">
        <v>510664.71</v>
      </c>
      <c r="M232" s="89">
        <v>510664.71</v>
      </c>
      <c r="N232" s="89">
        <v>510664.71</v>
      </c>
      <c r="O232" s="89">
        <v>510664.71</v>
      </c>
      <c r="P232" s="89">
        <v>510664.71</v>
      </c>
      <c r="Q232" s="89">
        <v>510664.71</v>
      </c>
      <c r="R232" s="89">
        <v>510664.71</v>
      </c>
      <c r="S232" s="89">
        <v>510664.71</v>
      </c>
      <c r="T232" s="89">
        <v>510664.71</v>
      </c>
      <c r="U232" s="89">
        <v>510664.71</v>
      </c>
      <c r="V232" s="89">
        <v>510664.71</v>
      </c>
      <c r="W232" s="89">
        <v>510664.71</v>
      </c>
      <c r="X232" s="89">
        <v>510664.71</v>
      </c>
      <c r="Y232" s="89">
        <v>510664.71</v>
      </c>
      <c r="Z232" s="89">
        <v>510664.71</v>
      </c>
      <c r="AA232" s="89">
        <v>510664.71</v>
      </c>
      <c r="AB232" s="89">
        <v>510664.71</v>
      </c>
      <c r="AC232" s="89">
        <v>510664.71</v>
      </c>
      <c r="AD232" s="89">
        <v>510664.71</v>
      </c>
      <c r="AE232" s="89">
        <v>510664.71</v>
      </c>
      <c r="AF232" s="89">
        <v>510664.71</v>
      </c>
      <c r="AG232" s="89">
        <v>510664.71</v>
      </c>
      <c r="AH232" s="89">
        <v>510664.71</v>
      </c>
      <c r="AI232" s="89">
        <v>510664.71</v>
      </c>
      <c r="AJ232" s="89">
        <v>510664.71</v>
      </c>
      <c r="AK232" s="89">
        <v>510664.71</v>
      </c>
      <c r="AL232" s="89">
        <v>510664.71</v>
      </c>
      <c r="AM232" s="89">
        <v>510664.71</v>
      </c>
      <c r="AN232" s="89">
        <v>510664.71</v>
      </c>
      <c r="AO232" s="89">
        <v>510664.71</v>
      </c>
      <c r="AP232" s="89">
        <v>510664.71</v>
      </c>
      <c r="AQ232" s="89">
        <v>510664.71</v>
      </c>
      <c r="AR232" s="89">
        <v>510664.71</v>
      </c>
      <c r="AS232" s="89">
        <v>510664.71</v>
      </c>
      <c r="AT232" s="89">
        <v>510664.71</v>
      </c>
      <c r="AU232" s="89">
        <v>510664.71</v>
      </c>
      <c r="AV232" s="89">
        <v>510664.71</v>
      </c>
      <c r="AW232" s="89">
        <v>510664.71</v>
      </c>
      <c r="AX232" s="89">
        <v>510664.71</v>
      </c>
      <c r="AY232" s="89">
        <v>510664.71</v>
      </c>
      <c r="AZ232" s="89">
        <v>510664.71</v>
      </c>
      <c r="BA232" s="89">
        <v>510664.71</v>
      </c>
      <c r="BB232" s="89">
        <v>510664.71</v>
      </c>
      <c r="BC232" s="89">
        <v>510664.71</v>
      </c>
      <c r="BD232" s="89">
        <v>510664.71</v>
      </c>
      <c r="BE232" s="89">
        <v>510664.71</v>
      </c>
      <c r="BF232" s="89">
        <v>510664.71</v>
      </c>
      <c r="BG232" s="89">
        <v>510664.71</v>
      </c>
      <c r="BH232" s="89">
        <v>510664.71</v>
      </c>
      <c r="BI232" s="89">
        <v>510664.71</v>
      </c>
      <c r="BJ232" s="89">
        <v>510664.71</v>
      </c>
      <c r="BK232" s="89">
        <v>510664.71</v>
      </c>
      <c r="BL232" s="89">
        <v>510664.71</v>
      </c>
      <c r="BM232" s="89">
        <v>510664.71</v>
      </c>
      <c r="BN232" s="89">
        <v>510664.71</v>
      </c>
      <c r="BO232" s="89">
        <v>510664.71</v>
      </c>
      <c r="BP232" s="89">
        <v>510664.71</v>
      </c>
      <c r="BQ232" s="89">
        <v>510664.71</v>
      </c>
      <c r="BR232" s="89">
        <v>510664.71</v>
      </c>
      <c r="BS232" s="89">
        <v>510664.71</v>
      </c>
      <c r="BT232" s="89">
        <v>510664.71</v>
      </c>
      <c r="BU232" s="89">
        <v>510664.71</v>
      </c>
      <c r="BV232" s="89">
        <v>510664.71</v>
      </c>
      <c r="BW232" s="89">
        <v>510664.71</v>
      </c>
      <c r="BX232" s="112">
        <v>510664.71</v>
      </c>
      <c r="BY232" s="112">
        <v>510664.71</v>
      </c>
      <c r="BZ232" s="112">
        <v>510664.71</v>
      </c>
      <c r="CA232" s="112">
        <v>510664.71</v>
      </c>
      <c r="CB232" s="112">
        <v>510664.71</v>
      </c>
      <c r="CC232" s="112">
        <v>510664.71</v>
      </c>
      <c r="CD232" s="236">
        <v>510664.71</v>
      </c>
      <c r="CE232" s="236">
        <v>510664.71</v>
      </c>
      <c r="CF232" s="236">
        <v>510664.71</v>
      </c>
      <c r="CG232" s="236">
        <v>510664.71</v>
      </c>
      <c r="CH232" s="236">
        <v>510664.71</v>
      </c>
      <c r="CI232" s="236">
        <v>510664.71</v>
      </c>
    </row>
    <row r="233" spans="1:87" ht="12.75" customHeight="1" x14ac:dyDescent="0.3">
      <c r="A233" s="190">
        <v>34645</v>
      </c>
      <c r="B233" s="189" t="s">
        <v>544</v>
      </c>
      <c r="C233" s="89">
        <v>0</v>
      </c>
      <c r="D233" s="89">
        <v>0</v>
      </c>
      <c r="E233" s="89">
        <v>0</v>
      </c>
      <c r="F233" s="89">
        <v>0</v>
      </c>
      <c r="G233" s="89">
        <v>0</v>
      </c>
      <c r="H233" s="89">
        <v>0</v>
      </c>
      <c r="I233" s="89">
        <v>0</v>
      </c>
      <c r="J233" s="89">
        <v>0</v>
      </c>
      <c r="K233" s="89">
        <v>0</v>
      </c>
      <c r="L233" s="89">
        <v>0</v>
      </c>
      <c r="M233" s="89">
        <v>0</v>
      </c>
      <c r="N233" s="89">
        <v>0</v>
      </c>
      <c r="O233" s="89">
        <v>0</v>
      </c>
      <c r="P233" s="89">
        <v>0</v>
      </c>
      <c r="Q233" s="89">
        <v>0</v>
      </c>
      <c r="R233" s="89">
        <v>0</v>
      </c>
      <c r="S233" s="89">
        <v>0</v>
      </c>
      <c r="T233" s="89">
        <v>0</v>
      </c>
      <c r="U233" s="89">
        <v>0</v>
      </c>
      <c r="V233" s="89">
        <v>0</v>
      </c>
      <c r="W233" s="89">
        <v>0</v>
      </c>
      <c r="X233" s="89">
        <v>0</v>
      </c>
      <c r="Y233" s="89">
        <v>0</v>
      </c>
      <c r="Z233" s="89">
        <v>0</v>
      </c>
      <c r="AA233" s="89">
        <v>0</v>
      </c>
      <c r="AB233" s="89">
        <v>0</v>
      </c>
      <c r="AC233" s="89">
        <v>0</v>
      </c>
      <c r="AD233" s="89">
        <v>0</v>
      </c>
      <c r="AE233" s="89">
        <v>0</v>
      </c>
      <c r="AF233" s="89">
        <v>0</v>
      </c>
      <c r="AG233" s="89">
        <v>0</v>
      </c>
      <c r="AH233" s="89">
        <v>0</v>
      </c>
      <c r="AI233" s="89">
        <v>0</v>
      </c>
      <c r="AJ233" s="89">
        <v>0</v>
      </c>
      <c r="AK233" s="89">
        <v>0</v>
      </c>
      <c r="AL233" s="89">
        <v>0</v>
      </c>
      <c r="AM233" s="89">
        <v>0</v>
      </c>
      <c r="AN233" s="89">
        <v>0</v>
      </c>
      <c r="AO233" s="89">
        <v>0</v>
      </c>
      <c r="AP233" s="89">
        <v>0</v>
      </c>
      <c r="AQ233" s="89">
        <v>0</v>
      </c>
      <c r="AR233" s="89">
        <v>0</v>
      </c>
      <c r="AS233" s="89">
        <v>0</v>
      </c>
      <c r="AT233" s="89">
        <v>0</v>
      </c>
      <c r="AU233" s="89">
        <v>0</v>
      </c>
      <c r="AV233" s="89">
        <v>0</v>
      </c>
      <c r="AW233" s="89">
        <v>0</v>
      </c>
      <c r="AX233" s="89">
        <v>0</v>
      </c>
      <c r="AY233" s="89">
        <v>0</v>
      </c>
      <c r="AZ233" s="89">
        <v>0</v>
      </c>
      <c r="BA233" s="89">
        <v>0</v>
      </c>
      <c r="BB233" s="89">
        <v>0</v>
      </c>
      <c r="BC233" s="89">
        <v>0</v>
      </c>
      <c r="BD233" s="89">
        <v>0</v>
      </c>
      <c r="BE233" s="89">
        <v>0</v>
      </c>
      <c r="BF233" s="89">
        <v>0</v>
      </c>
      <c r="BG233" s="89">
        <v>0</v>
      </c>
      <c r="BH233" s="89">
        <v>0</v>
      </c>
      <c r="BI233" s="89">
        <v>0</v>
      </c>
      <c r="BJ233" s="89">
        <v>0</v>
      </c>
      <c r="BK233" s="89">
        <v>0</v>
      </c>
      <c r="BL233" s="89">
        <v>0</v>
      </c>
      <c r="BM233" s="89">
        <v>0</v>
      </c>
      <c r="BN233" s="89">
        <v>0</v>
      </c>
      <c r="BO233" s="89">
        <v>0</v>
      </c>
      <c r="BP233" s="89">
        <v>0</v>
      </c>
      <c r="BQ233" s="89">
        <v>0</v>
      </c>
      <c r="BR233" s="89">
        <v>0</v>
      </c>
      <c r="BS233" s="89">
        <v>0</v>
      </c>
      <c r="BT233" s="89">
        <v>0</v>
      </c>
      <c r="BU233" s="89">
        <v>0</v>
      </c>
      <c r="BV233" s="89">
        <v>0</v>
      </c>
      <c r="BW233" s="89">
        <v>0</v>
      </c>
      <c r="BX233" s="112">
        <v>0</v>
      </c>
      <c r="BY233" s="112">
        <v>0</v>
      </c>
      <c r="BZ233" s="112">
        <v>0</v>
      </c>
      <c r="CA233" s="112">
        <v>0</v>
      </c>
      <c r="CB233" s="112">
        <v>0</v>
      </c>
      <c r="CC233" s="112">
        <v>0</v>
      </c>
      <c r="CD233" s="236">
        <v>0</v>
      </c>
      <c r="CE233" s="236">
        <v>0</v>
      </c>
      <c r="CF233" s="236">
        <v>0</v>
      </c>
      <c r="CG233" s="236">
        <v>0</v>
      </c>
      <c r="CH233" s="236">
        <v>0</v>
      </c>
      <c r="CI233" s="236">
        <v>0</v>
      </c>
    </row>
    <row r="234" spans="1:87" ht="12.75" customHeight="1" x14ac:dyDescent="0.3">
      <c r="A234" s="190">
        <v>34646</v>
      </c>
      <c r="B234" s="189" t="s">
        <v>545</v>
      </c>
      <c r="C234" s="89">
        <v>0</v>
      </c>
      <c r="D234" s="89">
        <v>0</v>
      </c>
      <c r="E234" s="89">
        <v>0</v>
      </c>
      <c r="F234" s="89">
        <v>0</v>
      </c>
      <c r="G234" s="89">
        <v>0</v>
      </c>
      <c r="H234" s="89">
        <v>0</v>
      </c>
      <c r="I234" s="89">
        <v>0</v>
      </c>
      <c r="J234" s="89">
        <v>0</v>
      </c>
      <c r="K234" s="89">
        <v>0</v>
      </c>
      <c r="L234" s="89">
        <v>0</v>
      </c>
      <c r="M234" s="89">
        <v>0</v>
      </c>
      <c r="N234" s="89">
        <v>0</v>
      </c>
      <c r="O234" s="89">
        <v>0</v>
      </c>
      <c r="P234" s="89">
        <v>0</v>
      </c>
      <c r="Q234" s="89">
        <v>0</v>
      </c>
      <c r="R234" s="89">
        <v>0</v>
      </c>
      <c r="S234" s="89">
        <v>0</v>
      </c>
      <c r="T234" s="89">
        <v>0</v>
      </c>
      <c r="U234" s="89">
        <v>0</v>
      </c>
      <c r="V234" s="89">
        <v>0</v>
      </c>
      <c r="W234" s="89">
        <v>0</v>
      </c>
      <c r="X234" s="89">
        <v>0</v>
      </c>
      <c r="Y234" s="89">
        <v>0</v>
      </c>
      <c r="Z234" s="89">
        <v>0</v>
      </c>
      <c r="AA234" s="89">
        <v>0</v>
      </c>
      <c r="AB234" s="89">
        <v>0</v>
      </c>
      <c r="AC234" s="89">
        <v>0</v>
      </c>
      <c r="AD234" s="89">
        <v>0</v>
      </c>
      <c r="AE234" s="89">
        <v>0</v>
      </c>
      <c r="AF234" s="89">
        <v>0</v>
      </c>
      <c r="AG234" s="89">
        <v>0</v>
      </c>
      <c r="AH234" s="89">
        <v>0</v>
      </c>
      <c r="AI234" s="89">
        <v>0</v>
      </c>
      <c r="AJ234" s="89">
        <v>0</v>
      </c>
      <c r="AK234" s="89">
        <v>0</v>
      </c>
      <c r="AL234" s="89">
        <v>0</v>
      </c>
      <c r="AM234" s="89">
        <v>0</v>
      </c>
      <c r="AN234" s="89">
        <v>0</v>
      </c>
      <c r="AO234" s="89">
        <v>0</v>
      </c>
      <c r="AP234" s="89">
        <v>0</v>
      </c>
      <c r="AQ234" s="89">
        <v>0</v>
      </c>
      <c r="AR234" s="89">
        <v>0</v>
      </c>
      <c r="AS234" s="89">
        <v>0</v>
      </c>
      <c r="AT234" s="89">
        <v>0</v>
      </c>
      <c r="AU234" s="89">
        <v>0</v>
      </c>
      <c r="AV234" s="89">
        <v>0</v>
      </c>
      <c r="AW234" s="89">
        <v>0</v>
      </c>
      <c r="AX234" s="89">
        <v>0</v>
      </c>
      <c r="AY234" s="89">
        <v>0</v>
      </c>
      <c r="AZ234" s="89">
        <v>0</v>
      </c>
      <c r="BA234" s="89">
        <v>0</v>
      </c>
      <c r="BB234" s="89">
        <v>0</v>
      </c>
      <c r="BC234" s="89">
        <v>0</v>
      </c>
      <c r="BD234" s="89">
        <v>0</v>
      </c>
      <c r="BE234" s="89">
        <v>0</v>
      </c>
      <c r="BF234" s="89">
        <v>0</v>
      </c>
      <c r="BG234" s="89">
        <v>0</v>
      </c>
      <c r="BH234" s="89">
        <v>0</v>
      </c>
      <c r="BI234" s="89">
        <v>0</v>
      </c>
      <c r="BJ234" s="89">
        <v>0</v>
      </c>
      <c r="BK234" s="89">
        <v>0</v>
      </c>
      <c r="BL234" s="89">
        <v>0</v>
      </c>
      <c r="BM234" s="89">
        <v>0</v>
      </c>
      <c r="BN234" s="89">
        <v>0</v>
      </c>
      <c r="BO234" s="89">
        <v>0</v>
      </c>
      <c r="BP234" s="89">
        <v>0</v>
      </c>
      <c r="BQ234" s="89">
        <v>0</v>
      </c>
      <c r="BR234" s="89">
        <v>0</v>
      </c>
      <c r="BS234" s="89">
        <v>0</v>
      </c>
      <c r="BT234" s="89">
        <v>0</v>
      </c>
      <c r="BU234" s="89">
        <v>0</v>
      </c>
      <c r="BV234" s="89">
        <v>0</v>
      </c>
      <c r="BW234" s="89">
        <v>0</v>
      </c>
      <c r="BX234" s="112">
        <v>0</v>
      </c>
      <c r="BY234" s="112">
        <v>0</v>
      </c>
      <c r="BZ234" s="112">
        <v>0</v>
      </c>
      <c r="CA234" s="112">
        <v>0</v>
      </c>
      <c r="CB234" s="112">
        <v>0</v>
      </c>
      <c r="CC234" s="112">
        <v>0</v>
      </c>
      <c r="CD234" s="236">
        <v>0</v>
      </c>
      <c r="CE234" s="236">
        <v>0</v>
      </c>
      <c r="CF234" s="236">
        <v>0</v>
      </c>
      <c r="CG234" s="236">
        <v>0</v>
      </c>
      <c r="CH234" s="236">
        <v>0</v>
      </c>
      <c r="CI234" s="236">
        <v>0</v>
      </c>
    </row>
    <row r="235" spans="1:87" ht="12.75" customHeight="1" x14ac:dyDescent="0.3">
      <c r="A235" s="190">
        <v>34680</v>
      </c>
      <c r="B235" s="189" t="s">
        <v>546</v>
      </c>
      <c r="C235" s="89">
        <v>838137.22</v>
      </c>
      <c r="D235" s="89">
        <v>838137.22</v>
      </c>
      <c r="E235" s="89">
        <v>838137.22</v>
      </c>
      <c r="F235" s="89">
        <v>838137.22</v>
      </c>
      <c r="G235" s="89">
        <v>838137.22</v>
      </c>
      <c r="H235" s="89">
        <v>838137.22</v>
      </c>
      <c r="I235" s="89">
        <v>838137.22</v>
      </c>
      <c r="J235" s="89">
        <v>838137.22</v>
      </c>
      <c r="K235" s="89">
        <v>1259507.78</v>
      </c>
      <c r="L235" s="89">
        <v>1259507.78</v>
      </c>
      <c r="M235" s="89">
        <v>1259507.78</v>
      </c>
      <c r="N235" s="89">
        <v>1259507.78</v>
      </c>
      <c r="O235" s="89">
        <v>1259507.78</v>
      </c>
      <c r="P235" s="89">
        <v>1259507.78</v>
      </c>
      <c r="Q235" s="89">
        <v>1259507.78</v>
      </c>
      <c r="R235" s="89">
        <v>1259507.78</v>
      </c>
      <c r="S235" s="89">
        <v>1259507.78</v>
      </c>
      <c r="T235" s="89">
        <v>1259507.78</v>
      </c>
      <c r="U235" s="89">
        <v>1259507.78</v>
      </c>
      <c r="V235" s="89">
        <v>1259507.78</v>
      </c>
      <c r="W235" s="89">
        <v>1259507.78</v>
      </c>
      <c r="X235" s="89">
        <v>1259507.78</v>
      </c>
      <c r="Y235" s="89">
        <v>1259507.78</v>
      </c>
      <c r="Z235" s="89">
        <v>1259507.78</v>
      </c>
      <c r="AA235" s="89">
        <v>1259507.78</v>
      </c>
      <c r="AB235" s="89">
        <v>1259507.78</v>
      </c>
      <c r="AC235" s="89">
        <v>1259507.78</v>
      </c>
      <c r="AD235" s="89">
        <v>1259507.78</v>
      </c>
      <c r="AE235" s="89">
        <v>1259507.78</v>
      </c>
      <c r="AF235" s="89">
        <v>1259507.78</v>
      </c>
      <c r="AG235" s="89">
        <v>1259507.78</v>
      </c>
      <c r="AH235" s="89">
        <v>1259507.78</v>
      </c>
      <c r="AI235" s="89">
        <v>1259507.78</v>
      </c>
      <c r="AJ235" s="89">
        <v>1259507.78</v>
      </c>
      <c r="AK235" s="89">
        <v>1259507.78</v>
      </c>
      <c r="AL235" s="89">
        <v>1259507.78</v>
      </c>
      <c r="AM235" s="89">
        <v>1259507.78</v>
      </c>
      <c r="AN235" s="89">
        <v>1259507.78</v>
      </c>
      <c r="AO235" s="89">
        <v>1259507.78</v>
      </c>
      <c r="AP235" s="89">
        <v>1259507.78</v>
      </c>
      <c r="AQ235" s="89">
        <v>1259507.78</v>
      </c>
      <c r="AR235" s="89">
        <v>1259507.78</v>
      </c>
      <c r="AS235" s="89">
        <v>1259507.78</v>
      </c>
      <c r="AT235" s="89">
        <v>1259507.78</v>
      </c>
      <c r="AU235" s="89">
        <v>1259507.78</v>
      </c>
      <c r="AV235" s="89">
        <v>1259507.78</v>
      </c>
      <c r="AW235" s="89">
        <v>1259507.78</v>
      </c>
      <c r="AX235" s="89">
        <v>1259507.78</v>
      </c>
      <c r="AY235" s="89">
        <v>1259507.78</v>
      </c>
      <c r="AZ235" s="89">
        <v>1259507.78</v>
      </c>
      <c r="BA235" s="89">
        <v>1259507.78</v>
      </c>
      <c r="BB235" s="89">
        <v>1259507.78</v>
      </c>
      <c r="BC235" s="89">
        <v>1259507.78</v>
      </c>
      <c r="BD235" s="89">
        <v>1259507.78</v>
      </c>
      <c r="BE235" s="89">
        <v>1259507.78</v>
      </c>
      <c r="BF235" s="89">
        <v>1259507.78</v>
      </c>
      <c r="BG235" s="89">
        <v>1259507.78</v>
      </c>
      <c r="BH235" s="89">
        <v>1259507.78</v>
      </c>
      <c r="BI235" s="89">
        <v>1259507.78</v>
      </c>
      <c r="BJ235" s="89">
        <v>1259507.78</v>
      </c>
      <c r="BK235" s="89">
        <v>1259507.78</v>
      </c>
      <c r="BL235" s="89">
        <v>1259507.78</v>
      </c>
      <c r="BM235" s="89">
        <v>1259507.78</v>
      </c>
      <c r="BN235" s="89">
        <v>1259507.78</v>
      </c>
      <c r="BO235" s="89">
        <v>1259507.78</v>
      </c>
      <c r="BP235" s="89">
        <v>1259507.78</v>
      </c>
      <c r="BQ235" s="89">
        <v>1259507.78</v>
      </c>
      <c r="BR235" s="89">
        <v>1259507.78</v>
      </c>
      <c r="BS235" s="89">
        <v>1259507.78</v>
      </c>
      <c r="BT235" s="89">
        <v>1259507.78</v>
      </c>
      <c r="BU235" s="89">
        <v>1259507.78</v>
      </c>
      <c r="BV235" s="89">
        <v>1259507.78</v>
      </c>
      <c r="BW235" s="89">
        <v>1259507.78</v>
      </c>
      <c r="BX235" s="112">
        <v>1259507.78</v>
      </c>
      <c r="BY235" s="112">
        <v>1259507.78</v>
      </c>
      <c r="BZ235" s="112">
        <v>1259507.78</v>
      </c>
      <c r="CA235" s="112">
        <v>1259507.78</v>
      </c>
      <c r="CB235" s="112">
        <v>1259507.78</v>
      </c>
      <c r="CC235" s="112">
        <v>1259507.78</v>
      </c>
      <c r="CD235" s="236">
        <v>1000202.82</v>
      </c>
      <c r="CE235" s="236">
        <v>1259507.78</v>
      </c>
      <c r="CF235" s="236">
        <v>1259507.78</v>
      </c>
      <c r="CG235" s="236">
        <v>1259507.78</v>
      </c>
      <c r="CH235" s="236">
        <v>1259507.78</v>
      </c>
      <c r="CI235" s="236">
        <v>1259507.78</v>
      </c>
    </row>
    <row r="236" spans="1:87" ht="12.75" customHeight="1" x14ac:dyDescent="0.3">
      <c r="A236" s="190">
        <v>34681</v>
      </c>
      <c r="B236" s="189" t="s">
        <v>547</v>
      </c>
      <c r="C236" s="89">
        <v>6309470.0699999975</v>
      </c>
      <c r="D236" s="89">
        <v>6309470.0699999975</v>
      </c>
      <c r="E236" s="89">
        <v>6313753.4499999974</v>
      </c>
      <c r="F236" s="89">
        <v>6316781.9799999977</v>
      </c>
      <c r="G236" s="89">
        <v>6316781.9799999977</v>
      </c>
      <c r="H236" s="89">
        <v>6316781.9799999977</v>
      </c>
      <c r="I236" s="89">
        <v>6316781.9799999977</v>
      </c>
      <c r="J236" s="89">
        <v>6316781.9799999977</v>
      </c>
      <c r="K236" s="89">
        <v>6316781.9799999977</v>
      </c>
      <c r="L236" s="89">
        <v>6713447.299999998</v>
      </c>
      <c r="M236" s="89">
        <v>6717060.589999998</v>
      </c>
      <c r="N236" s="89">
        <v>6717060.589999998</v>
      </c>
      <c r="O236" s="89">
        <v>6717060.589999998</v>
      </c>
      <c r="P236" s="89">
        <v>6717060.589999998</v>
      </c>
      <c r="Q236" s="89">
        <v>6717060.589999998</v>
      </c>
      <c r="R236" s="89">
        <v>6717060.589999998</v>
      </c>
      <c r="S236" s="89">
        <v>6717060.589999998</v>
      </c>
      <c r="T236" s="89">
        <v>6717060.589999998</v>
      </c>
      <c r="U236" s="89">
        <v>6717060.589999998</v>
      </c>
      <c r="V236" s="89">
        <v>6717060.589999998</v>
      </c>
      <c r="W236" s="89">
        <v>6717060.589999998</v>
      </c>
      <c r="X236" s="89">
        <v>6717060.589999998</v>
      </c>
      <c r="Y236" s="89">
        <v>6717060.589999998</v>
      </c>
      <c r="Z236" s="89">
        <v>6717060.589999998</v>
      </c>
      <c r="AA236" s="89">
        <v>6717060.589999998</v>
      </c>
      <c r="AB236" s="89">
        <v>6717060.589999998</v>
      </c>
      <c r="AC236" s="89">
        <v>6717060.589999998</v>
      </c>
      <c r="AD236" s="89">
        <v>6717060.589999998</v>
      </c>
      <c r="AE236" s="89">
        <v>6717060.589999998</v>
      </c>
      <c r="AF236" s="89">
        <v>6717060.589999998</v>
      </c>
      <c r="AG236" s="89">
        <v>6717060.589999998</v>
      </c>
      <c r="AH236" s="89">
        <v>6717060.589999998</v>
      </c>
      <c r="AI236" s="89">
        <v>6717060.589999998</v>
      </c>
      <c r="AJ236" s="89">
        <v>6717060.589999998</v>
      </c>
      <c r="AK236" s="89">
        <v>6717060.589999998</v>
      </c>
      <c r="AL236" s="89">
        <v>6717060.589999998</v>
      </c>
      <c r="AM236" s="89">
        <v>6717060.589999998</v>
      </c>
      <c r="AN236" s="89">
        <v>6717060.589999998</v>
      </c>
      <c r="AO236" s="89">
        <v>6717060.589999998</v>
      </c>
      <c r="AP236" s="89">
        <v>6717060.589999998</v>
      </c>
      <c r="AQ236" s="89">
        <v>6717060.589999998</v>
      </c>
      <c r="AR236" s="89">
        <v>6717060.589999998</v>
      </c>
      <c r="AS236" s="89">
        <v>6717060.589999998</v>
      </c>
      <c r="AT236" s="89">
        <v>6717060.589999998</v>
      </c>
      <c r="AU236" s="89">
        <v>6717060.589999998</v>
      </c>
      <c r="AV236" s="89">
        <v>6717060.589999998</v>
      </c>
      <c r="AW236" s="89">
        <v>6717060.589999998</v>
      </c>
      <c r="AX236" s="89">
        <v>6717060.589999998</v>
      </c>
      <c r="AY236" s="89">
        <v>6717060.589999998</v>
      </c>
      <c r="AZ236" s="89">
        <v>6717060.589999998</v>
      </c>
      <c r="BA236" s="89">
        <v>6717060.589999998</v>
      </c>
      <c r="BB236" s="89">
        <v>6717060.589999998</v>
      </c>
      <c r="BC236" s="89">
        <v>6717060.589999998</v>
      </c>
      <c r="BD236" s="89">
        <v>6717060.589999998</v>
      </c>
      <c r="BE236" s="89">
        <v>6717060.589999998</v>
      </c>
      <c r="BF236" s="89">
        <v>6717060.589999998</v>
      </c>
      <c r="BG236" s="89">
        <v>6717060.589999998</v>
      </c>
      <c r="BH236" s="89">
        <v>6717060.589999998</v>
      </c>
      <c r="BI236" s="89">
        <v>6717060.589999998</v>
      </c>
      <c r="BJ236" s="89">
        <v>6717060.589999998</v>
      </c>
      <c r="BK236" s="89">
        <v>6717060.589999998</v>
      </c>
      <c r="BL236" s="89">
        <v>6717060.589999998</v>
      </c>
      <c r="BM236" s="89">
        <v>6717060.589999998</v>
      </c>
      <c r="BN236" s="89">
        <v>6717060.589999998</v>
      </c>
      <c r="BO236" s="89">
        <v>6717060.589999998</v>
      </c>
      <c r="BP236" s="89">
        <v>6717060.589999998</v>
      </c>
      <c r="BQ236" s="89">
        <v>6717060.589999998</v>
      </c>
      <c r="BR236" s="89">
        <v>6717060.589999998</v>
      </c>
      <c r="BS236" s="89">
        <v>6717060.589999998</v>
      </c>
      <c r="BT236" s="89">
        <v>6717060.589999998</v>
      </c>
      <c r="BU236" s="89">
        <v>6717060.589999998</v>
      </c>
      <c r="BV236" s="89">
        <v>6717060.589999998</v>
      </c>
      <c r="BW236" s="89">
        <v>6717060.589999998</v>
      </c>
      <c r="BX236" s="112">
        <v>6717060.589999998</v>
      </c>
      <c r="BY236" s="112">
        <v>6717060.589999998</v>
      </c>
      <c r="BZ236" s="112">
        <v>6717060.589999998</v>
      </c>
      <c r="CA236" s="112">
        <v>6717060.589999998</v>
      </c>
      <c r="CB236" s="112">
        <v>6717060.589999998</v>
      </c>
      <c r="CC236" s="112">
        <v>6717060.589999998</v>
      </c>
      <c r="CD236" s="236">
        <v>6438308.8099999996</v>
      </c>
      <c r="CE236" s="236">
        <v>6717060.5899999999</v>
      </c>
      <c r="CF236" s="236">
        <v>6717060.5899999999</v>
      </c>
      <c r="CG236" s="236">
        <v>6717060.5899999999</v>
      </c>
      <c r="CH236" s="236">
        <v>6717060.5899999999</v>
      </c>
      <c r="CI236" s="236">
        <v>6717060.5899999999</v>
      </c>
    </row>
    <row r="237" spans="1:87" ht="12.75" customHeight="1" x14ac:dyDescent="0.3">
      <c r="A237" s="190">
        <v>34682</v>
      </c>
      <c r="B237" s="189" t="s">
        <v>548</v>
      </c>
      <c r="C237" s="89">
        <v>173209.91</v>
      </c>
      <c r="D237" s="89">
        <v>173209.91</v>
      </c>
      <c r="E237" s="89">
        <v>173209.91</v>
      </c>
      <c r="F237" s="89">
        <v>173209.91</v>
      </c>
      <c r="G237" s="89">
        <v>173209.91</v>
      </c>
      <c r="H237" s="89">
        <v>173209.91</v>
      </c>
      <c r="I237" s="89">
        <v>594580.47</v>
      </c>
      <c r="J237" s="89">
        <v>594580.47</v>
      </c>
      <c r="K237" s="89">
        <v>173209.90999999997</v>
      </c>
      <c r="L237" s="89">
        <v>173209.90999999997</v>
      </c>
      <c r="M237" s="89">
        <v>173209.90999999997</v>
      </c>
      <c r="N237" s="89">
        <v>173209.90999999997</v>
      </c>
      <c r="O237" s="89">
        <v>173209.90999999997</v>
      </c>
      <c r="P237" s="89">
        <v>173209.90999999997</v>
      </c>
      <c r="Q237" s="89">
        <v>173209.90999999997</v>
      </c>
      <c r="R237" s="89">
        <v>173209.90999999997</v>
      </c>
      <c r="S237" s="89">
        <v>173209.90999999997</v>
      </c>
      <c r="T237" s="89">
        <v>173209.90999999997</v>
      </c>
      <c r="U237" s="89">
        <v>173209.90999999997</v>
      </c>
      <c r="V237" s="89">
        <v>173209.90999999997</v>
      </c>
      <c r="W237" s="89">
        <v>173209.90999999997</v>
      </c>
      <c r="X237" s="89">
        <v>173209.90999999997</v>
      </c>
      <c r="Y237" s="89">
        <v>173209.90999999997</v>
      </c>
      <c r="Z237" s="89">
        <v>173209.90999999997</v>
      </c>
      <c r="AA237" s="89">
        <v>173209.90999999997</v>
      </c>
      <c r="AB237" s="89">
        <v>173209.90999999997</v>
      </c>
      <c r="AC237" s="89">
        <v>173209.90999999997</v>
      </c>
      <c r="AD237" s="89">
        <v>173209.90999999997</v>
      </c>
      <c r="AE237" s="89">
        <v>173209.90999999997</v>
      </c>
      <c r="AF237" s="89">
        <v>173209.90999999997</v>
      </c>
      <c r="AG237" s="89">
        <v>173209.90999999997</v>
      </c>
      <c r="AH237" s="89">
        <v>173209.90999999997</v>
      </c>
      <c r="AI237" s="89">
        <v>173209.90999999997</v>
      </c>
      <c r="AJ237" s="89">
        <v>173209.90999999997</v>
      </c>
      <c r="AK237" s="89">
        <v>173209.90999999997</v>
      </c>
      <c r="AL237" s="89">
        <v>173209.90999999997</v>
      </c>
      <c r="AM237" s="89">
        <v>173209.90999999997</v>
      </c>
      <c r="AN237" s="89">
        <v>173209.90999999997</v>
      </c>
      <c r="AO237" s="89">
        <v>173209.90999999997</v>
      </c>
      <c r="AP237" s="89">
        <v>173209.90999999997</v>
      </c>
      <c r="AQ237" s="89">
        <v>173209.90999999997</v>
      </c>
      <c r="AR237" s="89">
        <v>173209.90999999997</v>
      </c>
      <c r="AS237" s="89">
        <v>173209.90999999997</v>
      </c>
      <c r="AT237" s="89">
        <v>173209.90999999997</v>
      </c>
      <c r="AU237" s="89">
        <v>173209.90999999997</v>
      </c>
      <c r="AV237" s="89">
        <v>173209.90999999997</v>
      </c>
      <c r="AW237" s="89">
        <v>173209.90999999997</v>
      </c>
      <c r="AX237" s="89">
        <v>173209.90999999997</v>
      </c>
      <c r="AY237" s="89">
        <v>173209.90999999997</v>
      </c>
      <c r="AZ237" s="89">
        <v>173209.90999999997</v>
      </c>
      <c r="BA237" s="89">
        <v>173209.90999999997</v>
      </c>
      <c r="BB237" s="89">
        <v>173209.90999999997</v>
      </c>
      <c r="BC237" s="89">
        <v>173209.90999999997</v>
      </c>
      <c r="BD237" s="89">
        <v>173209.90999999997</v>
      </c>
      <c r="BE237" s="89">
        <v>173209.90999999997</v>
      </c>
      <c r="BF237" s="89">
        <v>173209.90999999997</v>
      </c>
      <c r="BG237" s="89">
        <v>173209.90999999997</v>
      </c>
      <c r="BH237" s="89">
        <v>173209.90999999997</v>
      </c>
      <c r="BI237" s="89">
        <v>173209.90999999997</v>
      </c>
      <c r="BJ237" s="89">
        <v>173209.90999999997</v>
      </c>
      <c r="BK237" s="89">
        <v>173209.90999999997</v>
      </c>
      <c r="BL237" s="89">
        <v>173209.90999999997</v>
      </c>
      <c r="BM237" s="89">
        <v>173209.90999999997</v>
      </c>
      <c r="BN237" s="89">
        <v>173209.90999999997</v>
      </c>
      <c r="BO237" s="89">
        <v>173209.90999999997</v>
      </c>
      <c r="BP237" s="89">
        <v>173209.90999999997</v>
      </c>
      <c r="BQ237" s="89">
        <v>173209.90999999997</v>
      </c>
      <c r="BR237" s="89">
        <v>173209.90999999997</v>
      </c>
      <c r="BS237" s="89">
        <v>173209.90999999997</v>
      </c>
      <c r="BT237" s="89">
        <v>173209.90999999997</v>
      </c>
      <c r="BU237" s="89">
        <v>173209.90999999997</v>
      </c>
      <c r="BV237" s="89">
        <v>173209.90999999997</v>
      </c>
      <c r="BW237" s="89">
        <v>173209.90999999997</v>
      </c>
      <c r="BX237" s="112">
        <v>173209.90999999997</v>
      </c>
      <c r="BY237" s="112">
        <v>173209.90999999997</v>
      </c>
      <c r="BZ237" s="112">
        <v>173209.90999999997</v>
      </c>
      <c r="CA237" s="112">
        <v>173209.90999999997</v>
      </c>
      <c r="CB237" s="112">
        <v>173209.90999999997</v>
      </c>
      <c r="CC237" s="112">
        <v>173209.90999999997</v>
      </c>
      <c r="CD237" s="236">
        <v>238036.15</v>
      </c>
      <c r="CE237" s="236">
        <v>173209.91</v>
      </c>
      <c r="CF237" s="236">
        <v>173209.91</v>
      </c>
      <c r="CG237" s="236">
        <v>173209.91</v>
      </c>
      <c r="CH237" s="236">
        <v>173209.91</v>
      </c>
      <c r="CI237" s="236">
        <v>173209.91</v>
      </c>
    </row>
    <row r="238" spans="1:87" ht="12.75" customHeight="1" x14ac:dyDescent="0.3">
      <c r="A238" s="190">
        <v>34683</v>
      </c>
      <c r="B238" s="189" t="s">
        <v>549</v>
      </c>
      <c r="C238" s="89">
        <v>432910.42</v>
      </c>
      <c r="D238" s="89">
        <v>432910.42</v>
      </c>
      <c r="E238" s="89">
        <v>432910.42</v>
      </c>
      <c r="F238" s="89">
        <v>432910.42</v>
      </c>
      <c r="G238" s="89">
        <v>432910.42</v>
      </c>
      <c r="H238" s="89">
        <v>432910.42</v>
      </c>
      <c r="I238" s="89">
        <v>432910.42</v>
      </c>
      <c r="J238" s="89">
        <v>432910.42</v>
      </c>
      <c r="K238" s="89">
        <v>432910.42</v>
      </c>
      <c r="L238" s="89">
        <v>432910.42</v>
      </c>
      <c r="M238" s="89">
        <v>432910.42</v>
      </c>
      <c r="N238" s="89">
        <v>432910.42</v>
      </c>
      <c r="O238" s="89">
        <v>432910.42</v>
      </c>
      <c r="P238" s="89">
        <v>432910.42</v>
      </c>
      <c r="Q238" s="89">
        <v>432910.42</v>
      </c>
      <c r="R238" s="89">
        <v>432910.42</v>
      </c>
      <c r="S238" s="89">
        <v>432910.42</v>
      </c>
      <c r="T238" s="89">
        <v>432910.42</v>
      </c>
      <c r="U238" s="89">
        <v>432910.42</v>
      </c>
      <c r="V238" s="89">
        <v>432910.42</v>
      </c>
      <c r="W238" s="89">
        <v>432910.42</v>
      </c>
      <c r="X238" s="89">
        <v>432910.42</v>
      </c>
      <c r="Y238" s="89">
        <v>432910.42</v>
      </c>
      <c r="Z238" s="89">
        <v>432910.42</v>
      </c>
      <c r="AA238" s="89">
        <v>432910.42</v>
      </c>
      <c r="AB238" s="89">
        <v>432910.42</v>
      </c>
      <c r="AC238" s="89">
        <v>432910.42</v>
      </c>
      <c r="AD238" s="89">
        <v>432910.42</v>
      </c>
      <c r="AE238" s="89">
        <v>432910.42</v>
      </c>
      <c r="AF238" s="89">
        <v>432910.42</v>
      </c>
      <c r="AG238" s="89">
        <v>432910.42</v>
      </c>
      <c r="AH238" s="89">
        <v>432910.42</v>
      </c>
      <c r="AI238" s="89">
        <v>432910.42</v>
      </c>
      <c r="AJ238" s="89">
        <v>432910.42</v>
      </c>
      <c r="AK238" s="89">
        <v>432910.42</v>
      </c>
      <c r="AL238" s="89">
        <v>432910.42</v>
      </c>
      <c r="AM238" s="89">
        <v>432910.42</v>
      </c>
      <c r="AN238" s="89">
        <v>432910.42</v>
      </c>
      <c r="AO238" s="89">
        <v>432910.42</v>
      </c>
      <c r="AP238" s="89">
        <v>432910.42</v>
      </c>
      <c r="AQ238" s="89">
        <v>432910.42</v>
      </c>
      <c r="AR238" s="89">
        <v>432910.42</v>
      </c>
      <c r="AS238" s="89">
        <v>432910.42</v>
      </c>
      <c r="AT238" s="89">
        <v>432910.42</v>
      </c>
      <c r="AU238" s="89">
        <v>432910.42</v>
      </c>
      <c r="AV238" s="89">
        <v>432910.42</v>
      </c>
      <c r="AW238" s="89">
        <v>432910.42</v>
      </c>
      <c r="AX238" s="89">
        <v>432910.42</v>
      </c>
      <c r="AY238" s="89">
        <v>432910.42</v>
      </c>
      <c r="AZ238" s="89">
        <v>432910.42</v>
      </c>
      <c r="BA238" s="89">
        <v>432910.42</v>
      </c>
      <c r="BB238" s="89">
        <v>432910.42</v>
      </c>
      <c r="BC238" s="89">
        <v>432910.42</v>
      </c>
      <c r="BD238" s="89">
        <v>432910.42</v>
      </c>
      <c r="BE238" s="89">
        <v>432910.42</v>
      </c>
      <c r="BF238" s="89">
        <v>432910.42</v>
      </c>
      <c r="BG238" s="89">
        <v>432910.42</v>
      </c>
      <c r="BH238" s="89">
        <v>432910.42</v>
      </c>
      <c r="BI238" s="89">
        <v>432910.42</v>
      </c>
      <c r="BJ238" s="89">
        <v>432910.42</v>
      </c>
      <c r="BK238" s="89">
        <v>432910.42</v>
      </c>
      <c r="BL238" s="89">
        <v>432910.42</v>
      </c>
      <c r="BM238" s="89">
        <v>432910.42</v>
      </c>
      <c r="BN238" s="89">
        <v>432910.42</v>
      </c>
      <c r="BO238" s="89">
        <v>432910.42</v>
      </c>
      <c r="BP238" s="89">
        <v>432910.42</v>
      </c>
      <c r="BQ238" s="89">
        <v>432910.42</v>
      </c>
      <c r="BR238" s="89">
        <v>432910.42</v>
      </c>
      <c r="BS238" s="89">
        <v>432910.42</v>
      </c>
      <c r="BT238" s="89">
        <v>432910.42</v>
      </c>
      <c r="BU238" s="89">
        <v>432910.42</v>
      </c>
      <c r="BV238" s="89">
        <v>432910.42</v>
      </c>
      <c r="BW238" s="89">
        <v>432910.42</v>
      </c>
      <c r="BX238" s="112">
        <v>432910.42</v>
      </c>
      <c r="BY238" s="112">
        <v>432910.42</v>
      </c>
      <c r="BZ238" s="112">
        <v>432910.42</v>
      </c>
      <c r="CA238" s="112">
        <v>432910.42</v>
      </c>
      <c r="CB238" s="112">
        <v>432910.42</v>
      </c>
      <c r="CC238" s="112">
        <v>432910.42</v>
      </c>
      <c r="CD238" s="236">
        <v>432910.42</v>
      </c>
      <c r="CE238" s="236">
        <v>432910.42</v>
      </c>
      <c r="CF238" s="236">
        <v>432910.42</v>
      </c>
      <c r="CG238" s="236">
        <v>432910.42</v>
      </c>
      <c r="CH238" s="236">
        <v>432910.42</v>
      </c>
      <c r="CI238" s="236">
        <v>432910.42</v>
      </c>
    </row>
    <row r="239" spans="1:87" ht="12.75" customHeight="1" x14ac:dyDescent="0.3">
      <c r="A239" s="190">
        <v>34684</v>
      </c>
      <c r="B239" s="189" t="s">
        <v>550</v>
      </c>
      <c r="C239" s="89">
        <v>0</v>
      </c>
      <c r="D239" s="89">
        <v>0</v>
      </c>
      <c r="E239" s="89">
        <v>0</v>
      </c>
      <c r="F239" s="89">
        <v>0</v>
      </c>
      <c r="G239" s="89">
        <v>0</v>
      </c>
      <c r="H239" s="89">
        <v>0</v>
      </c>
      <c r="I239" s="89">
        <v>0</v>
      </c>
      <c r="J239" s="89">
        <v>0</v>
      </c>
      <c r="K239" s="89">
        <v>0</v>
      </c>
      <c r="L239" s="89">
        <v>0</v>
      </c>
      <c r="M239" s="89">
        <v>0</v>
      </c>
      <c r="N239" s="89">
        <v>0</v>
      </c>
      <c r="O239" s="89">
        <v>0</v>
      </c>
      <c r="P239" s="89">
        <v>0</v>
      </c>
      <c r="Q239" s="89">
        <v>0</v>
      </c>
      <c r="R239" s="89">
        <v>0</v>
      </c>
      <c r="S239" s="89">
        <v>0</v>
      </c>
      <c r="T239" s="89">
        <v>0</v>
      </c>
      <c r="U239" s="89">
        <v>0</v>
      </c>
      <c r="V239" s="89">
        <v>0</v>
      </c>
      <c r="W239" s="89">
        <v>0</v>
      </c>
      <c r="X239" s="89">
        <v>0</v>
      </c>
      <c r="Y239" s="89">
        <v>0</v>
      </c>
      <c r="Z239" s="89">
        <v>0</v>
      </c>
      <c r="AA239" s="89">
        <v>0</v>
      </c>
      <c r="AB239" s="89">
        <v>0</v>
      </c>
      <c r="AC239" s="89">
        <v>0</v>
      </c>
      <c r="AD239" s="89">
        <v>0</v>
      </c>
      <c r="AE239" s="89">
        <v>0</v>
      </c>
      <c r="AF239" s="89">
        <v>0</v>
      </c>
      <c r="AG239" s="89">
        <v>0</v>
      </c>
      <c r="AH239" s="89">
        <v>0</v>
      </c>
      <c r="AI239" s="89">
        <v>0</v>
      </c>
      <c r="AJ239" s="89">
        <v>0</v>
      </c>
      <c r="AK239" s="89">
        <v>0</v>
      </c>
      <c r="AL239" s="89">
        <v>0</v>
      </c>
      <c r="AM239" s="89">
        <v>0</v>
      </c>
      <c r="AN239" s="89">
        <v>0</v>
      </c>
      <c r="AO239" s="89">
        <v>0</v>
      </c>
      <c r="AP239" s="89">
        <v>0</v>
      </c>
      <c r="AQ239" s="89">
        <v>0</v>
      </c>
      <c r="AR239" s="89">
        <v>0</v>
      </c>
      <c r="AS239" s="89">
        <v>0</v>
      </c>
      <c r="AT239" s="89">
        <v>0</v>
      </c>
      <c r="AU239" s="89">
        <v>0</v>
      </c>
      <c r="AV239" s="89">
        <v>0</v>
      </c>
      <c r="AW239" s="89">
        <v>0</v>
      </c>
      <c r="AX239" s="89">
        <v>0</v>
      </c>
      <c r="AY239" s="89">
        <v>0</v>
      </c>
      <c r="AZ239" s="89">
        <v>0</v>
      </c>
      <c r="BA239" s="89">
        <v>0</v>
      </c>
      <c r="BB239" s="89">
        <v>0</v>
      </c>
      <c r="BC239" s="89">
        <v>0</v>
      </c>
      <c r="BD239" s="89">
        <v>0</v>
      </c>
      <c r="BE239" s="89">
        <v>0</v>
      </c>
      <c r="BF239" s="89">
        <v>0</v>
      </c>
      <c r="BG239" s="89">
        <v>0</v>
      </c>
      <c r="BH239" s="89">
        <v>0</v>
      </c>
      <c r="BI239" s="89">
        <v>0</v>
      </c>
      <c r="BJ239" s="89">
        <v>0</v>
      </c>
      <c r="BK239" s="89">
        <v>0</v>
      </c>
      <c r="BL239" s="89">
        <v>0</v>
      </c>
      <c r="BM239" s="89">
        <v>0</v>
      </c>
      <c r="BN239" s="89">
        <v>0</v>
      </c>
      <c r="BO239" s="89">
        <v>0</v>
      </c>
      <c r="BP239" s="89">
        <v>0</v>
      </c>
      <c r="BQ239" s="89">
        <v>0</v>
      </c>
      <c r="BR239" s="89">
        <v>0</v>
      </c>
      <c r="BS239" s="89">
        <v>0</v>
      </c>
      <c r="BT239" s="89">
        <v>0</v>
      </c>
      <c r="BU239" s="89">
        <v>0</v>
      </c>
      <c r="BV239" s="89">
        <v>0</v>
      </c>
      <c r="BW239" s="89">
        <v>0</v>
      </c>
      <c r="BX239" s="112">
        <v>0</v>
      </c>
      <c r="BY239" s="112">
        <v>0</v>
      </c>
      <c r="BZ239" s="112">
        <v>0</v>
      </c>
      <c r="CA239" s="112">
        <v>0</v>
      </c>
      <c r="CB239" s="112">
        <v>0</v>
      </c>
      <c r="CC239" s="112">
        <v>0</v>
      </c>
      <c r="CD239" s="236">
        <v>0</v>
      </c>
      <c r="CE239" s="236">
        <v>0</v>
      </c>
      <c r="CF239" s="236">
        <v>0</v>
      </c>
      <c r="CG239" s="236">
        <v>0</v>
      </c>
      <c r="CH239" s="236">
        <v>0</v>
      </c>
      <c r="CI239" s="236">
        <v>0</v>
      </c>
    </row>
    <row r="240" spans="1:87" ht="12.75" customHeight="1" x14ac:dyDescent="0.3">
      <c r="A240" s="190">
        <v>34685</v>
      </c>
      <c r="B240" s="189" t="s">
        <v>551</v>
      </c>
      <c r="C240" s="89">
        <v>0</v>
      </c>
      <c r="D240" s="89">
        <v>0</v>
      </c>
      <c r="E240" s="89">
        <v>0</v>
      </c>
      <c r="F240" s="89">
        <v>0</v>
      </c>
      <c r="G240" s="89">
        <v>0</v>
      </c>
      <c r="H240" s="89">
        <v>0</v>
      </c>
      <c r="I240" s="89">
        <v>0</v>
      </c>
      <c r="J240" s="89">
        <v>0</v>
      </c>
      <c r="K240" s="89">
        <v>0</v>
      </c>
      <c r="L240" s="89">
        <v>0</v>
      </c>
      <c r="M240" s="89">
        <v>0</v>
      </c>
      <c r="N240" s="89">
        <v>0</v>
      </c>
      <c r="O240" s="89">
        <v>0</v>
      </c>
      <c r="P240" s="89">
        <v>0</v>
      </c>
      <c r="Q240" s="89">
        <v>0</v>
      </c>
      <c r="R240" s="89">
        <v>0</v>
      </c>
      <c r="S240" s="89">
        <v>0</v>
      </c>
      <c r="T240" s="89">
        <v>0</v>
      </c>
      <c r="U240" s="89">
        <v>0</v>
      </c>
      <c r="V240" s="89">
        <v>0</v>
      </c>
      <c r="W240" s="89">
        <v>0</v>
      </c>
      <c r="X240" s="89">
        <v>0</v>
      </c>
      <c r="Y240" s="89">
        <v>0</v>
      </c>
      <c r="Z240" s="89">
        <v>0</v>
      </c>
      <c r="AA240" s="89">
        <v>0</v>
      </c>
      <c r="AB240" s="89">
        <v>0</v>
      </c>
      <c r="AC240" s="89">
        <v>0</v>
      </c>
      <c r="AD240" s="89">
        <v>0</v>
      </c>
      <c r="AE240" s="89">
        <v>0</v>
      </c>
      <c r="AF240" s="89">
        <v>0</v>
      </c>
      <c r="AG240" s="89">
        <v>0</v>
      </c>
      <c r="AH240" s="89">
        <v>0</v>
      </c>
      <c r="AI240" s="89">
        <v>0</v>
      </c>
      <c r="AJ240" s="89">
        <v>0</v>
      </c>
      <c r="AK240" s="89">
        <v>0</v>
      </c>
      <c r="AL240" s="89">
        <v>0</v>
      </c>
      <c r="AM240" s="89">
        <v>0</v>
      </c>
      <c r="AN240" s="89">
        <v>0</v>
      </c>
      <c r="AO240" s="89">
        <v>0</v>
      </c>
      <c r="AP240" s="89">
        <v>0</v>
      </c>
      <c r="AQ240" s="89">
        <v>0</v>
      </c>
      <c r="AR240" s="89">
        <v>0</v>
      </c>
      <c r="AS240" s="89">
        <v>0</v>
      </c>
      <c r="AT240" s="89">
        <v>0</v>
      </c>
      <c r="AU240" s="89">
        <v>0</v>
      </c>
      <c r="AV240" s="89">
        <v>0</v>
      </c>
      <c r="AW240" s="89">
        <v>0</v>
      </c>
      <c r="AX240" s="89">
        <v>0</v>
      </c>
      <c r="AY240" s="89">
        <v>0</v>
      </c>
      <c r="AZ240" s="89">
        <v>0</v>
      </c>
      <c r="BA240" s="89">
        <v>0</v>
      </c>
      <c r="BB240" s="89">
        <v>0</v>
      </c>
      <c r="BC240" s="89">
        <v>0</v>
      </c>
      <c r="BD240" s="89">
        <v>0</v>
      </c>
      <c r="BE240" s="89">
        <v>0</v>
      </c>
      <c r="BF240" s="89">
        <v>0</v>
      </c>
      <c r="BG240" s="89">
        <v>0</v>
      </c>
      <c r="BH240" s="89">
        <v>0</v>
      </c>
      <c r="BI240" s="89">
        <v>0</v>
      </c>
      <c r="BJ240" s="89">
        <v>0</v>
      </c>
      <c r="BK240" s="89">
        <v>0</v>
      </c>
      <c r="BL240" s="89">
        <v>0</v>
      </c>
      <c r="BM240" s="89">
        <v>0</v>
      </c>
      <c r="BN240" s="89">
        <v>0</v>
      </c>
      <c r="BO240" s="89">
        <v>0</v>
      </c>
      <c r="BP240" s="89">
        <v>0</v>
      </c>
      <c r="BQ240" s="89">
        <v>0</v>
      </c>
      <c r="BR240" s="89">
        <v>0</v>
      </c>
      <c r="BS240" s="89">
        <v>0</v>
      </c>
      <c r="BT240" s="89">
        <v>0</v>
      </c>
      <c r="BU240" s="89">
        <v>0</v>
      </c>
      <c r="BV240" s="89">
        <v>0</v>
      </c>
      <c r="BW240" s="89">
        <v>0</v>
      </c>
      <c r="BX240" s="112">
        <v>0</v>
      </c>
      <c r="BY240" s="112">
        <v>0</v>
      </c>
      <c r="BZ240" s="112">
        <v>0</v>
      </c>
      <c r="CA240" s="112">
        <v>0</v>
      </c>
      <c r="CB240" s="112">
        <v>0</v>
      </c>
      <c r="CC240" s="112">
        <v>0</v>
      </c>
      <c r="CD240" s="236">
        <v>0</v>
      </c>
      <c r="CE240" s="236">
        <v>0</v>
      </c>
      <c r="CF240" s="236">
        <v>0</v>
      </c>
      <c r="CG240" s="236">
        <v>0</v>
      </c>
      <c r="CH240" s="236">
        <v>0</v>
      </c>
      <c r="CI240" s="236">
        <v>0</v>
      </c>
    </row>
    <row r="241" spans="1:87" ht="12.75" customHeight="1" x14ac:dyDescent="0.3">
      <c r="A241" s="190">
        <v>34686</v>
      </c>
      <c r="B241" s="189" t="s">
        <v>552</v>
      </c>
      <c r="C241" s="89">
        <v>141626.41</v>
      </c>
      <c r="D241" s="89">
        <v>141626.41</v>
      </c>
      <c r="E241" s="89">
        <v>141626.41</v>
      </c>
      <c r="F241" s="89">
        <v>141626.41</v>
      </c>
      <c r="G241" s="89">
        <v>141626.41</v>
      </c>
      <c r="H241" s="89">
        <v>141626.41</v>
      </c>
      <c r="I241" s="89">
        <v>141626.41</v>
      </c>
      <c r="J241" s="89">
        <v>141626.41</v>
      </c>
      <c r="K241" s="89">
        <v>141626.41</v>
      </c>
      <c r="L241" s="89">
        <v>141626.41</v>
      </c>
      <c r="M241" s="89">
        <v>141626.41</v>
      </c>
      <c r="N241" s="89">
        <v>141626.41</v>
      </c>
      <c r="O241" s="89">
        <v>141626.41</v>
      </c>
      <c r="P241" s="89">
        <v>141626.41</v>
      </c>
      <c r="Q241" s="89">
        <v>141626.41</v>
      </c>
      <c r="R241" s="89">
        <v>141626.41</v>
      </c>
      <c r="S241" s="89">
        <v>141626.41</v>
      </c>
      <c r="T241" s="89">
        <v>141626.41</v>
      </c>
      <c r="U241" s="89">
        <v>141626.41</v>
      </c>
      <c r="V241" s="89">
        <v>141626.41</v>
      </c>
      <c r="W241" s="89">
        <v>141626.41</v>
      </c>
      <c r="X241" s="89">
        <v>141626.41</v>
      </c>
      <c r="Y241" s="89">
        <v>141626.41</v>
      </c>
      <c r="Z241" s="89">
        <v>141626.41</v>
      </c>
      <c r="AA241" s="89">
        <v>141626.41</v>
      </c>
      <c r="AB241" s="89">
        <v>141626.41</v>
      </c>
      <c r="AC241" s="89">
        <v>141626.41</v>
      </c>
      <c r="AD241" s="89">
        <v>141626.41</v>
      </c>
      <c r="AE241" s="89">
        <v>141626.41</v>
      </c>
      <c r="AF241" s="89">
        <v>141626.41</v>
      </c>
      <c r="AG241" s="89">
        <v>141626.41</v>
      </c>
      <c r="AH241" s="89">
        <v>141626.41</v>
      </c>
      <c r="AI241" s="89">
        <v>141626.41</v>
      </c>
      <c r="AJ241" s="89">
        <v>141626.41</v>
      </c>
      <c r="AK241" s="89">
        <v>141626.41</v>
      </c>
      <c r="AL241" s="89">
        <v>141626.41</v>
      </c>
      <c r="AM241" s="89">
        <v>141626.41</v>
      </c>
      <c r="AN241" s="89">
        <v>141626.41</v>
      </c>
      <c r="AO241" s="89">
        <v>141626.41</v>
      </c>
      <c r="AP241" s="89">
        <v>141626.41</v>
      </c>
      <c r="AQ241" s="89">
        <v>141626.41</v>
      </c>
      <c r="AR241" s="89">
        <v>141626.41</v>
      </c>
      <c r="AS241" s="89">
        <v>141626.41</v>
      </c>
      <c r="AT241" s="89">
        <v>141626.41</v>
      </c>
      <c r="AU241" s="89">
        <v>141626.41</v>
      </c>
      <c r="AV241" s="89">
        <v>141626.41</v>
      </c>
      <c r="AW241" s="89">
        <v>141626.41</v>
      </c>
      <c r="AX241" s="89">
        <v>141626.41</v>
      </c>
      <c r="AY241" s="89">
        <v>141626.41</v>
      </c>
      <c r="AZ241" s="89">
        <v>141626.41</v>
      </c>
      <c r="BA241" s="89">
        <v>141626.41</v>
      </c>
      <c r="BB241" s="89">
        <v>141626.41</v>
      </c>
      <c r="BC241" s="89">
        <v>141626.41</v>
      </c>
      <c r="BD241" s="89">
        <v>141626.41</v>
      </c>
      <c r="BE241" s="89">
        <v>141626.41</v>
      </c>
      <c r="BF241" s="89">
        <v>141626.41</v>
      </c>
      <c r="BG241" s="89">
        <v>141626.41</v>
      </c>
      <c r="BH241" s="89">
        <v>141626.41</v>
      </c>
      <c r="BI241" s="89">
        <v>141626.41</v>
      </c>
      <c r="BJ241" s="89">
        <v>141626.41</v>
      </c>
      <c r="BK241" s="89">
        <v>141626.41</v>
      </c>
      <c r="BL241" s="89">
        <v>141626.41</v>
      </c>
      <c r="BM241" s="89">
        <v>141626.41</v>
      </c>
      <c r="BN241" s="89">
        <v>141626.41</v>
      </c>
      <c r="BO241" s="89">
        <v>141626.41</v>
      </c>
      <c r="BP241" s="89">
        <v>141626.41</v>
      </c>
      <c r="BQ241" s="89">
        <v>141626.41</v>
      </c>
      <c r="BR241" s="89">
        <v>141626.41</v>
      </c>
      <c r="BS241" s="89">
        <v>141626.41</v>
      </c>
      <c r="BT241" s="89">
        <v>141626.41</v>
      </c>
      <c r="BU241" s="89">
        <v>141626.41</v>
      </c>
      <c r="BV241" s="89">
        <v>141626.41</v>
      </c>
      <c r="BW241" s="89">
        <v>141626.41</v>
      </c>
      <c r="BX241" s="112">
        <v>141626.41</v>
      </c>
      <c r="BY241" s="112">
        <v>141626.41</v>
      </c>
      <c r="BZ241" s="112">
        <v>141626.41</v>
      </c>
      <c r="CA241" s="112">
        <v>141626.41</v>
      </c>
      <c r="CB241" s="112">
        <v>141626.41</v>
      </c>
      <c r="CC241" s="112">
        <v>141626.41</v>
      </c>
      <c r="CD241" s="236">
        <v>141626.41</v>
      </c>
      <c r="CE241" s="236">
        <v>141626.41</v>
      </c>
      <c r="CF241" s="236">
        <v>141626.41</v>
      </c>
      <c r="CG241" s="236">
        <v>141626.41</v>
      </c>
      <c r="CH241" s="236">
        <v>141626.41</v>
      </c>
      <c r="CI241" s="236">
        <v>141626.41</v>
      </c>
    </row>
    <row r="242" spans="1:87" ht="12.75" customHeight="1" x14ac:dyDescent="0.3">
      <c r="A242" s="190">
        <v>34687</v>
      </c>
      <c r="B242" s="189" t="s">
        <v>553</v>
      </c>
      <c r="C242" s="89">
        <v>1637257.28</v>
      </c>
      <c r="D242" s="89">
        <v>1738887.54</v>
      </c>
      <c r="E242" s="89">
        <v>1755589.61</v>
      </c>
      <c r="F242" s="89">
        <v>1826656.4400000002</v>
      </c>
      <c r="G242" s="89">
        <v>1830694.9900000002</v>
      </c>
      <c r="H242" s="89">
        <v>1782593.7900000003</v>
      </c>
      <c r="I242" s="89">
        <v>1799628.0400000003</v>
      </c>
      <c r="J242" s="89">
        <v>1828952.8900000004</v>
      </c>
      <c r="K242" s="89">
        <v>1934488.7600000002</v>
      </c>
      <c r="L242" s="89">
        <v>1946805.3300000003</v>
      </c>
      <c r="M242" s="89">
        <v>2001918.6400000004</v>
      </c>
      <c r="N242" s="89">
        <v>2090014.6200000003</v>
      </c>
      <c r="O242" s="89">
        <v>2111959.9400000004</v>
      </c>
      <c r="P242" s="89">
        <v>2111959.9400000004</v>
      </c>
      <c r="Q242" s="89">
        <v>2111959.9400000004</v>
      </c>
      <c r="R242" s="89">
        <v>2111959.9400000004</v>
      </c>
      <c r="S242" s="89">
        <v>2111959.9400000004</v>
      </c>
      <c r="T242" s="89">
        <v>2111959.9400000004</v>
      </c>
      <c r="U242" s="89">
        <v>2111959.9400000004</v>
      </c>
      <c r="V242" s="89">
        <v>2111959.9400000004</v>
      </c>
      <c r="W242" s="89">
        <v>2111959.9400000004</v>
      </c>
      <c r="X242" s="89">
        <v>2111959.9400000004</v>
      </c>
      <c r="Y242" s="89">
        <v>2111959.9400000004</v>
      </c>
      <c r="Z242" s="89">
        <v>2111959.9400000004</v>
      </c>
      <c r="AA242" s="89">
        <v>2111959.9400000004</v>
      </c>
      <c r="AB242" s="89">
        <v>2111959.9400000004</v>
      </c>
      <c r="AC242" s="89">
        <v>2111959.9400000004</v>
      </c>
      <c r="AD242" s="89">
        <v>2111959.9400000004</v>
      </c>
      <c r="AE242" s="89">
        <v>2111959.9400000004</v>
      </c>
      <c r="AF242" s="89">
        <v>2111959.9400000004</v>
      </c>
      <c r="AG242" s="89">
        <v>2111959.9400000004</v>
      </c>
      <c r="AH242" s="89">
        <v>2111959.9400000004</v>
      </c>
      <c r="AI242" s="89">
        <v>2111959.9400000004</v>
      </c>
      <c r="AJ242" s="89">
        <v>2111959.9400000004</v>
      </c>
      <c r="AK242" s="89">
        <v>2111959.9400000004</v>
      </c>
      <c r="AL242" s="89">
        <v>2111959.9400000004</v>
      </c>
      <c r="AM242" s="89">
        <v>2111959.9400000004</v>
      </c>
      <c r="AN242" s="89">
        <v>2111959.9400000004</v>
      </c>
      <c r="AO242" s="89">
        <v>2111959.9400000004</v>
      </c>
      <c r="AP242" s="89">
        <v>2111959.9400000004</v>
      </c>
      <c r="AQ242" s="89">
        <v>2111959.9400000004</v>
      </c>
      <c r="AR242" s="89">
        <v>2111959.9400000004</v>
      </c>
      <c r="AS242" s="89">
        <v>2111959.9400000004</v>
      </c>
      <c r="AT242" s="89">
        <v>2111959.9400000004</v>
      </c>
      <c r="AU242" s="89">
        <v>2111959.9400000004</v>
      </c>
      <c r="AV242" s="89">
        <v>2111959.9400000004</v>
      </c>
      <c r="AW242" s="89">
        <v>2111959.9400000004</v>
      </c>
      <c r="AX242" s="89">
        <v>2111959.9400000004</v>
      </c>
      <c r="AY242" s="89">
        <v>2111959.9400000004</v>
      </c>
      <c r="AZ242" s="89">
        <v>2111959.9400000004</v>
      </c>
      <c r="BA242" s="89">
        <v>1347317.6600000006</v>
      </c>
      <c r="BB242" s="89">
        <v>1347317.6600000006</v>
      </c>
      <c r="BC242" s="89">
        <v>1347317.6600000006</v>
      </c>
      <c r="BD242" s="89">
        <v>1347317.6600000006</v>
      </c>
      <c r="BE242" s="89">
        <v>1347317.6600000006</v>
      </c>
      <c r="BF242" s="89">
        <v>1347317.6600000006</v>
      </c>
      <c r="BG242" s="89">
        <v>1347317.6600000006</v>
      </c>
      <c r="BH242" s="89">
        <v>1347317.6600000006</v>
      </c>
      <c r="BI242" s="89">
        <v>1347317.6600000006</v>
      </c>
      <c r="BJ242" s="89">
        <v>1347317.6600000006</v>
      </c>
      <c r="BK242" s="89">
        <v>1347317.6600000006</v>
      </c>
      <c r="BL242" s="89">
        <v>1347317.6600000006</v>
      </c>
      <c r="BM242" s="89">
        <v>984539.93000000063</v>
      </c>
      <c r="BN242" s="89">
        <v>984539.93000000063</v>
      </c>
      <c r="BO242" s="89">
        <v>984539.93000000063</v>
      </c>
      <c r="BP242" s="89">
        <v>984539.93000000063</v>
      </c>
      <c r="BQ242" s="89">
        <v>984539.93000000063</v>
      </c>
      <c r="BR242" s="89">
        <v>984539.93000000063</v>
      </c>
      <c r="BS242" s="89">
        <v>984539.93000000063</v>
      </c>
      <c r="BT242" s="89">
        <v>984539.93000000063</v>
      </c>
      <c r="BU242" s="89">
        <v>984539.93000000063</v>
      </c>
      <c r="BV242" s="89">
        <v>984539.93000000063</v>
      </c>
      <c r="BW242" s="89">
        <v>984539.93000000063</v>
      </c>
      <c r="BX242" s="112">
        <v>2111959.9400000004</v>
      </c>
      <c r="BY242" s="112">
        <v>2111959.9400000004</v>
      </c>
      <c r="BZ242" s="112">
        <v>2111959.9400000004</v>
      </c>
      <c r="CA242" s="112">
        <v>2111959.9400000004</v>
      </c>
      <c r="CB242" s="112">
        <v>1347317.6600000006</v>
      </c>
      <c r="CC242" s="112">
        <v>984539.93000000063</v>
      </c>
      <c r="CD242" s="236">
        <v>1868111.37</v>
      </c>
      <c r="CE242" s="236">
        <v>2111959.94</v>
      </c>
      <c r="CF242" s="236">
        <v>2111959.94</v>
      </c>
      <c r="CG242" s="236">
        <v>2111959.94</v>
      </c>
      <c r="CH242" s="236">
        <v>1464954.93</v>
      </c>
      <c r="CI242" s="236">
        <v>1040351.89</v>
      </c>
    </row>
    <row r="243" spans="1:87" ht="12.75" customHeight="1" x14ac:dyDescent="0.3">
      <c r="A243" s="190">
        <v>34700</v>
      </c>
      <c r="B243" s="189" t="s">
        <v>554</v>
      </c>
      <c r="C243" s="89">
        <v>12376233.219999999</v>
      </c>
      <c r="D243" s="89">
        <v>12376233.219999999</v>
      </c>
      <c r="E243" s="89">
        <v>12376233.219999999</v>
      </c>
      <c r="F243" s="89">
        <v>12376233.219999999</v>
      </c>
      <c r="G243" s="89">
        <v>12376233.219999999</v>
      </c>
      <c r="H243" s="89">
        <v>12376233.219999999</v>
      </c>
      <c r="I243" s="89">
        <v>12376233.219999999</v>
      </c>
      <c r="J243" s="89">
        <v>12376233.219999999</v>
      </c>
      <c r="K243" s="89">
        <v>12376233.219999999</v>
      </c>
      <c r="L243" s="89">
        <v>12376233.219999999</v>
      </c>
      <c r="M243" s="89">
        <v>12376233.219999999</v>
      </c>
      <c r="N243" s="89">
        <v>12376233.219999999</v>
      </c>
      <c r="O243" s="89">
        <v>12376233.219999999</v>
      </c>
      <c r="P243" s="89">
        <v>12376233.219999999</v>
      </c>
      <c r="Q243" s="89">
        <v>12376233.219999999</v>
      </c>
      <c r="R243" s="89">
        <v>12376233.219999999</v>
      </c>
      <c r="S243" s="89">
        <v>12376233.219999999</v>
      </c>
      <c r="T243" s="89">
        <v>12376233.219999999</v>
      </c>
      <c r="U243" s="89">
        <v>12376233.219999999</v>
      </c>
      <c r="V243" s="89">
        <v>12376233.219999999</v>
      </c>
      <c r="W243" s="89">
        <v>12376233.219999999</v>
      </c>
      <c r="X243" s="89">
        <v>12376233.219999999</v>
      </c>
      <c r="Y243" s="89">
        <v>12376233.219999999</v>
      </c>
      <c r="Z243" s="89">
        <v>12376233.219999999</v>
      </c>
      <c r="AA243" s="89">
        <v>12376233.219999999</v>
      </c>
      <c r="AB243" s="89">
        <v>12376233.219999999</v>
      </c>
      <c r="AC243" s="89">
        <v>12376233.219999999</v>
      </c>
      <c r="AD243" s="89">
        <v>12376233.219999999</v>
      </c>
      <c r="AE243" s="89">
        <v>12376233.219999999</v>
      </c>
      <c r="AF243" s="89">
        <v>12376233.219999999</v>
      </c>
      <c r="AG243" s="89">
        <v>12376233.219999999</v>
      </c>
      <c r="AH243" s="89">
        <v>12376233.219999999</v>
      </c>
      <c r="AI243" s="89">
        <v>12376233.219999999</v>
      </c>
      <c r="AJ243" s="89">
        <v>12376233.219999999</v>
      </c>
      <c r="AK243" s="89">
        <v>12376233.219999999</v>
      </c>
      <c r="AL243" s="89">
        <v>12376233.219999999</v>
      </c>
      <c r="AM243" s="89">
        <v>12376233.219999999</v>
      </c>
      <c r="AN243" s="89">
        <v>12376233.219999999</v>
      </c>
      <c r="AO243" s="89">
        <v>12376233.219999999</v>
      </c>
      <c r="AP243" s="89">
        <v>12376233.219999999</v>
      </c>
      <c r="AQ243" s="89">
        <v>12376233.219999999</v>
      </c>
      <c r="AR243" s="89">
        <v>12376233.219999999</v>
      </c>
      <c r="AS243" s="89">
        <v>12376233.219999999</v>
      </c>
      <c r="AT243" s="89">
        <v>12376233.219999999</v>
      </c>
      <c r="AU243" s="89">
        <v>12376233.219999999</v>
      </c>
      <c r="AV243" s="89">
        <v>12376233.219999999</v>
      </c>
      <c r="AW243" s="89">
        <v>12376233.219999999</v>
      </c>
      <c r="AX243" s="89">
        <v>12376233.219999999</v>
      </c>
      <c r="AY243" s="89">
        <v>12376233.219999999</v>
      </c>
      <c r="AZ243" s="89">
        <v>12376233.219999999</v>
      </c>
      <c r="BA243" s="89">
        <v>12376233.219999999</v>
      </c>
      <c r="BB243" s="89">
        <v>12376233.219999999</v>
      </c>
      <c r="BC243" s="89">
        <v>12376233.219999999</v>
      </c>
      <c r="BD243" s="89">
        <v>12376233.219999999</v>
      </c>
      <c r="BE243" s="89">
        <v>12376233.219999999</v>
      </c>
      <c r="BF243" s="89">
        <v>12376233.219999999</v>
      </c>
      <c r="BG243" s="89">
        <v>12376233.219999999</v>
      </c>
      <c r="BH243" s="89">
        <v>12376233.219999999</v>
      </c>
      <c r="BI243" s="89">
        <v>12376233.219999999</v>
      </c>
      <c r="BJ243" s="89">
        <v>12376233.219999999</v>
      </c>
      <c r="BK243" s="89">
        <v>12376233.219999999</v>
      </c>
      <c r="BL243" s="89">
        <v>12376233.219999999</v>
      </c>
      <c r="BM243" s="89">
        <v>12376233.219999999</v>
      </c>
      <c r="BN243" s="89">
        <v>12376233.219999999</v>
      </c>
      <c r="BO243" s="89">
        <v>12376233.219999999</v>
      </c>
      <c r="BP243" s="89">
        <v>12376233.219999999</v>
      </c>
      <c r="BQ243" s="89">
        <v>12376233.219999999</v>
      </c>
      <c r="BR243" s="89">
        <v>12376233.219999999</v>
      </c>
      <c r="BS243" s="89">
        <v>12376233.219999999</v>
      </c>
      <c r="BT243" s="89">
        <v>12376233.219999999</v>
      </c>
      <c r="BU243" s="89">
        <v>12376233.219999999</v>
      </c>
      <c r="BV243" s="89">
        <v>12376233.219999999</v>
      </c>
      <c r="BW243" s="89">
        <v>12376233.219999999</v>
      </c>
      <c r="BX243" s="112">
        <v>12376233.219999999</v>
      </c>
      <c r="BY243" s="112">
        <v>12376233.219999999</v>
      </c>
      <c r="BZ243" s="112">
        <v>12376233.219999999</v>
      </c>
      <c r="CA243" s="112">
        <v>12376233.219999999</v>
      </c>
      <c r="CB243" s="112">
        <v>12376233.219999999</v>
      </c>
      <c r="CC243" s="112">
        <v>12376233.219999999</v>
      </c>
      <c r="CD243" s="236">
        <v>12376233.220000001</v>
      </c>
      <c r="CE243" s="236">
        <v>12376233.220000001</v>
      </c>
      <c r="CF243" s="236">
        <v>12376233.220000001</v>
      </c>
      <c r="CG243" s="236">
        <v>12376233.220000001</v>
      </c>
      <c r="CH243" s="236">
        <v>12376233.220000001</v>
      </c>
      <c r="CI243" s="236">
        <v>12376233.220000001</v>
      </c>
    </row>
    <row r="244" spans="1:87" ht="12.75" customHeight="1" x14ac:dyDescent="0.3">
      <c r="A244" s="193">
        <v>34300</v>
      </c>
      <c r="B244" s="239" t="s">
        <v>555</v>
      </c>
      <c r="C244" s="89">
        <v>0</v>
      </c>
      <c r="D244" s="89">
        <v>0</v>
      </c>
      <c r="E244" s="89">
        <v>0</v>
      </c>
      <c r="F244" s="89">
        <v>0</v>
      </c>
      <c r="G244" s="89">
        <v>0</v>
      </c>
      <c r="H244" s="89">
        <v>0</v>
      </c>
      <c r="I244" s="89">
        <v>0</v>
      </c>
      <c r="J244" s="89">
        <v>0</v>
      </c>
      <c r="K244" s="89">
        <v>0</v>
      </c>
      <c r="L244" s="89">
        <v>0</v>
      </c>
      <c r="M244" s="89">
        <v>0</v>
      </c>
      <c r="N244" s="89">
        <v>0</v>
      </c>
      <c r="O244" s="89">
        <v>0</v>
      </c>
      <c r="P244" s="89">
        <v>0</v>
      </c>
      <c r="Q244" s="89">
        <v>0</v>
      </c>
      <c r="R244" s="89">
        <v>0</v>
      </c>
      <c r="S244" s="89">
        <v>0</v>
      </c>
      <c r="T244" s="89">
        <v>0</v>
      </c>
      <c r="U244" s="89">
        <v>0</v>
      </c>
      <c r="V244" s="89">
        <v>0</v>
      </c>
      <c r="W244" s="89">
        <v>0</v>
      </c>
      <c r="X244" s="89">
        <v>0</v>
      </c>
      <c r="Y244" s="89">
        <v>0</v>
      </c>
      <c r="Z244" s="89">
        <v>0</v>
      </c>
      <c r="AA244" s="89">
        <v>0</v>
      </c>
      <c r="AB244" s="89">
        <v>0</v>
      </c>
      <c r="AC244" s="89">
        <v>0</v>
      </c>
      <c r="AD244" s="89">
        <v>0</v>
      </c>
      <c r="AE244" s="89">
        <v>0</v>
      </c>
      <c r="AF244" s="89">
        <v>0</v>
      </c>
      <c r="AG244" s="89">
        <v>0</v>
      </c>
      <c r="AH244" s="89">
        <v>0</v>
      </c>
      <c r="AI244" s="89">
        <v>0</v>
      </c>
      <c r="AJ244" s="89">
        <v>0</v>
      </c>
      <c r="AK244" s="89">
        <v>0</v>
      </c>
      <c r="AL244" s="89">
        <v>0</v>
      </c>
      <c r="AM244" s="89">
        <v>0</v>
      </c>
      <c r="AN244" s="89">
        <v>0</v>
      </c>
      <c r="AO244" s="89">
        <v>0</v>
      </c>
      <c r="AP244" s="89">
        <v>0</v>
      </c>
      <c r="AQ244" s="89">
        <v>0</v>
      </c>
      <c r="AR244" s="89">
        <v>0</v>
      </c>
      <c r="AS244" s="89">
        <v>0</v>
      </c>
      <c r="AT244" s="89">
        <v>0</v>
      </c>
      <c r="AU244" s="89">
        <v>0</v>
      </c>
      <c r="AV244" s="89">
        <v>0</v>
      </c>
      <c r="AW244" s="89">
        <v>0</v>
      </c>
      <c r="AX244" s="89">
        <v>0</v>
      </c>
      <c r="AY244" s="89">
        <v>0</v>
      </c>
      <c r="AZ244" s="89">
        <v>0</v>
      </c>
      <c r="BA244" s="89">
        <v>0</v>
      </c>
      <c r="BB244" s="89">
        <v>0</v>
      </c>
      <c r="BC244" s="89">
        <v>0</v>
      </c>
      <c r="BD244" s="89">
        <v>0</v>
      </c>
      <c r="BE244" s="89">
        <v>0</v>
      </c>
      <c r="BF244" s="89">
        <v>0</v>
      </c>
      <c r="BG244" s="89">
        <v>0</v>
      </c>
      <c r="BH244" s="89">
        <v>0</v>
      </c>
      <c r="BI244" s="89">
        <v>0</v>
      </c>
      <c r="BJ244" s="89">
        <v>0</v>
      </c>
      <c r="BK244" s="89">
        <v>0</v>
      </c>
      <c r="BL244" s="89">
        <v>0</v>
      </c>
      <c r="BM244" s="89">
        <v>0</v>
      </c>
      <c r="BN244" s="89">
        <v>0</v>
      </c>
      <c r="BO244" s="89">
        <v>0</v>
      </c>
      <c r="BP244" s="89">
        <v>0</v>
      </c>
      <c r="BQ244" s="89">
        <v>0</v>
      </c>
      <c r="BR244" s="89">
        <v>0</v>
      </c>
      <c r="BS244" s="89">
        <v>0</v>
      </c>
      <c r="BT244" s="89">
        <v>0</v>
      </c>
      <c r="BU244" s="89">
        <v>0</v>
      </c>
      <c r="BV244" s="89">
        <v>0</v>
      </c>
      <c r="BW244" s="89">
        <v>0</v>
      </c>
      <c r="BX244" s="112">
        <v>0</v>
      </c>
      <c r="BY244" s="112">
        <v>0</v>
      </c>
      <c r="BZ244" s="112">
        <v>0</v>
      </c>
      <c r="CA244" s="112">
        <v>0</v>
      </c>
      <c r="CB244" s="112">
        <v>0</v>
      </c>
      <c r="CC244" s="112">
        <v>0</v>
      </c>
      <c r="CD244" s="236">
        <v>0</v>
      </c>
      <c r="CE244" s="236">
        <v>0</v>
      </c>
      <c r="CF244" s="236">
        <v>0</v>
      </c>
      <c r="CG244" s="236">
        <v>0</v>
      </c>
      <c r="CH244" s="236">
        <v>0</v>
      </c>
      <c r="CI244" s="236">
        <v>0</v>
      </c>
    </row>
    <row r="245" spans="1:87" ht="12.75" customHeight="1" x14ac:dyDescent="0.3">
      <c r="A245" s="193">
        <v>34800</v>
      </c>
      <c r="B245" s="239" t="s">
        <v>556</v>
      </c>
      <c r="C245" s="89">
        <v>0</v>
      </c>
      <c r="D245" s="89">
        <v>0</v>
      </c>
      <c r="E245" s="89">
        <v>0</v>
      </c>
      <c r="F245" s="89">
        <v>0</v>
      </c>
      <c r="G245" s="89">
        <v>0</v>
      </c>
      <c r="H245" s="89">
        <v>0</v>
      </c>
      <c r="I245" s="89">
        <v>0</v>
      </c>
      <c r="J245" s="89">
        <v>0</v>
      </c>
      <c r="K245" s="89">
        <v>0</v>
      </c>
      <c r="L245" s="89">
        <v>0</v>
      </c>
      <c r="M245" s="89">
        <v>0</v>
      </c>
      <c r="N245" s="89">
        <v>0</v>
      </c>
      <c r="O245" s="89">
        <v>0</v>
      </c>
      <c r="P245" s="89">
        <v>0</v>
      </c>
      <c r="Q245" s="89">
        <v>0</v>
      </c>
      <c r="R245" s="89">
        <v>0</v>
      </c>
      <c r="S245" s="89">
        <v>0</v>
      </c>
      <c r="T245" s="89">
        <v>0</v>
      </c>
      <c r="U245" s="89">
        <v>0</v>
      </c>
      <c r="V245" s="89">
        <v>0</v>
      </c>
      <c r="W245" s="89">
        <v>0</v>
      </c>
      <c r="X245" s="89">
        <v>0</v>
      </c>
      <c r="Y245" s="89">
        <v>0</v>
      </c>
      <c r="Z245" s="89">
        <v>0</v>
      </c>
      <c r="AA245" s="89">
        <v>0</v>
      </c>
      <c r="AB245" s="89">
        <v>0</v>
      </c>
      <c r="AC245" s="89">
        <v>0</v>
      </c>
      <c r="AD245" s="89">
        <v>0</v>
      </c>
      <c r="AE245" s="89">
        <v>0</v>
      </c>
      <c r="AF245" s="89">
        <v>0</v>
      </c>
      <c r="AG245" s="89">
        <v>0</v>
      </c>
      <c r="AH245" s="89">
        <v>0</v>
      </c>
      <c r="AI245" s="89">
        <v>0</v>
      </c>
      <c r="AJ245" s="89">
        <v>0</v>
      </c>
      <c r="AK245" s="89">
        <v>0</v>
      </c>
      <c r="AL245" s="89">
        <v>0</v>
      </c>
      <c r="AM245" s="89">
        <v>0</v>
      </c>
      <c r="AN245" s="89">
        <v>0</v>
      </c>
      <c r="AO245" s="89">
        <v>0</v>
      </c>
      <c r="AP245" s="89">
        <v>0</v>
      </c>
      <c r="AQ245" s="89">
        <v>0</v>
      </c>
      <c r="AR245" s="89">
        <v>0</v>
      </c>
      <c r="AS245" s="89">
        <v>0</v>
      </c>
      <c r="AT245" s="89">
        <v>0</v>
      </c>
      <c r="AU245" s="89">
        <v>0</v>
      </c>
      <c r="AV245" s="89">
        <v>0</v>
      </c>
      <c r="AW245" s="89">
        <v>0</v>
      </c>
      <c r="AX245" s="89">
        <v>0</v>
      </c>
      <c r="AY245" s="89">
        <v>0</v>
      </c>
      <c r="AZ245" s="89">
        <v>0</v>
      </c>
      <c r="BA245" s="89">
        <v>0</v>
      </c>
      <c r="BB245" s="89">
        <v>0</v>
      </c>
      <c r="BC245" s="89">
        <v>0</v>
      </c>
      <c r="BD245" s="89">
        <v>0</v>
      </c>
      <c r="BE245" s="89">
        <v>0</v>
      </c>
      <c r="BF245" s="89">
        <v>0</v>
      </c>
      <c r="BG245" s="89">
        <v>0</v>
      </c>
      <c r="BH245" s="89">
        <v>0</v>
      </c>
      <c r="BI245" s="89">
        <v>0</v>
      </c>
      <c r="BJ245" s="89">
        <v>0</v>
      </c>
      <c r="BK245" s="89">
        <v>0</v>
      </c>
      <c r="BL245" s="89">
        <v>0</v>
      </c>
      <c r="BM245" s="89">
        <v>0</v>
      </c>
      <c r="BN245" s="89">
        <v>0</v>
      </c>
      <c r="BO245" s="89">
        <v>0</v>
      </c>
      <c r="BP245" s="89">
        <v>0</v>
      </c>
      <c r="BQ245" s="89">
        <v>0</v>
      </c>
      <c r="BR245" s="89">
        <v>0</v>
      </c>
      <c r="BS245" s="89">
        <v>0</v>
      </c>
      <c r="BT245" s="89">
        <v>0</v>
      </c>
      <c r="BU245" s="89">
        <v>0</v>
      </c>
      <c r="BV245" s="89">
        <v>0</v>
      </c>
      <c r="BW245" s="89">
        <v>0</v>
      </c>
      <c r="BX245" s="112">
        <v>0</v>
      </c>
      <c r="BY245" s="112">
        <v>0</v>
      </c>
      <c r="BZ245" s="112">
        <v>0</v>
      </c>
      <c r="CA245" s="112">
        <v>0</v>
      </c>
      <c r="CB245" s="112">
        <v>0</v>
      </c>
      <c r="CC245" s="112">
        <v>0</v>
      </c>
      <c r="CD245" s="236">
        <v>0</v>
      </c>
      <c r="CE245" s="236">
        <v>0</v>
      </c>
      <c r="CF245" s="236">
        <v>0</v>
      </c>
      <c r="CG245" s="236">
        <v>0</v>
      </c>
      <c r="CH245" s="236">
        <v>0</v>
      </c>
      <c r="CI245" s="236">
        <v>0</v>
      </c>
    </row>
    <row r="246" spans="1:87" ht="12.75" customHeight="1" x14ac:dyDescent="0.3">
      <c r="A246" s="190">
        <v>34820</v>
      </c>
      <c r="B246" s="189" t="s">
        <v>557</v>
      </c>
      <c r="C246" s="237">
        <v>0</v>
      </c>
      <c r="D246" s="89">
        <v>0</v>
      </c>
      <c r="E246" s="89">
        <v>0</v>
      </c>
      <c r="F246" s="89">
        <v>0</v>
      </c>
      <c r="G246" s="89">
        <v>0</v>
      </c>
      <c r="H246" s="89">
        <v>0</v>
      </c>
      <c r="I246" s="89">
        <v>0</v>
      </c>
      <c r="J246" s="89">
        <v>0</v>
      </c>
      <c r="K246" s="89">
        <v>0</v>
      </c>
      <c r="L246" s="89">
        <v>0</v>
      </c>
      <c r="M246" s="89">
        <v>0</v>
      </c>
      <c r="N246" s="89">
        <v>0</v>
      </c>
      <c r="O246" s="89">
        <v>0</v>
      </c>
      <c r="P246" s="89">
        <v>0</v>
      </c>
      <c r="Q246" s="89">
        <v>0</v>
      </c>
      <c r="R246" s="89">
        <v>0</v>
      </c>
      <c r="S246" s="89">
        <v>0</v>
      </c>
      <c r="T246" s="89">
        <v>0</v>
      </c>
      <c r="U246" s="89">
        <v>0</v>
      </c>
      <c r="V246" s="89">
        <v>0</v>
      </c>
      <c r="W246" s="89">
        <v>0</v>
      </c>
      <c r="X246" s="89">
        <v>0</v>
      </c>
      <c r="Y246" s="89">
        <v>0</v>
      </c>
      <c r="Z246" s="89">
        <v>0</v>
      </c>
      <c r="AA246" s="89">
        <v>0</v>
      </c>
      <c r="AB246" s="89">
        <v>0</v>
      </c>
      <c r="AC246" s="89">
        <v>0</v>
      </c>
      <c r="AD246" s="89">
        <v>0</v>
      </c>
      <c r="AE246" s="89">
        <v>27667135.829999998</v>
      </c>
      <c r="AF246" s="89">
        <v>28155933.829999998</v>
      </c>
      <c r="AG246" s="89">
        <v>28314265.829999998</v>
      </c>
      <c r="AH246" s="89">
        <v>29059357.829999998</v>
      </c>
      <c r="AI246" s="89">
        <v>29059357.829999998</v>
      </c>
      <c r="AJ246" s="89">
        <v>29059357.829999998</v>
      </c>
      <c r="AK246" s="89">
        <v>32203865.479999997</v>
      </c>
      <c r="AL246" s="89">
        <v>32203865.479999997</v>
      </c>
      <c r="AM246" s="89">
        <v>32203865.479999997</v>
      </c>
      <c r="AN246" s="89">
        <v>32203865.479999997</v>
      </c>
      <c r="AO246" s="89">
        <v>32203865.479999997</v>
      </c>
      <c r="AP246" s="89">
        <v>32203865.479999997</v>
      </c>
      <c r="AQ246" s="89">
        <v>32203865.479999997</v>
      </c>
      <c r="AR246" s="89">
        <v>32203865.479999997</v>
      </c>
      <c r="AS246" s="89">
        <v>32203865.479999997</v>
      </c>
      <c r="AT246" s="89">
        <v>32203865.479999997</v>
      </c>
      <c r="AU246" s="89">
        <v>32203865.479999997</v>
      </c>
      <c r="AV246" s="89">
        <v>32203865.479999997</v>
      </c>
      <c r="AW246" s="89">
        <v>32203865.479999997</v>
      </c>
      <c r="AX246" s="89">
        <v>32203865.479999997</v>
      </c>
      <c r="AY246" s="89">
        <v>32203865.479999997</v>
      </c>
      <c r="AZ246" s="89">
        <v>32203865.479999997</v>
      </c>
      <c r="BA246" s="89">
        <v>32203865.479999997</v>
      </c>
      <c r="BB246" s="89">
        <v>32203865.479999997</v>
      </c>
      <c r="BC246" s="89">
        <v>32203865.479999997</v>
      </c>
      <c r="BD246" s="89">
        <v>32203865.479999997</v>
      </c>
      <c r="BE246" s="89">
        <v>32203865.479999997</v>
      </c>
      <c r="BF246" s="89">
        <v>32203865.479999997</v>
      </c>
      <c r="BG246" s="89">
        <v>32203865.479999997</v>
      </c>
      <c r="BH246" s="89">
        <v>32203865.479999997</v>
      </c>
      <c r="BI246" s="89">
        <v>32203865.479999997</v>
      </c>
      <c r="BJ246" s="89">
        <v>32203865.479999997</v>
      </c>
      <c r="BK246" s="89">
        <v>32203865.479999997</v>
      </c>
      <c r="BL246" s="89">
        <v>32203865.479999997</v>
      </c>
      <c r="BM246" s="89">
        <v>32203865.479999997</v>
      </c>
      <c r="BN246" s="89">
        <v>32203865.479999997</v>
      </c>
      <c r="BO246" s="89">
        <v>32203865.479999997</v>
      </c>
      <c r="BP246" s="89">
        <v>32203865.479999997</v>
      </c>
      <c r="BQ246" s="89">
        <v>32203865.479999997</v>
      </c>
      <c r="BR246" s="89">
        <v>32203865.479999997</v>
      </c>
      <c r="BS246" s="89">
        <v>32203865.479999997</v>
      </c>
      <c r="BT246" s="89">
        <v>32203865.479999997</v>
      </c>
      <c r="BU246" s="89">
        <v>32203865.479999997</v>
      </c>
      <c r="BV246" s="89">
        <v>32203865.479999997</v>
      </c>
      <c r="BW246" s="89">
        <v>32203865.479999997</v>
      </c>
      <c r="BX246" s="112">
        <v>0</v>
      </c>
      <c r="BY246" s="112">
        <v>0</v>
      </c>
      <c r="BZ246" s="112">
        <v>32203865.479999997</v>
      </c>
      <c r="CA246" s="112">
        <v>32203865.479999997</v>
      </c>
      <c r="CB246" s="112">
        <v>32203865.479999997</v>
      </c>
      <c r="CC246" s="112">
        <v>32203865.479999997</v>
      </c>
      <c r="CD246" s="236">
        <v>0</v>
      </c>
      <c r="CE246" s="236">
        <v>0</v>
      </c>
      <c r="CF246" s="236">
        <v>20609769.649999999</v>
      </c>
      <c r="CG246" s="236">
        <v>32203865.48</v>
      </c>
      <c r="CH246" s="236">
        <v>32203865.48</v>
      </c>
      <c r="CI246" s="236">
        <v>32203865.48</v>
      </c>
    </row>
    <row r="247" spans="1:87" ht="12.75" customHeight="1" x14ac:dyDescent="0.3">
      <c r="A247" s="190">
        <v>34898</v>
      </c>
      <c r="B247" s="189" t="s">
        <v>558</v>
      </c>
      <c r="C247" s="238">
        <v>9004.16</v>
      </c>
      <c r="D247" s="89">
        <v>9018.2899999999991</v>
      </c>
      <c r="E247" s="89">
        <v>9045.9599999999991</v>
      </c>
      <c r="F247" s="89">
        <v>9063.4699999999993</v>
      </c>
      <c r="G247" s="89">
        <v>9077.2899999999991</v>
      </c>
      <c r="H247" s="89">
        <v>9100.7599999999984</v>
      </c>
      <c r="I247" s="89">
        <v>9114.4299999999985</v>
      </c>
      <c r="J247" s="89">
        <v>9121.7899999999991</v>
      </c>
      <c r="K247" s="89">
        <v>9134.4999999999982</v>
      </c>
      <c r="L247" s="89">
        <v>9199.2299999999977</v>
      </c>
      <c r="M247" s="89">
        <v>9212.1199999999972</v>
      </c>
      <c r="N247" s="89">
        <v>9229.4699999999975</v>
      </c>
      <c r="O247" s="89">
        <v>9237.029999999997</v>
      </c>
      <c r="P247" s="89">
        <v>9237.029999999997</v>
      </c>
      <c r="Q247" s="89">
        <v>9237.029999999997</v>
      </c>
      <c r="R247" s="89">
        <v>9237.029999999997</v>
      </c>
      <c r="S247" s="89">
        <v>9237.029999999997</v>
      </c>
      <c r="T247" s="89">
        <v>9237.029999999997</v>
      </c>
      <c r="U247" s="89">
        <v>9237.029999999997</v>
      </c>
      <c r="V247" s="89">
        <v>9237.029999999997</v>
      </c>
      <c r="W247" s="89">
        <v>9237.029999999997</v>
      </c>
      <c r="X247" s="89">
        <v>9237.029999999997</v>
      </c>
      <c r="Y247" s="89">
        <v>9237.029999999997</v>
      </c>
      <c r="Z247" s="89">
        <v>9237.029999999997</v>
      </c>
      <c r="AA247" s="89">
        <v>9237.029999999997</v>
      </c>
      <c r="AB247" s="89">
        <v>9237.029999999997</v>
      </c>
      <c r="AC247" s="89">
        <v>9237.029999999997</v>
      </c>
      <c r="AD247" s="89">
        <v>9237.029999999997</v>
      </c>
      <c r="AE247" s="89">
        <v>9237.029999999997</v>
      </c>
      <c r="AF247" s="89">
        <v>9237.029999999997</v>
      </c>
      <c r="AG247" s="89">
        <v>9237.029999999997</v>
      </c>
      <c r="AH247" s="89">
        <v>9237.029999999997</v>
      </c>
      <c r="AI247" s="89">
        <v>9237.029999999997</v>
      </c>
      <c r="AJ247" s="89">
        <v>9237.029999999997</v>
      </c>
      <c r="AK247" s="89">
        <v>9237.029999999997</v>
      </c>
      <c r="AL247" s="89">
        <v>9237.029999999997</v>
      </c>
      <c r="AM247" s="89">
        <v>9237.029999999997</v>
      </c>
      <c r="AN247" s="89">
        <v>9237.029999999997</v>
      </c>
      <c r="AO247" s="89">
        <v>9237.029999999997</v>
      </c>
      <c r="AP247" s="89">
        <v>9237.029999999997</v>
      </c>
      <c r="AQ247" s="89">
        <v>9237.029999999997</v>
      </c>
      <c r="AR247" s="89">
        <v>9237.029999999997</v>
      </c>
      <c r="AS247" s="89">
        <v>9237.029999999997</v>
      </c>
      <c r="AT247" s="89">
        <v>9237.029999999997</v>
      </c>
      <c r="AU247" s="89">
        <v>9237.029999999997</v>
      </c>
      <c r="AV247" s="89">
        <v>9237.029999999997</v>
      </c>
      <c r="AW247" s="89">
        <v>9237.029999999997</v>
      </c>
      <c r="AX247" s="89">
        <v>9237.029999999997</v>
      </c>
      <c r="AY247" s="89">
        <v>9237.029999999997</v>
      </c>
      <c r="AZ247" s="89">
        <v>9237.029999999997</v>
      </c>
      <c r="BA247" s="89">
        <v>9237.029999999997</v>
      </c>
      <c r="BB247" s="89">
        <v>9237.029999999997</v>
      </c>
      <c r="BC247" s="89">
        <v>9237.029999999997</v>
      </c>
      <c r="BD247" s="89">
        <v>9237.029999999997</v>
      </c>
      <c r="BE247" s="89">
        <v>9237.029999999997</v>
      </c>
      <c r="BF247" s="89">
        <v>9237.029999999997</v>
      </c>
      <c r="BG247" s="89">
        <v>9237.029999999997</v>
      </c>
      <c r="BH247" s="89">
        <v>9237.029999999997</v>
      </c>
      <c r="BI247" s="89">
        <v>9237.029999999997</v>
      </c>
      <c r="BJ247" s="89">
        <v>9237.029999999997</v>
      </c>
      <c r="BK247" s="89">
        <v>9237.029999999997</v>
      </c>
      <c r="BL247" s="89">
        <v>9237.029999999997</v>
      </c>
      <c r="BM247" s="89">
        <v>9237.029999999997</v>
      </c>
      <c r="BN247" s="89">
        <v>9237.029999999997</v>
      </c>
      <c r="BO247" s="89">
        <v>9237.029999999997</v>
      </c>
      <c r="BP247" s="89">
        <v>9237.029999999997</v>
      </c>
      <c r="BQ247" s="89">
        <v>9237.029999999997</v>
      </c>
      <c r="BR247" s="89">
        <v>9237.029999999997</v>
      </c>
      <c r="BS247" s="89">
        <v>9237.029999999997</v>
      </c>
      <c r="BT247" s="89">
        <v>9237.029999999997</v>
      </c>
      <c r="BU247" s="89">
        <v>9237.029999999997</v>
      </c>
      <c r="BV247" s="89">
        <v>9237.029999999997</v>
      </c>
      <c r="BW247" s="89">
        <v>9237.029999999997</v>
      </c>
      <c r="BX247" s="112">
        <v>9237.029999999997</v>
      </c>
      <c r="BY247" s="112">
        <v>9237.029999999997</v>
      </c>
      <c r="BZ247" s="112">
        <v>9237.029999999997</v>
      </c>
      <c r="CA247" s="112">
        <v>9237.029999999997</v>
      </c>
      <c r="CB247" s="112">
        <v>9237.029999999997</v>
      </c>
      <c r="CC247" s="112">
        <v>9237.029999999997</v>
      </c>
      <c r="CD247" s="236">
        <v>9119.8799999999992</v>
      </c>
      <c r="CE247" s="236">
        <v>9237.0300000000007</v>
      </c>
      <c r="CF247" s="236">
        <v>9237.0300000000007</v>
      </c>
      <c r="CG247" s="236">
        <v>9237.0300000000007</v>
      </c>
      <c r="CH247" s="236">
        <v>9237.0300000000007</v>
      </c>
      <c r="CI247" s="236">
        <v>9237.0300000000007</v>
      </c>
    </row>
    <row r="248" spans="1:87" ht="12.75" customHeight="1" x14ac:dyDescent="0.3">
      <c r="A248" s="190">
        <v>34899</v>
      </c>
      <c r="B248" s="189" t="s">
        <v>559</v>
      </c>
      <c r="C248" s="89">
        <v>8946382.709999999</v>
      </c>
      <c r="D248" s="89">
        <v>8946382.709999999</v>
      </c>
      <c r="E248" s="89">
        <v>8946382.709999999</v>
      </c>
      <c r="F248" s="89">
        <v>8946382.709999999</v>
      </c>
      <c r="G248" s="89">
        <v>8946382.709999999</v>
      </c>
      <c r="H248" s="89">
        <v>8946382.709999999</v>
      </c>
      <c r="I248" s="89">
        <v>8946382.709999999</v>
      </c>
      <c r="J248" s="89">
        <v>8946382.709999999</v>
      </c>
      <c r="K248" s="89">
        <v>8946382.709999999</v>
      </c>
      <c r="L248" s="89">
        <v>8946382.709999999</v>
      </c>
      <c r="M248" s="89">
        <v>8946382.709999999</v>
      </c>
      <c r="N248" s="89">
        <v>8946382.709999999</v>
      </c>
      <c r="O248" s="89">
        <v>8946382.709999999</v>
      </c>
      <c r="P248" s="89">
        <v>8946382.709999999</v>
      </c>
      <c r="Q248" s="89">
        <v>8946382.709999999</v>
      </c>
      <c r="R248" s="89">
        <v>8946382.709999999</v>
      </c>
      <c r="S248" s="89">
        <v>8946382.709999999</v>
      </c>
      <c r="T248" s="89">
        <v>8946382.709999999</v>
      </c>
      <c r="U248" s="89">
        <v>8946382.709999999</v>
      </c>
      <c r="V248" s="89">
        <v>8946382.709999999</v>
      </c>
      <c r="W248" s="89">
        <v>8946382.709999999</v>
      </c>
      <c r="X248" s="89">
        <v>26994301.299999997</v>
      </c>
      <c r="Y248" s="89">
        <v>27026550.909999996</v>
      </c>
      <c r="Z248" s="89">
        <v>28009837.169999998</v>
      </c>
      <c r="AA248" s="89">
        <v>28009837.169999998</v>
      </c>
      <c r="AB248" s="89">
        <v>28093170.499999996</v>
      </c>
      <c r="AC248" s="89">
        <v>70656912.739999995</v>
      </c>
      <c r="AD248" s="89">
        <v>71842759.069999993</v>
      </c>
      <c r="AE248" s="89">
        <v>124523666.85999998</v>
      </c>
      <c r="AF248" s="89">
        <v>126752951.18999998</v>
      </c>
      <c r="AG248" s="89">
        <v>127152315.51999998</v>
      </c>
      <c r="AH248" s="89">
        <v>137987788.49999997</v>
      </c>
      <c r="AI248" s="89">
        <v>138071121.82999998</v>
      </c>
      <c r="AJ248" s="89">
        <v>138154455.16</v>
      </c>
      <c r="AK248" s="89">
        <v>138237788.49000001</v>
      </c>
      <c r="AL248" s="89">
        <v>138321121.82000002</v>
      </c>
      <c r="AM248" s="89">
        <v>143239113.03000003</v>
      </c>
      <c r="AN248" s="89">
        <v>143333636.54000002</v>
      </c>
      <c r="AO248" s="89">
        <v>143428160.13000003</v>
      </c>
      <c r="AP248" s="89">
        <v>143522683.72000003</v>
      </c>
      <c r="AQ248" s="89">
        <v>143617207.31000003</v>
      </c>
      <c r="AR248" s="89">
        <v>143711730.90000004</v>
      </c>
      <c r="AS248" s="89">
        <v>143806254.49000004</v>
      </c>
      <c r="AT248" s="89">
        <v>143900778.08000004</v>
      </c>
      <c r="AU248" s="89">
        <v>143995301.67000005</v>
      </c>
      <c r="AV248" s="89">
        <v>144089825.26000005</v>
      </c>
      <c r="AW248" s="89">
        <v>144184348.85000005</v>
      </c>
      <c r="AX248" s="89">
        <v>144278872.44000006</v>
      </c>
      <c r="AY248" s="89">
        <v>144373396.03000006</v>
      </c>
      <c r="AZ248" s="89">
        <v>144544847.78000006</v>
      </c>
      <c r="BA248" s="89">
        <v>144716299.53000006</v>
      </c>
      <c r="BB248" s="89">
        <v>144887751.28000006</v>
      </c>
      <c r="BC248" s="89">
        <v>145059203.03000006</v>
      </c>
      <c r="BD248" s="89">
        <v>145230654.78000006</v>
      </c>
      <c r="BE248" s="89">
        <v>145402106.53000006</v>
      </c>
      <c r="BF248" s="89">
        <v>145573558.28000006</v>
      </c>
      <c r="BG248" s="89">
        <v>145745010.03000006</v>
      </c>
      <c r="BH248" s="89">
        <v>145916461.78000006</v>
      </c>
      <c r="BI248" s="89">
        <v>146087913.53000006</v>
      </c>
      <c r="BJ248" s="89">
        <v>146259365.28000006</v>
      </c>
      <c r="BK248" s="89">
        <v>146430817.03000006</v>
      </c>
      <c r="BL248" s="89">
        <v>146679741.40000007</v>
      </c>
      <c r="BM248" s="89">
        <v>146928665.73000008</v>
      </c>
      <c r="BN248" s="89">
        <v>147177590.06000009</v>
      </c>
      <c r="BO248" s="89">
        <v>147426514.3900001</v>
      </c>
      <c r="BP248" s="89">
        <v>147675438.72000012</v>
      </c>
      <c r="BQ248" s="89">
        <v>147924363.05000013</v>
      </c>
      <c r="BR248" s="89">
        <v>148173287.38000014</v>
      </c>
      <c r="BS248" s="89">
        <v>148422211.71000016</v>
      </c>
      <c r="BT248" s="89">
        <v>378547675.15000015</v>
      </c>
      <c r="BU248" s="89">
        <v>389213266.15000015</v>
      </c>
      <c r="BV248" s="89">
        <v>399878857.15000015</v>
      </c>
      <c r="BW248" s="89">
        <v>426484096.92000014</v>
      </c>
      <c r="BX248" s="112">
        <v>8946382.709999999</v>
      </c>
      <c r="BY248" s="112">
        <v>28009837.169999998</v>
      </c>
      <c r="BZ248" s="112">
        <v>143239113.03000003</v>
      </c>
      <c r="CA248" s="112">
        <v>144373396.03000006</v>
      </c>
      <c r="CB248" s="112">
        <v>146430817.03000006</v>
      </c>
      <c r="CC248" s="112">
        <v>426484096.92000014</v>
      </c>
      <c r="CD248" s="236">
        <v>8946382.7100000009</v>
      </c>
      <c r="CE248" s="236">
        <v>14658305.460000001</v>
      </c>
      <c r="CF248" s="236">
        <v>108541769.38</v>
      </c>
      <c r="CG248" s="236">
        <v>143806254.5</v>
      </c>
      <c r="CH248" s="236">
        <v>145402106.53</v>
      </c>
      <c r="CI248" s="236">
        <v>224689424.99000001</v>
      </c>
    </row>
    <row r="249" spans="1:87" ht="12.75" customHeight="1" x14ac:dyDescent="0.3">
      <c r="A249" s="190">
        <v>35000</v>
      </c>
      <c r="B249" s="189" t="s">
        <v>560</v>
      </c>
      <c r="C249" s="89">
        <v>17789162.969999999</v>
      </c>
      <c r="D249" s="89">
        <v>17789162.969999999</v>
      </c>
      <c r="E249" s="89">
        <v>17789162.969999999</v>
      </c>
      <c r="F249" s="89">
        <v>17789162.969999999</v>
      </c>
      <c r="G249" s="89">
        <v>17789162.969999999</v>
      </c>
      <c r="H249" s="89">
        <v>17792832.759999998</v>
      </c>
      <c r="I249" s="89">
        <v>17792832.759999998</v>
      </c>
      <c r="J249" s="89">
        <v>17792832.759999998</v>
      </c>
      <c r="K249" s="89">
        <v>17792832.759999998</v>
      </c>
      <c r="L249" s="89">
        <v>17792832.759999998</v>
      </c>
      <c r="M249" s="89">
        <v>17799998.559999999</v>
      </c>
      <c r="N249" s="89">
        <v>17799998.559999999</v>
      </c>
      <c r="O249" s="89">
        <v>17799998.559999999</v>
      </c>
      <c r="P249" s="89">
        <v>17799998.559999999</v>
      </c>
      <c r="Q249" s="89">
        <v>17799998.559999999</v>
      </c>
      <c r="R249" s="89">
        <v>17799998.559999999</v>
      </c>
      <c r="S249" s="89">
        <v>17799998.559999999</v>
      </c>
      <c r="T249" s="89">
        <v>17799998.559999999</v>
      </c>
      <c r="U249" s="89">
        <v>17799998.559999999</v>
      </c>
      <c r="V249" s="89">
        <v>17799998.559999999</v>
      </c>
      <c r="W249" s="89">
        <v>17799998.559999999</v>
      </c>
      <c r="X249" s="89">
        <v>17799998.559999999</v>
      </c>
      <c r="Y249" s="89">
        <v>17799998.559999999</v>
      </c>
      <c r="Z249" s="89">
        <v>17799998.559999999</v>
      </c>
      <c r="AA249" s="89">
        <v>17799998.559999999</v>
      </c>
      <c r="AB249" s="89">
        <v>17799998.559999999</v>
      </c>
      <c r="AC249" s="89">
        <v>17799998.559999999</v>
      </c>
      <c r="AD249" s="89">
        <v>17799998.559999999</v>
      </c>
      <c r="AE249" s="89">
        <v>17799998.559999999</v>
      </c>
      <c r="AF249" s="89">
        <v>17799998.559999999</v>
      </c>
      <c r="AG249" s="89">
        <v>17799998.559999999</v>
      </c>
      <c r="AH249" s="89">
        <v>17799998.559999999</v>
      </c>
      <c r="AI249" s="89">
        <v>17799998.559999999</v>
      </c>
      <c r="AJ249" s="89">
        <v>17799998.559999999</v>
      </c>
      <c r="AK249" s="89">
        <v>17799998.559999999</v>
      </c>
      <c r="AL249" s="89">
        <v>17799998.559999999</v>
      </c>
      <c r="AM249" s="89">
        <v>17799998.559999999</v>
      </c>
      <c r="AN249" s="89">
        <v>17799998.559999999</v>
      </c>
      <c r="AO249" s="89">
        <v>17799998.559999999</v>
      </c>
      <c r="AP249" s="89">
        <v>17799998.559999999</v>
      </c>
      <c r="AQ249" s="89">
        <v>17799998.559999999</v>
      </c>
      <c r="AR249" s="89">
        <v>17799998.559999999</v>
      </c>
      <c r="AS249" s="89">
        <v>17799998.559999999</v>
      </c>
      <c r="AT249" s="89">
        <v>17799998.559999999</v>
      </c>
      <c r="AU249" s="89">
        <v>17799998.559999999</v>
      </c>
      <c r="AV249" s="89">
        <v>17799998.559999999</v>
      </c>
      <c r="AW249" s="89">
        <v>17799998.559999999</v>
      </c>
      <c r="AX249" s="89">
        <v>17799998.559999999</v>
      </c>
      <c r="AY249" s="89">
        <v>17799998.559999999</v>
      </c>
      <c r="AZ249" s="89">
        <v>17799998.559999999</v>
      </c>
      <c r="BA249" s="89">
        <v>17799998.559999999</v>
      </c>
      <c r="BB249" s="89">
        <v>17799998.559999999</v>
      </c>
      <c r="BC249" s="89">
        <v>17799998.559999999</v>
      </c>
      <c r="BD249" s="89">
        <v>17799998.559999999</v>
      </c>
      <c r="BE249" s="89">
        <v>17799998.559999999</v>
      </c>
      <c r="BF249" s="89">
        <v>17799998.559999999</v>
      </c>
      <c r="BG249" s="89">
        <v>17799998.559999999</v>
      </c>
      <c r="BH249" s="89">
        <v>17799998.559999999</v>
      </c>
      <c r="BI249" s="89">
        <v>17799998.559999999</v>
      </c>
      <c r="BJ249" s="89">
        <v>17799998.559999999</v>
      </c>
      <c r="BK249" s="89">
        <v>17799998.559999999</v>
      </c>
      <c r="BL249" s="89">
        <v>17799998.559999999</v>
      </c>
      <c r="BM249" s="89">
        <v>17799998.559999999</v>
      </c>
      <c r="BN249" s="89">
        <v>17799998.559999999</v>
      </c>
      <c r="BO249" s="89">
        <v>17799998.559999999</v>
      </c>
      <c r="BP249" s="89">
        <v>17799998.559999999</v>
      </c>
      <c r="BQ249" s="89">
        <v>17799998.559999999</v>
      </c>
      <c r="BR249" s="89">
        <v>17799998.559999999</v>
      </c>
      <c r="BS249" s="89">
        <v>17799998.559999999</v>
      </c>
      <c r="BT249" s="89">
        <v>17799998.559999999</v>
      </c>
      <c r="BU249" s="89">
        <v>17799998.559999999</v>
      </c>
      <c r="BV249" s="89">
        <v>17799998.559999999</v>
      </c>
      <c r="BW249" s="89">
        <v>17799998.559999999</v>
      </c>
      <c r="BX249" s="112">
        <v>17799998.559999999</v>
      </c>
      <c r="BY249" s="112">
        <v>17799998.559999999</v>
      </c>
      <c r="BZ249" s="112">
        <v>17799998.559999999</v>
      </c>
      <c r="CA249" s="112">
        <v>17799998.559999999</v>
      </c>
      <c r="CB249" s="112">
        <v>17799998.559999999</v>
      </c>
      <c r="CC249" s="112">
        <v>17799998.559999999</v>
      </c>
      <c r="CD249" s="236">
        <v>17793074.949999999</v>
      </c>
      <c r="CE249" s="236">
        <v>17799998.559999999</v>
      </c>
      <c r="CF249" s="236">
        <v>17799998.559999999</v>
      </c>
      <c r="CG249" s="236">
        <v>17799998.559999999</v>
      </c>
      <c r="CH249" s="236">
        <v>17799998.559999999</v>
      </c>
      <c r="CI249" s="236">
        <v>17799998.559999999</v>
      </c>
    </row>
    <row r="250" spans="1:87" ht="12.75" customHeight="1" x14ac:dyDescent="0.3">
      <c r="A250" s="190">
        <v>35001</v>
      </c>
      <c r="B250" s="189" t="s">
        <v>561</v>
      </c>
      <c r="C250" s="89">
        <v>12162254.090000002</v>
      </c>
      <c r="D250" s="89">
        <v>12162254.090000002</v>
      </c>
      <c r="E250" s="89">
        <v>12162254.090000002</v>
      </c>
      <c r="F250" s="89">
        <v>12162254.090000002</v>
      </c>
      <c r="G250" s="89">
        <v>12162254.090000002</v>
      </c>
      <c r="H250" s="89">
        <v>12162254.090000002</v>
      </c>
      <c r="I250" s="89">
        <v>12162254.090000002</v>
      </c>
      <c r="J250" s="89">
        <v>12162254.090000002</v>
      </c>
      <c r="K250" s="89">
        <v>12162254.090000002</v>
      </c>
      <c r="L250" s="89">
        <v>12162254.090000002</v>
      </c>
      <c r="M250" s="89">
        <v>12162254.090000002</v>
      </c>
      <c r="N250" s="89">
        <v>12162254.090000002</v>
      </c>
      <c r="O250" s="89">
        <v>12162254.090000002</v>
      </c>
      <c r="P250" s="89">
        <v>12162254.090000002</v>
      </c>
      <c r="Q250" s="89">
        <v>12162254.090000002</v>
      </c>
      <c r="R250" s="89">
        <v>12162254.090000002</v>
      </c>
      <c r="S250" s="89">
        <v>12162254.090000002</v>
      </c>
      <c r="T250" s="89">
        <v>12162254.090000002</v>
      </c>
      <c r="U250" s="89">
        <v>12162254.090000002</v>
      </c>
      <c r="V250" s="89">
        <v>12162254.090000002</v>
      </c>
      <c r="W250" s="89">
        <v>12162254.090000002</v>
      </c>
      <c r="X250" s="89">
        <v>12162254.090000002</v>
      </c>
      <c r="Y250" s="89">
        <v>12162254.090000002</v>
      </c>
      <c r="Z250" s="89">
        <v>12162254.090000002</v>
      </c>
      <c r="AA250" s="89">
        <v>12162254.090000002</v>
      </c>
      <c r="AB250" s="89">
        <v>12162254.090000002</v>
      </c>
      <c r="AC250" s="89">
        <v>12162254.090000002</v>
      </c>
      <c r="AD250" s="89">
        <v>12162254.090000002</v>
      </c>
      <c r="AE250" s="89">
        <v>12162254.090000002</v>
      </c>
      <c r="AF250" s="89">
        <v>12162254.090000002</v>
      </c>
      <c r="AG250" s="89">
        <v>12162254.090000002</v>
      </c>
      <c r="AH250" s="89">
        <v>12162254.090000002</v>
      </c>
      <c r="AI250" s="89">
        <v>12162254.090000002</v>
      </c>
      <c r="AJ250" s="89">
        <v>12162254.090000002</v>
      </c>
      <c r="AK250" s="89">
        <v>12162254.090000002</v>
      </c>
      <c r="AL250" s="89">
        <v>12162254.090000002</v>
      </c>
      <c r="AM250" s="89">
        <v>12162254.090000002</v>
      </c>
      <c r="AN250" s="89">
        <v>12162254.090000002</v>
      </c>
      <c r="AO250" s="89">
        <v>12162254.090000002</v>
      </c>
      <c r="AP250" s="89">
        <v>12162254.090000002</v>
      </c>
      <c r="AQ250" s="89">
        <v>12162254.090000002</v>
      </c>
      <c r="AR250" s="89">
        <v>12162254.090000002</v>
      </c>
      <c r="AS250" s="89">
        <v>12162254.090000002</v>
      </c>
      <c r="AT250" s="89">
        <v>12162254.090000002</v>
      </c>
      <c r="AU250" s="89">
        <v>12162254.090000002</v>
      </c>
      <c r="AV250" s="89">
        <v>12162254.090000002</v>
      </c>
      <c r="AW250" s="89">
        <v>12162254.090000002</v>
      </c>
      <c r="AX250" s="89">
        <v>12162254.090000002</v>
      </c>
      <c r="AY250" s="89">
        <v>12162254.090000002</v>
      </c>
      <c r="AZ250" s="89">
        <v>12162254.090000002</v>
      </c>
      <c r="BA250" s="89">
        <v>12162254.090000002</v>
      </c>
      <c r="BB250" s="89">
        <v>12162254.090000002</v>
      </c>
      <c r="BC250" s="89">
        <v>12162254.090000002</v>
      </c>
      <c r="BD250" s="89">
        <v>12162254.090000002</v>
      </c>
      <c r="BE250" s="89">
        <v>12162254.090000002</v>
      </c>
      <c r="BF250" s="89">
        <v>12162254.090000002</v>
      </c>
      <c r="BG250" s="89">
        <v>12162254.090000002</v>
      </c>
      <c r="BH250" s="89">
        <v>12162254.090000002</v>
      </c>
      <c r="BI250" s="89">
        <v>12162254.090000002</v>
      </c>
      <c r="BJ250" s="89">
        <v>12162254.090000002</v>
      </c>
      <c r="BK250" s="89">
        <v>12162254.090000002</v>
      </c>
      <c r="BL250" s="89">
        <v>12162254.090000002</v>
      </c>
      <c r="BM250" s="89">
        <v>12162254.090000002</v>
      </c>
      <c r="BN250" s="89">
        <v>12162254.090000002</v>
      </c>
      <c r="BO250" s="89">
        <v>12162254.090000002</v>
      </c>
      <c r="BP250" s="89">
        <v>12162254.090000002</v>
      </c>
      <c r="BQ250" s="89">
        <v>12162254.090000002</v>
      </c>
      <c r="BR250" s="89">
        <v>12162254.090000002</v>
      </c>
      <c r="BS250" s="89">
        <v>12162254.090000002</v>
      </c>
      <c r="BT250" s="89">
        <v>12162254.090000002</v>
      </c>
      <c r="BU250" s="89">
        <v>12162254.090000002</v>
      </c>
      <c r="BV250" s="89">
        <v>12162254.090000002</v>
      </c>
      <c r="BW250" s="89">
        <v>12162254.090000002</v>
      </c>
      <c r="BX250" s="112">
        <v>12162254.090000002</v>
      </c>
      <c r="BY250" s="112">
        <v>12162254.090000002</v>
      </c>
      <c r="BZ250" s="112">
        <v>12162254.090000002</v>
      </c>
      <c r="CA250" s="112">
        <v>12162254.090000002</v>
      </c>
      <c r="CB250" s="112">
        <v>12162254.090000002</v>
      </c>
      <c r="CC250" s="112">
        <v>12162254.090000002</v>
      </c>
      <c r="CD250" s="236">
        <v>12162254.09</v>
      </c>
      <c r="CE250" s="236">
        <v>12162254.09</v>
      </c>
      <c r="CF250" s="236">
        <v>12162254.09</v>
      </c>
      <c r="CG250" s="236">
        <v>12162254.09</v>
      </c>
      <c r="CH250" s="236">
        <v>12162254.09</v>
      </c>
      <c r="CI250" s="236">
        <v>12162254.09</v>
      </c>
    </row>
    <row r="251" spans="1:87" ht="12.75" customHeight="1" x14ac:dyDescent="0.3">
      <c r="A251" s="190">
        <v>35100</v>
      </c>
      <c r="B251" s="189" t="s">
        <v>562</v>
      </c>
      <c r="C251" s="89">
        <v>0</v>
      </c>
      <c r="D251" s="89">
        <v>0</v>
      </c>
      <c r="E251" s="89">
        <v>0</v>
      </c>
      <c r="F251" s="89">
        <v>0</v>
      </c>
      <c r="G251" s="89">
        <v>0</v>
      </c>
      <c r="H251" s="89">
        <v>0</v>
      </c>
      <c r="I251" s="89">
        <v>0</v>
      </c>
      <c r="J251" s="89">
        <v>0</v>
      </c>
      <c r="K251" s="89">
        <v>0</v>
      </c>
      <c r="L251" s="89">
        <v>0</v>
      </c>
      <c r="M251" s="89">
        <v>0</v>
      </c>
      <c r="N251" s="89">
        <v>0</v>
      </c>
      <c r="O251" s="89">
        <v>0</v>
      </c>
      <c r="P251" s="89">
        <v>0</v>
      </c>
      <c r="Q251" s="89">
        <v>0</v>
      </c>
      <c r="R251" s="89">
        <v>0</v>
      </c>
      <c r="S251" s="89">
        <v>0</v>
      </c>
      <c r="T251" s="89">
        <v>0</v>
      </c>
      <c r="U251" s="89">
        <v>0</v>
      </c>
      <c r="V251" s="89">
        <v>0</v>
      </c>
      <c r="W251" s="89">
        <v>0</v>
      </c>
      <c r="X251" s="89">
        <v>0</v>
      </c>
      <c r="Y251" s="89">
        <v>0</v>
      </c>
      <c r="Z251" s="89">
        <v>0</v>
      </c>
      <c r="AA251" s="89">
        <v>0</v>
      </c>
      <c r="AB251" s="89">
        <v>0</v>
      </c>
      <c r="AC251" s="89">
        <v>0</v>
      </c>
      <c r="AD251" s="89">
        <v>0</v>
      </c>
      <c r="AE251" s="89">
        <v>0</v>
      </c>
      <c r="AF251" s="89">
        <v>0</v>
      </c>
      <c r="AG251" s="89">
        <v>0</v>
      </c>
      <c r="AH251" s="89">
        <v>0</v>
      </c>
      <c r="AI251" s="89">
        <v>0</v>
      </c>
      <c r="AJ251" s="89">
        <v>0</v>
      </c>
      <c r="AK251" s="89">
        <v>0</v>
      </c>
      <c r="AL251" s="89">
        <v>0</v>
      </c>
      <c r="AM251" s="89">
        <v>0</v>
      </c>
      <c r="AN251" s="89">
        <v>0</v>
      </c>
      <c r="AO251" s="89">
        <v>0</v>
      </c>
      <c r="AP251" s="89">
        <v>0</v>
      </c>
      <c r="AQ251" s="89">
        <v>0</v>
      </c>
      <c r="AR251" s="89">
        <v>0</v>
      </c>
      <c r="AS251" s="89">
        <v>0</v>
      </c>
      <c r="AT251" s="89">
        <v>0</v>
      </c>
      <c r="AU251" s="89">
        <v>0</v>
      </c>
      <c r="AV251" s="89">
        <v>0</v>
      </c>
      <c r="AW251" s="89">
        <v>0</v>
      </c>
      <c r="AX251" s="89">
        <v>0</v>
      </c>
      <c r="AY251" s="89">
        <v>0</v>
      </c>
      <c r="AZ251" s="89">
        <v>0</v>
      </c>
      <c r="BA251" s="89">
        <v>0</v>
      </c>
      <c r="BB251" s="89">
        <v>0</v>
      </c>
      <c r="BC251" s="89">
        <v>0</v>
      </c>
      <c r="BD251" s="89">
        <v>0</v>
      </c>
      <c r="BE251" s="89">
        <v>0</v>
      </c>
      <c r="BF251" s="89">
        <v>0</v>
      </c>
      <c r="BG251" s="89">
        <v>0</v>
      </c>
      <c r="BH251" s="89">
        <v>0</v>
      </c>
      <c r="BI251" s="89">
        <v>0</v>
      </c>
      <c r="BJ251" s="89">
        <v>0</v>
      </c>
      <c r="BK251" s="89">
        <v>0</v>
      </c>
      <c r="BL251" s="89">
        <v>0</v>
      </c>
      <c r="BM251" s="89">
        <v>0</v>
      </c>
      <c r="BN251" s="89">
        <v>0</v>
      </c>
      <c r="BO251" s="89">
        <v>0</v>
      </c>
      <c r="BP251" s="89">
        <v>0</v>
      </c>
      <c r="BQ251" s="89">
        <v>0</v>
      </c>
      <c r="BR251" s="89">
        <v>0</v>
      </c>
      <c r="BS251" s="89">
        <v>0</v>
      </c>
      <c r="BT251" s="89">
        <v>0</v>
      </c>
      <c r="BU251" s="89">
        <v>0</v>
      </c>
      <c r="BV251" s="89">
        <v>0</v>
      </c>
      <c r="BW251" s="89">
        <v>0</v>
      </c>
      <c r="BX251" s="112">
        <v>0</v>
      </c>
      <c r="BY251" s="112">
        <v>0</v>
      </c>
      <c r="BZ251" s="112">
        <v>0</v>
      </c>
      <c r="CA251" s="112">
        <v>0</v>
      </c>
      <c r="CB251" s="112">
        <v>0</v>
      </c>
      <c r="CC251" s="112">
        <v>0</v>
      </c>
      <c r="CD251" s="236">
        <v>0</v>
      </c>
      <c r="CE251" s="236">
        <v>0</v>
      </c>
      <c r="CF251" s="236">
        <v>0</v>
      </c>
      <c r="CG251" s="236">
        <v>0</v>
      </c>
      <c r="CH251" s="236">
        <v>0</v>
      </c>
      <c r="CI251" s="236">
        <v>0</v>
      </c>
    </row>
    <row r="252" spans="1:87" ht="12.75" customHeight="1" x14ac:dyDescent="0.3">
      <c r="A252" s="190">
        <v>35200</v>
      </c>
      <c r="B252" s="189" t="s">
        <v>563</v>
      </c>
      <c r="C252" s="89">
        <v>72973602.059999987</v>
      </c>
      <c r="D252" s="89">
        <v>74365620.319999993</v>
      </c>
      <c r="E252" s="89">
        <v>74410728.199999988</v>
      </c>
      <c r="F252" s="89">
        <v>74579216.599999994</v>
      </c>
      <c r="G252" s="89">
        <v>74581243.289999992</v>
      </c>
      <c r="H252" s="89">
        <v>74586068.469999999</v>
      </c>
      <c r="I252" s="89">
        <v>74739021.879999995</v>
      </c>
      <c r="J252" s="89">
        <v>74751701.689999998</v>
      </c>
      <c r="K252" s="89">
        <v>74767175.819999993</v>
      </c>
      <c r="L252" s="89">
        <v>74767175.819999993</v>
      </c>
      <c r="M252" s="89">
        <v>74767201.149999991</v>
      </c>
      <c r="N252" s="89">
        <v>74767302.689999998</v>
      </c>
      <c r="O252" s="89">
        <v>74793268.689999998</v>
      </c>
      <c r="P252" s="89">
        <v>74793268.689999998</v>
      </c>
      <c r="Q252" s="89">
        <v>74793268.689999998</v>
      </c>
      <c r="R252" s="89">
        <v>74793268.689999998</v>
      </c>
      <c r="S252" s="89">
        <v>74793268.689999998</v>
      </c>
      <c r="T252" s="89">
        <v>74793268.689999998</v>
      </c>
      <c r="U252" s="89">
        <v>74793268.689999998</v>
      </c>
      <c r="V252" s="89">
        <v>76277379.719999999</v>
      </c>
      <c r="W252" s="89">
        <v>76277379.719999999</v>
      </c>
      <c r="X252" s="89">
        <v>76277379.719999999</v>
      </c>
      <c r="Y252" s="89">
        <v>76277379.719999999</v>
      </c>
      <c r="Z252" s="89">
        <v>76277379.719999999</v>
      </c>
      <c r="AA252" s="89">
        <v>76277379.719999999</v>
      </c>
      <c r="AB252" s="89">
        <v>76277379.719999999</v>
      </c>
      <c r="AC252" s="89">
        <v>76277379.719999999</v>
      </c>
      <c r="AD252" s="89">
        <v>76277379.719999999</v>
      </c>
      <c r="AE252" s="89">
        <v>76277379.719999999</v>
      </c>
      <c r="AF252" s="89">
        <v>76277379.719999999</v>
      </c>
      <c r="AG252" s="89">
        <v>76277379.719999999</v>
      </c>
      <c r="AH252" s="89">
        <v>76277379.719999999</v>
      </c>
      <c r="AI252" s="89">
        <v>76277379.719999999</v>
      </c>
      <c r="AJ252" s="89">
        <v>76277379.719999999</v>
      </c>
      <c r="AK252" s="89">
        <v>76277379.719999999</v>
      </c>
      <c r="AL252" s="89">
        <v>76277379.719999999</v>
      </c>
      <c r="AM252" s="89">
        <v>76277379.719999999</v>
      </c>
      <c r="AN252" s="89">
        <v>76277379.719999999</v>
      </c>
      <c r="AO252" s="89">
        <v>76277379.719999999</v>
      </c>
      <c r="AP252" s="89">
        <v>76277379.719999999</v>
      </c>
      <c r="AQ252" s="89">
        <v>76277379.719999999</v>
      </c>
      <c r="AR252" s="89">
        <v>76277379.719999999</v>
      </c>
      <c r="AS252" s="89">
        <v>76277379.719999999</v>
      </c>
      <c r="AT252" s="89">
        <v>76277379.719999999</v>
      </c>
      <c r="AU252" s="89">
        <v>76277379.719999999</v>
      </c>
      <c r="AV252" s="89">
        <v>76277379.719999999</v>
      </c>
      <c r="AW252" s="89">
        <v>76277379.719999999</v>
      </c>
      <c r="AX252" s="89">
        <v>76277379.719999999</v>
      </c>
      <c r="AY252" s="89">
        <v>76277379.719999999</v>
      </c>
      <c r="AZ252" s="89">
        <v>76277379.719999999</v>
      </c>
      <c r="BA252" s="89">
        <v>76277379.719999999</v>
      </c>
      <c r="BB252" s="89">
        <v>76277379.719999999</v>
      </c>
      <c r="BC252" s="89">
        <v>76277379.719999999</v>
      </c>
      <c r="BD252" s="89">
        <v>76277379.719999999</v>
      </c>
      <c r="BE252" s="89">
        <v>76277379.719999999</v>
      </c>
      <c r="BF252" s="89">
        <v>76277379.719999999</v>
      </c>
      <c r="BG252" s="89">
        <v>76277379.719999999</v>
      </c>
      <c r="BH252" s="89">
        <v>76277379.719999999</v>
      </c>
      <c r="BI252" s="89">
        <v>76277379.719999999</v>
      </c>
      <c r="BJ252" s="89">
        <v>76277379.719999999</v>
      </c>
      <c r="BK252" s="89">
        <v>76277379.719999999</v>
      </c>
      <c r="BL252" s="89">
        <v>76277379.719999999</v>
      </c>
      <c r="BM252" s="89">
        <v>76277379.719999999</v>
      </c>
      <c r="BN252" s="89">
        <v>76277379.719999999</v>
      </c>
      <c r="BO252" s="89">
        <v>76277379.719999999</v>
      </c>
      <c r="BP252" s="89">
        <v>76277379.719999999</v>
      </c>
      <c r="BQ252" s="89">
        <v>76277379.719999999</v>
      </c>
      <c r="BR252" s="89">
        <v>76277379.719999999</v>
      </c>
      <c r="BS252" s="89">
        <v>76277379.719999999</v>
      </c>
      <c r="BT252" s="89">
        <v>76277379.719999999</v>
      </c>
      <c r="BU252" s="89">
        <v>76277379.719999999</v>
      </c>
      <c r="BV252" s="89">
        <v>76277379.719999999</v>
      </c>
      <c r="BW252" s="89">
        <v>76277379.719999999</v>
      </c>
      <c r="BX252" s="112">
        <v>74793268.689999998</v>
      </c>
      <c r="BY252" s="112">
        <v>76277379.719999999</v>
      </c>
      <c r="BZ252" s="112">
        <v>76277379.719999999</v>
      </c>
      <c r="CA252" s="112">
        <v>76277379.719999999</v>
      </c>
      <c r="CB252" s="112">
        <v>76277379.719999999</v>
      </c>
      <c r="CC252" s="112">
        <v>76277379.719999999</v>
      </c>
      <c r="CD252" s="236">
        <v>74526871.280000001</v>
      </c>
      <c r="CE252" s="236">
        <v>75478243.010000005</v>
      </c>
      <c r="CF252" s="236">
        <v>76277379.719999999</v>
      </c>
      <c r="CG252" s="236">
        <v>76277379.719999999</v>
      </c>
      <c r="CH252" s="236">
        <v>76277379.719999999</v>
      </c>
      <c r="CI252" s="236">
        <v>76277379.719999999</v>
      </c>
    </row>
    <row r="253" spans="1:87" ht="12.75" customHeight="1" x14ac:dyDescent="0.3">
      <c r="A253" s="190">
        <v>35300</v>
      </c>
      <c r="B253" s="189" t="s">
        <v>564</v>
      </c>
      <c r="C253" s="89">
        <v>400697606.79000026</v>
      </c>
      <c r="D253" s="89">
        <v>400024484.40000027</v>
      </c>
      <c r="E253" s="89">
        <v>401455639.95000029</v>
      </c>
      <c r="F253" s="89">
        <v>401545861.20000029</v>
      </c>
      <c r="G253" s="89">
        <v>401771449.35000026</v>
      </c>
      <c r="H253" s="89">
        <v>402900401.67000026</v>
      </c>
      <c r="I253" s="89">
        <v>415833368.39000028</v>
      </c>
      <c r="J253" s="89">
        <v>415758524.73000032</v>
      </c>
      <c r="K253" s="89">
        <v>430462239.44000036</v>
      </c>
      <c r="L253" s="89">
        <v>433866939.05000037</v>
      </c>
      <c r="M253" s="89">
        <v>435880349.93000036</v>
      </c>
      <c r="N253" s="89">
        <v>435802423.83000034</v>
      </c>
      <c r="O253" s="89">
        <v>435845560.96000034</v>
      </c>
      <c r="P253" s="89">
        <v>436084536.83670038</v>
      </c>
      <c r="Q253" s="89">
        <v>442025678.78380036</v>
      </c>
      <c r="R253" s="89">
        <v>442509684.02480036</v>
      </c>
      <c r="S253" s="89">
        <v>443306166.4422003</v>
      </c>
      <c r="T253" s="89">
        <v>443660715.21090031</v>
      </c>
      <c r="U253" s="89">
        <v>445300164.23260033</v>
      </c>
      <c r="V253" s="89">
        <v>445433036.00180036</v>
      </c>
      <c r="W253" s="89">
        <v>445623157.90400034</v>
      </c>
      <c r="X253" s="89">
        <v>445815547.49620032</v>
      </c>
      <c r="Y253" s="89">
        <v>445975900.07700032</v>
      </c>
      <c r="Z253" s="89">
        <v>446140012.28460032</v>
      </c>
      <c r="AA253" s="89">
        <v>449281371.64640033</v>
      </c>
      <c r="AB253" s="89">
        <v>449671692.97140032</v>
      </c>
      <c r="AC253" s="89">
        <v>450016809.04040033</v>
      </c>
      <c r="AD253" s="89">
        <v>450348216.15210032</v>
      </c>
      <c r="AE253" s="89">
        <v>453523942.71440035</v>
      </c>
      <c r="AF253" s="89">
        <v>457612439.58840036</v>
      </c>
      <c r="AG253" s="89">
        <v>460366131.57870036</v>
      </c>
      <c r="AH253" s="89">
        <v>460754831.90780038</v>
      </c>
      <c r="AI253" s="89">
        <v>461259137.16280037</v>
      </c>
      <c r="AJ253" s="89">
        <v>461779329.97730035</v>
      </c>
      <c r="AK253" s="89">
        <v>462154128.25380033</v>
      </c>
      <c r="AL253" s="89">
        <v>462550945.56880033</v>
      </c>
      <c r="AM253" s="89">
        <v>480529090.35910034</v>
      </c>
      <c r="AN253" s="89">
        <v>480811734.61710036</v>
      </c>
      <c r="AO253" s="89">
        <v>481094378.88590038</v>
      </c>
      <c r="AP253" s="89">
        <v>481377023.1547004</v>
      </c>
      <c r="AQ253" s="89">
        <v>481659667.42350042</v>
      </c>
      <c r="AR253" s="89">
        <v>484741683.34100038</v>
      </c>
      <c r="AS253" s="89">
        <v>487263302.94310039</v>
      </c>
      <c r="AT253" s="89">
        <v>488847051.55110037</v>
      </c>
      <c r="AU253" s="89">
        <v>489150190.16990036</v>
      </c>
      <c r="AV253" s="89">
        <v>489395953.78870034</v>
      </c>
      <c r="AW253" s="89">
        <v>489641717.40750033</v>
      </c>
      <c r="AX253" s="89">
        <v>489887481.02630031</v>
      </c>
      <c r="AY253" s="89">
        <v>493676422.6340003</v>
      </c>
      <c r="AZ253" s="89">
        <v>499518387.88420027</v>
      </c>
      <c r="BA253" s="89">
        <v>499757452.33200032</v>
      </c>
      <c r="BB253" s="89">
        <v>499996516.77980036</v>
      </c>
      <c r="BC253" s="89">
        <v>500235581.2276004</v>
      </c>
      <c r="BD253" s="89">
        <v>500520545.67540044</v>
      </c>
      <c r="BE253" s="89">
        <v>504318466.62320048</v>
      </c>
      <c r="BF253" s="89">
        <v>505948301.08180052</v>
      </c>
      <c r="BG253" s="89">
        <v>506302115.52960056</v>
      </c>
      <c r="BH253" s="89">
        <v>506598554.9774006</v>
      </c>
      <c r="BI253" s="89">
        <v>506894994.42520064</v>
      </c>
      <c r="BJ253" s="89">
        <v>507134058.87300068</v>
      </c>
      <c r="BK253" s="89">
        <v>522172539.74900067</v>
      </c>
      <c r="BL253" s="89">
        <v>522698386.2603007</v>
      </c>
      <c r="BM253" s="89">
        <v>523224232.76080072</v>
      </c>
      <c r="BN253" s="89">
        <v>523750079.26130074</v>
      </c>
      <c r="BO253" s="89">
        <v>524275925.76180077</v>
      </c>
      <c r="BP253" s="89">
        <v>524801772.26230079</v>
      </c>
      <c r="BQ253" s="89">
        <v>525329486.4355008</v>
      </c>
      <c r="BR253" s="89">
        <v>525855332.93600082</v>
      </c>
      <c r="BS253" s="89">
        <v>526381179.43650085</v>
      </c>
      <c r="BT253" s="89">
        <v>528126244.68970084</v>
      </c>
      <c r="BU253" s="89">
        <v>528656950.34890085</v>
      </c>
      <c r="BV253" s="89">
        <v>529187578.09850085</v>
      </c>
      <c r="BW253" s="89">
        <v>534106364.55290085</v>
      </c>
      <c r="BX253" s="112">
        <v>435845560.96000034</v>
      </c>
      <c r="BY253" s="112">
        <v>449281371.64640033</v>
      </c>
      <c r="BZ253" s="112">
        <v>480529090.35910034</v>
      </c>
      <c r="CA253" s="112">
        <v>493676422.6340003</v>
      </c>
      <c r="CB253" s="112">
        <v>522172539.74900067</v>
      </c>
      <c r="CC253" s="112">
        <v>534106364.55290085</v>
      </c>
      <c r="CD253" s="236">
        <v>416295757.67000002</v>
      </c>
      <c r="CE253" s="236">
        <v>443615502.44999999</v>
      </c>
      <c r="CF253" s="236">
        <v>458449851.30000001</v>
      </c>
      <c r="CG253" s="236">
        <v>486005822.87</v>
      </c>
      <c r="CH253" s="236">
        <v>504082610.60000002</v>
      </c>
      <c r="CI253" s="236">
        <v>526043544.04000002</v>
      </c>
    </row>
    <row r="254" spans="1:87" ht="12.75" customHeight="1" x14ac:dyDescent="0.3">
      <c r="A254" s="190">
        <v>35400</v>
      </c>
      <c r="B254" s="189" t="s">
        <v>565</v>
      </c>
      <c r="C254" s="89">
        <v>5092060.55</v>
      </c>
      <c r="D254" s="89">
        <v>5092060.55</v>
      </c>
      <c r="E254" s="89">
        <v>5092060.55</v>
      </c>
      <c r="F254" s="89">
        <v>5092060.55</v>
      </c>
      <c r="G254" s="89">
        <v>5092060.55</v>
      </c>
      <c r="H254" s="89">
        <v>5092060.55</v>
      </c>
      <c r="I254" s="89">
        <v>5092060.55</v>
      </c>
      <c r="J254" s="89">
        <v>5092060.55</v>
      </c>
      <c r="K254" s="89">
        <v>5092060.55</v>
      </c>
      <c r="L254" s="89">
        <v>5092060.55</v>
      </c>
      <c r="M254" s="89">
        <v>5092060.55</v>
      </c>
      <c r="N254" s="89">
        <v>5092060.55</v>
      </c>
      <c r="O254" s="89">
        <v>5092060.55</v>
      </c>
      <c r="P254" s="89">
        <v>5092060.55</v>
      </c>
      <c r="Q254" s="89">
        <v>5092060.55</v>
      </c>
      <c r="R254" s="89">
        <v>5092060.55</v>
      </c>
      <c r="S254" s="89">
        <v>5092060.55</v>
      </c>
      <c r="T254" s="89">
        <v>5092060.55</v>
      </c>
      <c r="U254" s="89">
        <v>5092060.55</v>
      </c>
      <c r="V254" s="89">
        <v>5092060.55</v>
      </c>
      <c r="W254" s="89">
        <v>5092060.55</v>
      </c>
      <c r="X254" s="89">
        <v>5092060.55</v>
      </c>
      <c r="Y254" s="89">
        <v>5092060.55</v>
      </c>
      <c r="Z254" s="89">
        <v>5092060.55</v>
      </c>
      <c r="AA254" s="89">
        <v>5092060.55</v>
      </c>
      <c r="AB254" s="89">
        <v>5092060.55</v>
      </c>
      <c r="AC254" s="89">
        <v>5092060.55</v>
      </c>
      <c r="AD254" s="89">
        <v>5092060.55</v>
      </c>
      <c r="AE254" s="89">
        <v>5092060.55</v>
      </c>
      <c r="AF254" s="89">
        <v>5092060.55</v>
      </c>
      <c r="AG254" s="89">
        <v>5092060.55</v>
      </c>
      <c r="AH254" s="89">
        <v>5092060.55</v>
      </c>
      <c r="AI254" s="89">
        <v>5092060.55</v>
      </c>
      <c r="AJ254" s="89">
        <v>5092060.55</v>
      </c>
      <c r="AK254" s="89">
        <v>5092060.55</v>
      </c>
      <c r="AL254" s="89">
        <v>5092060.55</v>
      </c>
      <c r="AM254" s="89">
        <v>5092060.55</v>
      </c>
      <c r="AN254" s="89">
        <v>5092060.55</v>
      </c>
      <c r="AO254" s="89">
        <v>5092060.55</v>
      </c>
      <c r="AP254" s="89">
        <v>5092060.55</v>
      </c>
      <c r="AQ254" s="89">
        <v>5092060.55</v>
      </c>
      <c r="AR254" s="89">
        <v>5092060.55</v>
      </c>
      <c r="AS254" s="89">
        <v>5092060.55</v>
      </c>
      <c r="AT254" s="89">
        <v>5092060.55</v>
      </c>
      <c r="AU254" s="89">
        <v>5092060.55</v>
      </c>
      <c r="AV254" s="89">
        <v>5092060.55</v>
      </c>
      <c r="AW254" s="89">
        <v>5092060.55</v>
      </c>
      <c r="AX254" s="89">
        <v>5092060.55</v>
      </c>
      <c r="AY254" s="89">
        <v>5092060.55</v>
      </c>
      <c r="AZ254" s="89">
        <v>5092060.55</v>
      </c>
      <c r="BA254" s="89">
        <v>5092060.55</v>
      </c>
      <c r="BB254" s="89">
        <v>5092060.55</v>
      </c>
      <c r="BC254" s="89">
        <v>5092060.55</v>
      </c>
      <c r="BD254" s="89">
        <v>5092060.55</v>
      </c>
      <c r="BE254" s="89">
        <v>5092060.55</v>
      </c>
      <c r="BF254" s="89">
        <v>5092060.55</v>
      </c>
      <c r="BG254" s="89">
        <v>5092060.55</v>
      </c>
      <c r="BH254" s="89">
        <v>5092060.55</v>
      </c>
      <c r="BI254" s="89">
        <v>5092060.55</v>
      </c>
      <c r="BJ254" s="89">
        <v>5092060.55</v>
      </c>
      <c r="BK254" s="89">
        <v>5092060.55</v>
      </c>
      <c r="BL254" s="89">
        <v>5092060.55</v>
      </c>
      <c r="BM254" s="89">
        <v>5092060.55</v>
      </c>
      <c r="BN254" s="89">
        <v>5092060.55</v>
      </c>
      <c r="BO254" s="89">
        <v>5092060.55</v>
      </c>
      <c r="BP254" s="89">
        <v>5092060.55</v>
      </c>
      <c r="BQ254" s="89">
        <v>5092060.55</v>
      </c>
      <c r="BR254" s="89">
        <v>5092060.55</v>
      </c>
      <c r="BS254" s="89">
        <v>5092060.55</v>
      </c>
      <c r="BT254" s="89">
        <v>5092060.55</v>
      </c>
      <c r="BU254" s="89">
        <v>5092060.55</v>
      </c>
      <c r="BV254" s="89">
        <v>5092060.55</v>
      </c>
      <c r="BW254" s="89">
        <v>5092060.55</v>
      </c>
      <c r="BX254" s="112">
        <v>5092060.55</v>
      </c>
      <c r="BY254" s="112">
        <v>5092060.55</v>
      </c>
      <c r="BZ254" s="112">
        <v>5092060.55</v>
      </c>
      <c r="CA254" s="112">
        <v>5092060.55</v>
      </c>
      <c r="CB254" s="112">
        <v>5092060.55</v>
      </c>
      <c r="CC254" s="112">
        <v>5092060.55</v>
      </c>
      <c r="CD254" s="236">
        <v>5092060.55</v>
      </c>
      <c r="CE254" s="236">
        <v>5092060.55</v>
      </c>
      <c r="CF254" s="236">
        <v>5092060.55</v>
      </c>
      <c r="CG254" s="236">
        <v>5092060.55</v>
      </c>
      <c r="CH254" s="236">
        <v>5092060.55</v>
      </c>
      <c r="CI254" s="236">
        <v>5092060.55</v>
      </c>
    </row>
    <row r="255" spans="1:87" ht="12.75" customHeight="1" x14ac:dyDescent="0.3">
      <c r="A255" s="190">
        <v>35500</v>
      </c>
      <c r="B255" s="189" t="s">
        <v>566</v>
      </c>
      <c r="C255" s="89">
        <v>393448974.75</v>
      </c>
      <c r="D255" s="89">
        <v>392853129.32999998</v>
      </c>
      <c r="E255" s="89">
        <v>393302978.77999997</v>
      </c>
      <c r="F255" s="89">
        <v>395803454.42999995</v>
      </c>
      <c r="G255" s="89">
        <v>396348626.27999997</v>
      </c>
      <c r="H255" s="89">
        <v>397814674.31999999</v>
      </c>
      <c r="I255" s="89">
        <v>397369069.69999999</v>
      </c>
      <c r="J255" s="89">
        <v>398105386.76999998</v>
      </c>
      <c r="K255" s="89">
        <v>400836710.08999997</v>
      </c>
      <c r="L255" s="89">
        <v>407119505.63</v>
      </c>
      <c r="M255" s="89">
        <v>407775618.20999998</v>
      </c>
      <c r="N255" s="89">
        <v>408023554.10999995</v>
      </c>
      <c r="O255" s="89">
        <v>418715163.97999996</v>
      </c>
      <c r="P255" s="89">
        <v>419391926.91759998</v>
      </c>
      <c r="Q255" s="89">
        <v>433158248.23639995</v>
      </c>
      <c r="R255" s="89">
        <v>438162378.78439999</v>
      </c>
      <c r="S255" s="89">
        <v>451666794.43159997</v>
      </c>
      <c r="T255" s="89">
        <v>453966331.23519999</v>
      </c>
      <c r="U255" s="89">
        <v>463672944.47279996</v>
      </c>
      <c r="V255" s="89">
        <v>466506972.51039994</v>
      </c>
      <c r="W255" s="89">
        <v>475645005.09199995</v>
      </c>
      <c r="X255" s="89">
        <v>480483524.08359998</v>
      </c>
      <c r="Y255" s="89">
        <v>482743785.55599999</v>
      </c>
      <c r="Z255" s="89">
        <v>487330039.23879999</v>
      </c>
      <c r="AA255" s="89">
        <v>502089088.43919998</v>
      </c>
      <c r="AB255" s="89">
        <v>504979289.12919998</v>
      </c>
      <c r="AC255" s="89">
        <v>507128273.67119998</v>
      </c>
      <c r="AD255" s="89">
        <v>509245814.24879998</v>
      </c>
      <c r="AE255" s="89">
        <v>519582063.11320001</v>
      </c>
      <c r="AF255" s="89">
        <v>530317172.5352</v>
      </c>
      <c r="AG255" s="89">
        <v>538926131.79360008</v>
      </c>
      <c r="AH255" s="89">
        <v>542233053.77840006</v>
      </c>
      <c r="AI255" s="89">
        <v>545053914.98839998</v>
      </c>
      <c r="AJ255" s="89">
        <v>547604469.90439999</v>
      </c>
      <c r="AK255" s="89">
        <v>549821535.9964</v>
      </c>
      <c r="AL255" s="89">
        <v>552089106.77640009</v>
      </c>
      <c r="AM255" s="89">
        <v>594682650.4648</v>
      </c>
      <c r="AN255" s="89">
        <v>596759755.88879991</v>
      </c>
      <c r="AO255" s="89">
        <v>598836861.33519983</v>
      </c>
      <c r="AP255" s="89">
        <v>600913966.78159976</v>
      </c>
      <c r="AQ255" s="89">
        <v>602991072.22799969</v>
      </c>
      <c r="AR255" s="89">
        <v>611489045.79799962</v>
      </c>
      <c r="AS255" s="89">
        <v>618701648.47679961</v>
      </c>
      <c r="AT255" s="89">
        <v>623763073.42079961</v>
      </c>
      <c r="AU255" s="89">
        <v>625887186.38719964</v>
      </c>
      <c r="AV255" s="89">
        <v>627879699.35359967</v>
      </c>
      <c r="AW255" s="89">
        <v>629872212.31999969</v>
      </c>
      <c r="AX255" s="89">
        <v>631864725.28639972</v>
      </c>
      <c r="AY255" s="89">
        <v>642523192.70199966</v>
      </c>
      <c r="AZ255" s="89">
        <v>657245833.94759977</v>
      </c>
      <c r="BA255" s="89">
        <v>659117202.94599974</v>
      </c>
      <c r="BB255" s="89">
        <v>660988571.94439971</v>
      </c>
      <c r="BC255" s="89">
        <v>662859940.94279969</v>
      </c>
      <c r="BD255" s="89">
        <v>664836589.94119966</v>
      </c>
      <c r="BE255" s="89">
        <v>674870843.7395997</v>
      </c>
      <c r="BF255" s="89">
        <v>679932196.75039971</v>
      </c>
      <c r="BG255" s="89">
        <v>682066765.74879968</v>
      </c>
      <c r="BH255" s="89">
        <v>684069734.74719965</v>
      </c>
      <c r="BI255" s="89">
        <v>686072703.74559963</v>
      </c>
      <c r="BJ255" s="89">
        <v>687944072.7439996</v>
      </c>
      <c r="BK255" s="89">
        <v>724042595.60199964</v>
      </c>
      <c r="BL255" s="89">
        <v>726607612.42839956</v>
      </c>
      <c r="BM255" s="89">
        <v>729172629.23239958</v>
      </c>
      <c r="BN255" s="89">
        <v>731737646.0363996</v>
      </c>
      <c r="BO255" s="89">
        <v>734302662.84039962</v>
      </c>
      <c r="BP255" s="89">
        <v>736867679.64439964</v>
      </c>
      <c r="BQ255" s="89">
        <v>739436980.30399966</v>
      </c>
      <c r="BR255" s="89">
        <v>742001997.10799968</v>
      </c>
      <c r="BS255" s="89">
        <v>744567013.9119997</v>
      </c>
      <c r="BT255" s="89">
        <v>749928530.7215997</v>
      </c>
      <c r="BU255" s="89">
        <v>752504692.89919972</v>
      </c>
      <c r="BV255" s="89">
        <v>755080676.36799967</v>
      </c>
      <c r="BW255" s="89">
        <v>767768700.11119962</v>
      </c>
      <c r="BX255" s="112">
        <v>418715163.97999996</v>
      </c>
      <c r="BY255" s="112">
        <v>502089088.43919998</v>
      </c>
      <c r="BZ255" s="112">
        <v>594682650.4648</v>
      </c>
      <c r="CA255" s="112">
        <v>642523192.70199966</v>
      </c>
      <c r="CB255" s="112">
        <v>724042595.60199964</v>
      </c>
      <c r="CC255" s="112">
        <v>767768700.11119962</v>
      </c>
      <c r="CD255" s="236">
        <v>400578218.94999999</v>
      </c>
      <c r="CE255" s="236">
        <v>459502477.14999998</v>
      </c>
      <c r="CF255" s="236">
        <v>534134812.68000001</v>
      </c>
      <c r="CG255" s="236">
        <v>615858853.11000001</v>
      </c>
      <c r="CH255" s="236">
        <v>674351557.35000002</v>
      </c>
      <c r="CI255" s="236">
        <v>741078416.71000004</v>
      </c>
    </row>
    <row r="256" spans="1:87" ht="12.75" customHeight="1" x14ac:dyDescent="0.3">
      <c r="A256" s="190">
        <v>35600</v>
      </c>
      <c r="B256" s="189" t="s">
        <v>567</v>
      </c>
      <c r="C256" s="89">
        <v>172223440.33000001</v>
      </c>
      <c r="D256" s="89">
        <v>172670054.31</v>
      </c>
      <c r="E256" s="89">
        <v>172389089.78999999</v>
      </c>
      <c r="F256" s="89">
        <v>172797558.81</v>
      </c>
      <c r="G256" s="89">
        <v>173023719.03</v>
      </c>
      <c r="H256" s="89">
        <v>173135838.26000002</v>
      </c>
      <c r="I256" s="89">
        <v>173747287.49000001</v>
      </c>
      <c r="J256" s="89">
        <v>173964496.41999999</v>
      </c>
      <c r="K256" s="89">
        <v>174648134.51999998</v>
      </c>
      <c r="L256" s="89">
        <v>175406882.91999999</v>
      </c>
      <c r="M256" s="89">
        <v>175889517.26999998</v>
      </c>
      <c r="N256" s="89">
        <v>175835858.04999998</v>
      </c>
      <c r="O256" s="89">
        <v>179035343.15999997</v>
      </c>
      <c r="P256" s="89">
        <v>179160297.86359999</v>
      </c>
      <c r="Q256" s="89">
        <v>182266777.31039998</v>
      </c>
      <c r="R256" s="89">
        <v>182519851.94839996</v>
      </c>
      <c r="S256" s="89">
        <v>182936313.34759995</v>
      </c>
      <c r="T256" s="89">
        <v>183121698.32719994</v>
      </c>
      <c r="U256" s="89">
        <v>184112494.80079994</v>
      </c>
      <c r="V256" s="89">
        <v>184181970.23439994</v>
      </c>
      <c r="W256" s="89">
        <v>184281380.38199994</v>
      </c>
      <c r="X256" s="89">
        <v>184381976.24959996</v>
      </c>
      <c r="Y256" s="89">
        <v>184465820.73599997</v>
      </c>
      <c r="Z256" s="89">
        <v>184551631.03679997</v>
      </c>
      <c r="AA256" s="89">
        <v>186194171.88119996</v>
      </c>
      <c r="AB256" s="89">
        <v>186460761.46119997</v>
      </c>
      <c r="AC256" s="89">
        <v>186703714.30319998</v>
      </c>
      <c r="AD256" s="89">
        <v>186939499.0668</v>
      </c>
      <c r="AE256" s="89">
        <v>188662509.68520001</v>
      </c>
      <c r="AF256" s="89">
        <v>190862785.82720003</v>
      </c>
      <c r="AG256" s="89">
        <v>192365124.7696</v>
      </c>
      <c r="AH256" s="89">
        <v>192630866.76240003</v>
      </c>
      <c r="AI256" s="89">
        <v>192957055.78240004</v>
      </c>
      <c r="AJ256" s="89">
        <v>193291552.01840004</v>
      </c>
      <c r="AK256" s="89">
        <v>193550024.97040004</v>
      </c>
      <c r="AL256" s="89">
        <v>193820011.15040004</v>
      </c>
      <c r="AM256" s="89">
        <v>203282848.35280004</v>
      </c>
      <c r="AN256" s="89">
        <v>203564516.73680004</v>
      </c>
      <c r="AO256" s="89">
        <v>203846185.15720004</v>
      </c>
      <c r="AP256" s="89">
        <v>204127853.57760003</v>
      </c>
      <c r="AQ256" s="89">
        <v>204409521.99800003</v>
      </c>
      <c r="AR256" s="89">
        <v>206154914.14800003</v>
      </c>
      <c r="AS256" s="89">
        <v>207607288.62480003</v>
      </c>
      <c r="AT256" s="89">
        <v>208569273.03880003</v>
      </c>
      <c r="AU256" s="89">
        <v>208861657.45920002</v>
      </c>
      <c r="AV256" s="89">
        <v>209124041.87960002</v>
      </c>
      <c r="AW256" s="89">
        <v>209386426.30000001</v>
      </c>
      <c r="AX256" s="89">
        <v>209648810.72040001</v>
      </c>
      <c r="AY256" s="89">
        <v>214132098.852</v>
      </c>
      <c r="AZ256" s="89">
        <v>217516942.9136</v>
      </c>
      <c r="BA256" s="89">
        <v>217972165.616</v>
      </c>
      <c r="BB256" s="89">
        <v>218427388.3184</v>
      </c>
      <c r="BC256" s="89">
        <v>218882611.02079999</v>
      </c>
      <c r="BD256" s="89">
        <v>219361833.72319999</v>
      </c>
      <c r="BE256" s="89">
        <v>221677896.42559999</v>
      </c>
      <c r="BF256" s="89">
        <v>222860319.13439998</v>
      </c>
      <c r="BG256" s="89">
        <v>223375541.83679998</v>
      </c>
      <c r="BH256" s="89">
        <v>223860764.53919998</v>
      </c>
      <c r="BI256" s="89">
        <v>224345987.24159998</v>
      </c>
      <c r="BJ256" s="89">
        <v>224801209.94399998</v>
      </c>
      <c r="BK256" s="89">
        <v>232994689.602</v>
      </c>
      <c r="BL256" s="89">
        <v>233734489.77239999</v>
      </c>
      <c r="BM256" s="89">
        <v>234474289.9364</v>
      </c>
      <c r="BN256" s="89">
        <v>235214090.1004</v>
      </c>
      <c r="BO256" s="89">
        <v>235953890.26440001</v>
      </c>
      <c r="BP256" s="89">
        <v>236693690.42840001</v>
      </c>
      <c r="BQ256" s="89">
        <v>237434467.15399998</v>
      </c>
      <c r="BR256" s="89">
        <v>238174267.31799999</v>
      </c>
      <c r="BS256" s="89">
        <v>238914067.48199999</v>
      </c>
      <c r="BT256" s="89">
        <v>248203772.81760001</v>
      </c>
      <c r="BU256" s="89">
        <v>248946113.72120002</v>
      </c>
      <c r="BV256" s="89">
        <v>249688413.88800004</v>
      </c>
      <c r="BW256" s="89">
        <v>257768718.17320004</v>
      </c>
      <c r="BX256" s="112">
        <v>179035343.15999997</v>
      </c>
      <c r="BY256" s="112">
        <v>186194171.88119996</v>
      </c>
      <c r="BZ256" s="112">
        <v>203282848.35280004</v>
      </c>
      <c r="CA256" s="112">
        <v>214132098.852</v>
      </c>
      <c r="CB256" s="112">
        <v>232994689.602</v>
      </c>
      <c r="CC256" s="112">
        <v>257768718.17320004</v>
      </c>
      <c r="CD256" s="236">
        <v>174212863.09999999</v>
      </c>
      <c r="CE256" s="236">
        <v>183169979.02000001</v>
      </c>
      <c r="CF256" s="236">
        <v>191363148.16</v>
      </c>
      <c r="CG256" s="236">
        <v>207131956.68000001</v>
      </c>
      <c r="CH256" s="236">
        <v>221554573.00999999</v>
      </c>
      <c r="CI256" s="236">
        <v>240630381.59</v>
      </c>
    </row>
    <row r="257" spans="1:87" ht="12.75" customHeight="1" x14ac:dyDescent="0.3">
      <c r="A257" s="190">
        <v>35601</v>
      </c>
      <c r="B257" s="189" t="s">
        <v>568</v>
      </c>
      <c r="C257" s="89">
        <v>2110610.13</v>
      </c>
      <c r="D257" s="89">
        <v>2110610.13</v>
      </c>
      <c r="E257" s="89">
        <v>2110610.13</v>
      </c>
      <c r="F257" s="89">
        <v>2110610.13</v>
      </c>
      <c r="G257" s="89">
        <v>2110610.13</v>
      </c>
      <c r="H257" s="89">
        <v>2110610.13</v>
      </c>
      <c r="I257" s="89">
        <v>2110610.13</v>
      </c>
      <c r="J257" s="89">
        <v>2110610.13</v>
      </c>
      <c r="K257" s="89">
        <v>2110610.13</v>
      </c>
      <c r="L257" s="89">
        <v>2110610.13</v>
      </c>
      <c r="M257" s="89">
        <v>2110610.13</v>
      </c>
      <c r="N257" s="89">
        <v>2110610.13</v>
      </c>
      <c r="O257" s="89">
        <v>2110610.13</v>
      </c>
      <c r="P257" s="89">
        <v>2110610.13</v>
      </c>
      <c r="Q257" s="89">
        <v>2110610.13</v>
      </c>
      <c r="R257" s="89">
        <v>2110610.13</v>
      </c>
      <c r="S257" s="89">
        <v>2110610.13</v>
      </c>
      <c r="T257" s="89">
        <v>2110610.13</v>
      </c>
      <c r="U257" s="89">
        <v>2110610.13</v>
      </c>
      <c r="V257" s="89">
        <v>2110610.13</v>
      </c>
      <c r="W257" s="89">
        <v>2110610.13</v>
      </c>
      <c r="X257" s="89">
        <v>2110610.13</v>
      </c>
      <c r="Y257" s="89">
        <v>2110610.13</v>
      </c>
      <c r="Z257" s="89">
        <v>2110610.13</v>
      </c>
      <c r="AA257" s="89">
        <v>2110610.13</v>
      </c>
      <c r="AB257" s="89">
        <v>2110610.13</v>
      </c>
      <c r="AC257" s="89">
        <v>2110610.13</v>
      </c>
      <c r="AD257" s="89">
        <v>2110610.13</v>
      </c>
      <c r="AE257" s="89">
        <v>2110610.13</v>
      </c>
      <c r="AF257" s="89">
        <v>2110610.13</v>
      </c>
      <c r="AG257" s="89">
        <v>2110610.13</v>
      </c>
      <c r="AH257" s="89">
        <v>2110610.13</v>
      </c>
      <c r="AI257" s="89">
        <v>2110610.13</v>
      </c>
      <c r="AJ257" s="89">
        <v>2110610.13</v>
      </c>
      <c r="AK257" s="89">
        <v>2110610.13</v>
      </c>
      <c r="AL257" s="89">
        <v>2110610.13</v>
      </c>
      <c r="AM257" s="89">
        <v>2110610.13</v>
      </c>
      <c r="AN257" s="89">
        <v>2110610.13</v>
      </c>
      <c r="AO257" s="89">
        <v>2110610.13</v>
      </c>
      <c r="AP257" s="89">
        <v>2110610.13</v>
      </c>
      <c r="AQ257" s="89">
        <v>2110610.13</v>
      </c>
      <c r="AR257" s="89">
        <v>2110610.13</v>
      </c>
      <c r="AS257" s="89">
        <v>2110610.13</v>
      </c>
      <c r="AT257" s="89">
        <v>2110610.13</v>
      </c>
      <c r="AU257" s="89">
        <v>2110610.13</v>
      </c>
      <c r="AV257" s="89">
        <v>2110610.13</v>
      </c>
      <c r="AW257" s="89">
        <v>2110610.13</v>
      </c>
      <c r="AX257" s="89">
        <v>2110610.13</v>
      </c>
      <c r="AY257" s="89">
        <v>2110610.13</v>
      </c>
      <c r="AZ257" s="89">
        <v>2110610.13</v>
      </c>
      <c r="BA257" s="89">
        <v>2110610.13</v>
      </c>
      <c r="BB257" s="89">
        <v>2110610.13</v>
      </c>
      <c r="BC257" s="89">
        <v>2110610.13</v>
      </c>
      <c r="BD257" s="89">
        <v>2110610.13</v>
      </c>
      <c r="BE257" s="89">
        <v>2110610.13</v>
      </c>
      <c r="BF257" s="89">
        <v>2110610.13</v>
      </c>
      <c r="BG257" s="89">
        <v>2110610.13</v>
      </c>
      <c r="BH257" s="89">
        <v>2110610.13</v>
      </c>
      <c r="BI257" s="89">
        <v>2110610.13</v>
      </c>
      <c r="BJ257" s="89">
        <v>2110610.13</v>
      </c>
      <c r="BK257" s="89">
        <v>2110610.13</v>
      </c>
      <c r="BL257" s="89">
        <v>2110610.13</v>
      </c>
      <c r="BM257" s="89">
        <v>2110610.13</v>
      </c>
      <c r="BN257" s="89">
        <v>2110610.13</v>
      </c>
      <c r="BO257" s="89">
        <v>2110610.13</v>
      </c>
      <c r="BP257" s="89">
        <v>2110610.13</v>
      </c>
      <c r="BQ257" s="89">
        <v>2110610.13</v>
      </c>
      <c r="BR257" s="89">
        <v>2110610.13</v>
      </c>
      <c r="BS257" s="89">
        <v>2110610.13</v>
      </c>
      <c r="BT257" s="89">
        <v>2110610.13</v>
      </c>
      <c r="BU257" s="89">
        <v>2110610.13</v>
      </c>
      <c r="BV257" s="89">
        <v>2110610.13</v>
      </c>
      <c r="BW257" s="89">
        <v>2110610.13</v>
      </c>
      <c r="BX257" s="112">
        <v>2110610.13</v>
      </c>
      <c r="BY257" s="112">
        <v>2110610.13</v>
      </c>
      <c r="BZ257" s="112">
        <v>2110610.13</v>
      </c>
      <c r="CA257" s="112">
        <v>2110610.13</v>
      </c>
      <c r="CB257" s="112">
        <v>2110610.13</v>
      </c>
      <c r="CC257" s="112">
        <v>2110610.13</v>
      </c>
      <c r="CD257" s="236">
        <v>2110610.13</v>
      </c>
      <c r="CE257" s="236">
        <v>2110610.13</v>
      </c>
      <c r="CF257" s="236">
        <v>2110610.13</v>
      </c>
      <c r="CG257" s="236">
        <v>2110610.13</v>
      </c>
      <c r="CH257" s="236">
        <v>2110610.13</v>
      </c>
      <c r="CI257" s="236">
        <v>2110610.13</v>
      </c>
    </row>
    <row r="258" spans="1:87" ht="12.75" customHeight="1" x14ac:dyDescent="0.3">
      <c r="A258" s="190">
        <v>35700</v>
      </c>
      <c r="B258" s="189" t="s">
        <v>569</v>
      </c>
      <c r="C258" s="89">
        <v>4332363.830000001</v>
      </c>
      <c r="D258" s="89">
        <v>4332363.830000001</v>
      </c>
      <c r="E258" s="89">
        <v>4332363.830000001</v>
      </c>
      <c r="F258" s="89">
        <v>4322859.8000000007</v>
      </c>
      <c r="G258" s="89">
        <v>4322859.8000000007</v>
      </c>
      <c r="H258" s="89">
        <v>4322859.8000000007</v>
      </c>
      <c r="I258" s="89">
        <v>4322859.8000000007</v>
      </c>
      <c r="J258" s="89">
        <v>4322859.8000000007</v>
      </c>
      <c r="K258" s="89">
        <v>4322860.5300000012</v>
      </c>
      <c r="L258" s="89">
        <v>4322860.5300000012</v>
      </c>
      <c r="M258" s="89">
        <v>4322860.5300000012</v>
      </c>
      <c r="N258" s="89">
        <v>4322860.5300000012</v>
      </c>
      <c r="O258" s="89">
        <v>4322860.5300000012</v>
      </c>
      <c r="P258" s="89">
        <v>4322860.5300000012</v>
      </c>
      <c r="Q258" s="89">
        <v>4322860.5300000012</v>
      </c>
      <c r="R258" s="89">
        <v>4322860.5300000012</v>
      </c>
      <c r="S258" s="89">
        <v>4322860.5300000012</v>
      </c>
      <c r="T258" s="89">
        <v>4322860.5300000012</v>
      </c>
      <c r="U258" s="89">
        <v>4322860.5300000012</v>
      </c>
      <c r="V258" s="89">
        <v>4322860.5300000012</v>
      </c>
      <c r="W258" s="89">
        <v>4322860.5300000012</v>
      </c>
      <c r="X258" s="89">
        <v>4322860.5300000012</v>
      </c>
      <c r="Y258" s="89">
        <v>4322860.5300000012</v>
      </c>
      <c r="Z258" s="89">
        <v>4322860.5300000012</v>
      </c>
      <c r="AA258" s="89">
        <v>4322860.5300000012</v>
      </c>
      <c r="AB258" s="89">
        <v>4322860.5300000012</v>
      </c>
      <c r="AC258" s="89">
        <v>4322860.5300000012</v>
      </c>
      <c r="AD258" s="89">
        <v>4322860.5300000012</v>
      </c>
      <c r="AE258" s="89">
        <v>4322860.5300000012</v>
      </c>
      <c r="AF258" s="89">
        <v>4322860.5300000012</v>
      </c>
      <c r="AG258" s="89">
        <v>4322860.5300000012</v>
      </c>
      <c r="AH258" s="89">
        <v>4322860.5300000012</v>
      </c>
      <c r="AI258" s="89">
        <v>4322860.5300000012</v>
      </c>
      <c r="AJ258" s="89">
        <v>4322860.5300000012</v>
      </c>
      <c r="AK258" s="89">
        <v>4322860.5300000012</v>
      </c>
      <c r="AL258" s="89">
        <v>4322860.5300000012</v>
      </c>
      <c r="AM258" s="89">
        <v>4322860.5300000012</v>
      </c>
      <c r="AN258" s="89">
        <v>4322860.5300000012</v>
      </c>
      <c r="AO258" s="89">
        <v>4322860.5300000012</v>
      </c>
      <c r="AP258" s="89">
        <v>4322860.5300000012</v>
      </c>
      <c r="AQ258" s="89">
        <v>4322860.5300000012</v>
      </c>
      <c r="AR258" s="89">
        <v>4322860.5300000012</v>
      </c>
      <c r="AS258" s="89">
        <v>4322860.5300000012</v>
      </c>
      <c r="AT258" s="89">
        <v>4322860.5300000012</v>
      </c>
      <c r="AU258" s="89">
        <v>4322860.5300000012</v>
      </c>
      <c r="AV258" s="89">
        <v>4322860.5300000012</v>
      </c>
      <c r="AW258" s="89">
        <v>4322860.5300000012</v>
      </c>
      <c r="AX258" s="89">
        <v>4322860.5300000012</v>
      </c>
      <c r="AY258" s="89">
        <v>4322860.5300000012</v>
      </c>
      <c r="AZ258" s="89">
        <v>4322860.5300000012</v>
      </c>
      <c r="BA258" s="89">
        <v>4322860.5300000012</v>
      </c>
      <c r="BB258" s="89">
        <v>4322860.5300000012</v>
      </c>
      <c r="BC258" s="89">
        <v>4322860.5300000012</v>
      </c>
      <c r="BD258" s="89">
        <v>4322860.5300000012</v>
      </c>
      <c r="BE258" s="89">
        <v>4322860.5300000012</v>
      </c>
      <c r="BF258" s="89">
        <v>4322860.5300000012</v>
      </c>
      <c r="BG258" s="89">
        <v>4322860.5300000012</v>
      </c>
      <c r="BH258" s="89">
        <v>4322860.5300000012</v>
      </c>
      <c r="BI258" s="89">
        <v>4322860.5300000012</v>
      </c>
      <c r="BJ258" s="89">
        <v>4322860.5300000012</v>
      </c>
      <c r="BK258" s="89">
        <v>4322860.5300000012</v>
      </c>
      <c r="BL258" s="89">
        <v>4322860.5300000012</v>
      </c>
      <c r="BM258" s="89">
        <v>4322860.5300000012</v>
      </c>
      <c r="BN258" s="89">
        <v>4322860.5300000012</v>
      </c>
      <c r="BO258" s="89">
        <v>4322860.5300000012</v>
      </c>
      <c r="BP258" s="89">
        <v>4322860.5300000012</v>
      </c>
      <c r="BQ258" s="89">
        <v>4322860.5300000012</v>
      </c>
      <c r="BR258" s="89">
        <v>4322860.5300000012</v>
      </c>
      <c r="BS258" s="89">
        <v>4322860.5300000012</v>
      </c>
      <c r="BT258" s="89">
        <v>4322860.5300000012</v>
      </c>
      <c r="BU258" s="89">
        <v>4322860.5300000012</v>
      </c>
      <c r="BV258" s="89">
        <v>4322860.5300000012</v>
      </c>
      <c r="BW258" s="89">
        <v>4322860.5300000012</v>
      </c>
      <c r="BX258" s="112">
        <v>4322860.5300000012</v>
      </c>
      <c r="BY258" s="112">
        <v>4322860.5300000012</v>
      </c>
      <c r="BZ258" s="112">
        <v>4322860.5300000012</v>
      </c>
      <c r="CA258" s="112">
        <v>4322860.5300000012</v>
      </c>
      <c r="CB258" s="112">
        <v>4322860.5300000012</v>
      </c>
      <c r="CC258" s="112">
        <v>4322860.5300000012</v>
      </c>
      <c r="CD258" s="236">
        <v>4325053.32</v>
      </c>
      <c r="CE258" s="236">
        <v>4322860.53</v>
      </c>
      <c r="CF258" s="236">
        <v>4322860.53</v>
      </c>
      <c r="CG258" s="236">
        <v>4322860.53</v>
      </c>
      <c r="CH258" s="236">
        <v>4322860.53</v>
      </c>
      <c r="CI258" s="236">
        <v>4322860.53</v>
      </c>
    </row>
    <row r="259" spans="1:87" ht="12.75" customHeight="1" x14ac:dyDescent="0.3">
      <c r="A259" s="190">
        <v>35800</v>
      </c>
      <c r="B259" s="189" t="s">
        <v>570</v>
      </c>
      <c r="C259" s="89">
        <v>11802065.470000001</v>
      </c>
      <c r="D259" s="89">
        <v>11802065.470000001</v>
      </c>
      <c r="E259" s="89">
        <v>11802065.470000001</v>
      </c>
      <c r="F259" s="89">
        <v>11910302.01</v>
      </c>
      <c r="G259" s="89">
        <v>11910302.01</v>
      </c>
      <c r="H259" s="89">
        <v>11910302.01</v>
      </c>
      <c r="I259" s="89">
        <v>11910302.01</v>
      </c>
      <c r="J259" s="89">
        <v>11910302.01</v>
      </c>
      <c r="K259" s="89">
        <v>12346787.109999999</v>
      </c>
      <c r="L259" s="89">
        <v>12346787.109999999</v>
      </c>
      <c r="M259" s="89">
        <v>12346787.109999999</v>
      </c>
      <c r="N259" s="89">
        <v>12353787.129999999</v>
      </c>
      <c r="O259" s="89">
        <v>12363044.739999998</v>
      </c>
      <c r="P259" s="89">
        <v>12363044.739999998</v>
      </c>
      <c r="Q259" s="89">
        <v>12363044.739999998</v>
      </c>
      <c r="R259" s="89">
        <v>12363044.739999998</v>
      </c>
      <c r="S259" s="89">
        <v>12363044.739999998</v>
      </c>
      <c r="T259" s="89">
        <v>12363044.739999998</v>
      </c>
      <c r="U259" s="89">
        <v>12363044.739999998</v>
      </c>
      <c r="V259" s="89">
        <v>12363044.739999998</v>
      </c>
      <c r="W259" s="89">
        <v>12363044.739999998</v>
      </c>
      <c r="X259" s="89">
        <v>12363044.739999998</v>
      </c>
      <c r="Y259" s="89">
        <v>12363044.739999998</v>
      </c>
      <c r="Z259" s="89">
        <v>12363044.739999998</v>
      </c>
      <c r="AA259" s="89">
        <v>12363044.739999998</v>
      </c>
      <c r="AB259" s="89">
        <v>12363044.739999998</v>
      </c>
      <c r="AC259" s="89">
        <v>12363044.739999998</v>
      </c>
      <c r="AD259" s="89">
        <v>12363044.739999998</v>
      </c>
      <c r="AE259" s="89">
        <v>12363044.739999998</v>
      </c>
      <c r="AF259" s="89">
        <v>12363044.739999998</v>
      </c>
      <c r="AG259" s="89">
        <v>12363044.739999998</v>
      </c>
      <c r="AH259" s="89">
        <v>12363044.739999998</v>
      </c>
      <c r="AI259" s="89">
        <v>12363044.739999998</v>
      </c>
      <c r="AJ259" s="89">
        <v>12363044.739999998</v>
      </c>
      <c r="AK259" s="89">
        <v>12363044.739999998</v>
      </c>
      <c r="AL259" s="89">
        <v>12363044.739999998</v>
      </c>
      <c r="AM259" s="89">
        <v>12363044.739999998</v>
      </c>
      <c r="AN259" s="89">
        <v>12363044.739999998</v>
      </c>
      <c r="AO259" s="89">
        <v>12363044.739999998</v>
      </c>
      <c r="AP259" s="89">
        <v>12363044.739999998</v>
      </c>
      <c r="AQ259" s="89">
        <v>12363044.739999998</v>
      </c>
      <c r="AR259" s="89">
        <v>12363044.739999998</v>
      </c>
      <c r="AS259" s="89">
        <v>12363044.739999998</v>
      </c>
      <c r="AT259" s="89">
        <v>12363044.739999998</v>
      </c>
      <c r="AU259" s="89">
        <v>12363044.739999998</v>
      </c>
      <c r="AV259" s="89">
        <v>12363044.739999998</v>
      </c>
      <c r="AW259" s="89">
        <v>12363044.739999998</v>
      </c>
      <c r="AX259" s="89">
        <v>12363044.739999998</v>
      </c>
      <c r="AY259" s="89">
        <v>12363044.739999998</v>
      </c>
      <c r="AZ259" s="89">
        <v>12363044.739999998</v>
      </c>
      <c r="BA259" s="89">
        <v>12363044.739999998</v>
      </c>
      <c r="BB259" s="89">
        <v>12363044.739999998</v>
      </c>
      <c r="BC259" s="89">
        <v>12363044.739999998</v>
      </c>
      <c r="BD259" s="89">
        <v>12363044.739999998</v>
      </c>
      <c r="BE259" s="89">
        <v>12363044.739999998</v>
      </c>
      <c r="BF259" s="89">
        <v>12363044.739999998</v>
      </c>
      <c r="BG259" s="89">
        <v>12363044.739999998</v>
      </c>
      <c r="BH259" s="89">
        <v>12363044.739999998</v>
      </c>
      <c r="BI259" s="89">
        <v>12363044.739999998</v>
      </c>
      <c r="BJ259" s="89">
        <v>12363044.739999998</v>
      </c>
      <c r="BK259" s="89">
        <v>12363044.739999998</v>
      </c>
      <c r="BL259" s="89">
        <v>12363044.739999998</v>
      </c>
      <c r="BM259" s="89">
        <v>12363044.739999998</v>
      </c>
      <c r="BN259" s="89">
        <v>12363044.739999998</v>
      </c>
      <c r="BO259" s="89">
        <v>12363044.739999998</v>
      </c>
      <c r="BP259" s="89">
        <v>12363044.739999998</v>
      </c>
      <c r="BQ259" s="89">
        <v>12363044.739999998</v>
      </c>
      <c r="BR259" s="89">
        <v>12363044.739999998</v>
      </c>
      <c r="BS259" s="89">
        <v>12363044.739999998</v>
      </c>
      <c r="BT259" s="89">
        <v>12363044.739999998</v>
      </c>
      <c r="BU259" s="89">
        <v>12363044.739999998</v>
      </c>
      <c r="BV259" s="89">
        <v>12363044.739999998</v>
      </c>
      <c r="BW259" s="89">
        <v>12363044.739999998</v>
      </c>
      <c r="BX259" s="112">
        <v>12363044.739999998</v>
      </c>
      <c r="BY259" s="112">
        <v>12363044.739999998</v>
      </c>
      <c r="BZ259" s="112">
        <v>12363044.739999998</v>
      </c>
      <c r="CA259" s="112">
        <v>12363044.739999998</v>
      </c>
      <c r="CB259" s="112">
        <v>12363044.739999998</v>
      </c>
      <c r="CC259" s="112">
        <v>12363044.739999998</v>
      </c>
      <c r="CD259" s="236">
        <v>12054992.279999999</v>
      </c>
      <c r="CE259" s="236">
        <v>12363044.74</v>
      </c>
      <c r="CF259" s="236">
        <v>12363044.74</v>
      </c>
      <c r="CG259" s="236">
        <v>12363044.74</v>
      </c>
      <c r="CH259" s="236">
        <v>12363044.74</v>
      </c>
      <c r="CI259" s="236">
        <v>12363044.74</v>
      </c>
    </row>
    <row r="260" spans="1:87" ht="12.75" customHeight="1" x14ac:dyDescent="0.3">
      <c r="A260" s="190">
        <v>35900</v>
      </c>
      <c r="B260" s="189" t="s">
        <v>571</v>
      </c>
      <c r="C260" s="89">
        <v>16354097.980000002</v>
      </c>
      <c r="D260" s="89">
        <v>16354097.980000002</v>
      </c>
      <c r="E260" s="89">
        <v>16354097.980000002</v>
      </c>
      <c r="F260" s="89">
        <v>17300504.040000003</v>
      </c>
      <c r="G260" s="89">
        <v>17300504.040000003</v>
      </c>
      <c r="H260" s="89">
        <v>17339089.120000001</v>
      </c>
      <c r="I260" s="89">
        <v>17339089.120000001</v>
      </c>
      <c r="J260" s="89">
        <v>17356856.57</v>
      </c>
      <c r="K260" s="89">
        <v>17376138.75</v>
      </c>
      <c r="L260" s="89">
        <v>17373408.100000001</v>
      </c>
      <c r="M260" s="89">
        <v>17410197.300000001</v>
      </c>
      <c r="N260" s="89">
        <v>17410197.300000001</v>
      </c>
      <c r="O260" s="89">
        <v>19224506.77</v>
      </c>
      <c r="P260" s="89">
        <v>19235023.792099997</v>
      </c>
      <c r="Q260" s="89">
        <v>19496485.809399996</v>
      </c>
      <c r="R260" s="89">
        <v>19517786.262399994</v>
      </c>
      <c r="S260" s="89">
        <v>19552838.428599995</v>
      </c>
      <c r="T260" s="89">
        <v>19568441.666699994</v>
      </c>
      <c r="U260" s="89">
        <v>19640591.713799994</v>
      </c>
      <c r="V260" s="89">
        <v>19646439.233399995</v>
      </c>
      <c r="W260" s="89">
        <v>19654806.251999993</v>
      </c>
      <c r="X260" s="89">
        <v>19663273.070599992</v>
      </c>
      <c r="Y260" s="89">
        <v>19670329.980999991</v>
      </c>
      <c r="Z260" s="89">
        <v>19677552.349799994</v>
      </c>
      <c r="AA260" s="89">
        <v>19815799.533199996</v>
      </c>
      <c r="AB260" s="89">
        <v>19832977.068199996</v>
      </c>
      <c r="AC260" s="89">
        <v>19848165.185199995</v>
      </c>
      <c r="AD260" s="89">
        <v>19862749.982299995</v>
      </c>
      <c r="AE260" s="89">
        <v>20002509.627199996</v>
      </c>
      <c r="AF260" s="89">
        <v>20182439.119199995</v>
      </c>
      <c r="AG260" s="89">
        <v>20303625.568099994</v>
      </c>
      <c r="AH260" s="89">
        <v>20320731.771399993</v>
      </c>
      <c r="AI260" s="89">
        <v>20342925.596399993</v>
      </c>
      <c r="AJ260" s="89">
        <v>20365818.609899994</v>
      </c>
      <c r="AK260" s="89">
        <v>20382312.999399994</v>
      </c>
      <c r="AL260" s="89">
        <v>20399776.424399994</v>
      </c>
      <c r="AM260" s="89">
        <v>21190971.463299993</v>
      </c>
      <c r="AN260" s="89">
        <v>21203410.277299993</v>
      </c>
      <c r="AO260" s="89">
        <v>21215849.091699991</v>
      </c>
      <c r="AP260" s="89">
        <v>21228287.90609999</v>
      </c>
      <c r="AQ260" s="89">
        <v>21240726.720499989</v>
      </c>
      <c r="AR260" s="89">
        <v>21376362.282999989</v>
      </c>
      <c r="AS260" s="89">
        <v>21487335.515299987</v>
      </c>
      <c r="AT260" s="89">
        <v>21557034.259299986</v>
      </c>
      <c r="AU260" s="89">
        <v>21570375.003699984</v>
      </c>
      <c r="AV260" s="89">
        <v>21581190.748099983</v>
      </c>
      <c r="AW260" s="89">
        <v>21592006.492499981</v>
      </c>
      <c r="AX260" s="89">
        <v>21602822.236899979</v>
      </c>
      <c r="AY260" s="89">
        <v>21769568.681999978</v>
      </c>
      <c r="AZ260" s="89">
        <v>22026666.064599976</v>
      </c>
      <c r="BA260" s="89">
        <v>22037186.985999979</v>
      </c>
      <c r="BB260" s="89">
        <v>22047707.907399982</v>
      </c>
      <c r="BC260" s="89">
        <v>22058228.828799985</v>
      </c>
      <c r="BD260" s="89">
        <v>22070769.750199988</v>
      </c>
      <c r="BE260" s="89">
        <v>22237911.371599991</v>
      </c>
      <c r="BF260" s="89">
        <v>22309638.293399993</v>
      </c>
      <c r="BG260" s="89">
        <v>22325209.214799996</v>
      </c>
      <c r="BH260" s="89">
        <v>22338255.1362</v>
      </c>
      <c r="BI260" s="89">
        <v>22351301.057600003</v>
      </c>
      <c r="BJ260" s="89">
        <v>22361821.979000006</v>
      </c>
      <c r="BK260" s="89">
        <v>23023646.187000006</v>
      </c>
      <c r="BL260" s="89">
        <v>23046788.018900007</v>
      </c>
      <c r="BM260" s="89">
        <v>23069929.850400005</v>
      </c>
      <c r="BN260" s="89">
        <v>23093071.681900002</v>
      </c>
      <c r="BO260" s="89">
        <v>23116213.5134</v>
      </c>
      <c r="BP260" s="89">
        <v>23139355.344899997</v>
      </c>
      <c r="BQ260" s="89">
        <v>23162579.366499998</v>
      </c>
      <c r="BR260" s="89">
        <v>23185721.197999995</v>
      </c>
      <c r="BS260" s="89">
        <v>23208863.029499993</v>
      </c>
      <c r="BT260" s="89">
        <v>23285661.111099992</v>
      </c>
      <c r="BU260" s="89">
        <v>23309016.780699991</v>
      </c>
      <c r="BV260" s="89">
        <v>23332369.025499992</v>
      </c>
      <c r="BW260" s="89">
        <v>23548838.492699992</v>
      </c>
      <c r="BX260" s="112">
        <v>19224506.77</v>
      </c>
      <c r="BY260" s="112">
        <v>19815799.533199996</v>
      </c>
      <c r="BZ260" s="112">
        <v>21190971.463299993</v>
      </c>
      <c r="CA260" s="112">
        <v>21769568.681999978</v>
      </c>
      <c r="CB260" s="112">
        <v>23023646.187000006</v>
      </c>
      <c r="CC260" s="112">
        <v>23548838.492699992</v>
      </c>
      <c r="CD260" s="236">
        <v>17268675.77</v>
      </c>
      <c r="CE260" s="236">
        <v>19566451.91</v>
      </c>
      <c r="CF260" s="236">
        <v>20219292.530000001</v>
      </c>
      <c r="CG260" s="236">
        <v>21431995.440000001</v>
      </c>
      <c r="CH260" s="236">
        <v>22227531.649999999</v>
      </c>
      <c r="CI260" s="236">
        <v>23194004.120000001</v>
      </c>
    </row>
    <row r="261" spans="1:87" ht="12.75" customHeight="1" x14ac:dyDescent="0.3">
      <c r="A261" s="190">
        <v>35910</v>
      </c>
      <c r="B261" s="189" t="s">
        <v>572</v>
      </c>
      <c r="C261" s="89">
        <v>0</v>
      </c>
      <c r="D261" s="89">
        <v>0</v>
      </c>
      <c r="E261" s="89">
        <v>0</v>
      </c>
      <c r="F261" s="89">
        <v>0</v>
      </c>
      <c r="G261" s="89">
        <v>0</v>
      </c>
      <c r="H261" s="89">
        <v>0</v>
      </c>
      <c r="I261" s="89">
        <v>0</v>
      </c>
      <c r="J261" s="89">
        <v>0</v>
      </c>
      <c r="K261" s="89">
        <v>0</v>
      </c>
      <c r="L261" s="89">
        <v>0</v>
      </c>
      <c r="M261" s="89">
        <v>0</v>
      </c>
      <c r="N261" s="89">
        <v>0</v>
      </c>
      <c r="O261" s="89">
        <v>0</v>
      </c>
      <c r="P261" s="89">
        <v>0</v>
      </c>
      <c r="Q261" s="89">
        <v>0</v>
      </c>
      <c r="R261" s="89">
        <v>0</v>
      </c>
      <c r="S261" s="89">
        <v>0</v>
      </c>
      <c r="T261" s="89">
        <v>0</v>
      </c>
      <c r="U261" s="89">
        <v>0</v>
      </c>
      <c r="V261" s="89">
        <v>0</v>
      </c>
      <c r="W261" s="89">
        <v>0</v>
      </c>
      <c r="X261" s="89">
        <v>0</v>
      </c>
      <c r="Y261" s="89">
        <v>0</v>
      </c>
      <c r="Z261" s="89">
        <v>0</v>
      </c>
      <c r="AA261" s="89">
        <v>0</v>
      </c>
      <c r="AB261" s="89">
        <v>0</v>
      </c>
      <c r="AC261" s="89">
        <v>0</v>
      </c>
      <c r="AD261" s="89">
        <v>0</v>
      </c>
      <c r="AE261" s="89">
        <v>0</v>
      </c>
      <c r="AF261" s="89">
        <v>0</v>
      </c>
      <c r="AG261" s="89">
        <v>0</v>
      </c>
      <c r="AH261" s="89">
        <v>0</v>
      </c>
      <c r="AI261" s="89">
        <v>0</v>
      </c>
      <c r="AJ261" s="89">
        <v>0</v>
      </c>
      <c r="AK261" s="89">
        <v>0</v>
      </c>
      <c r="AL261" s="89">
        <v>0</v>
      </c>
      <c r="AM261" s="89">
        <v>0</v>
      </c>
      <c r="AN261" s="89">
        <v>0</v>
      </c>
      <c r="AO261" s="89">
        <v>0</v>
      </c>
      <c r="AP261" s="89">
        <v>0</v>
      </c>
      <c r="AQ261" s="89">
        <v>0</v>
      </c>
      <c r="AR261" s="89">
        <v>0</v>
      </c>
      <c r="AS261" s="89">
        <v>0</v>
      </c>
      <c r="AT261" s="89">
        <v>0</v>
      </c>
      <c r="AU261" s="89">
        <v>0</v>
      </c>
      <c r="AV261" s="89">
        <v>0</v>
      </c>
      <c r="AW261" s="89">
        <v>0</v>
      </c>
      <c r="AX261" s="89">
        <v>0</v>
      </c>
      <c r="AY261" s="89">
        <v>0</v>
      </c>
      <c r="AZ261" s="89">
        <v>0</v>
      </c>
      <c r="BA261" s="89">
        <v>0</v>
      </c>
      <c r="BB261" s="89">
        <v>0</v>
      </c>
      <c r="BC261" s="89">
        <v>0</v>
      </c>
      <c r="BD261" s="89">
        <v>0</v>
      </c>
      <c r="BE261" s="89">
        <v>0</v>
      </c>
      <c r="BF261" s="89">
        <v>0</v>
      </c>
      <c r="BG261" s="89">
        <v>0</v>
      </c>
      <c r="BH261" s="89">
        <v>0</v>
      </c>
      <c r="BI261" s="89">
        <v>0</v>
      </c>
      <c r="BJ261" s="89">
        <v>0</v>
      </c>
      <c r="BK261" s="89">
        <v>0</v>
      </c>
      <c r="BL261" s="89">
        <v>0</v>
      </c>
      <c r="BM261" s="89">
        <v>0</v>
      </c>
      <c r="BN261" s="89">
        <v>0</v>
      </c>
      <c r="BO261" s="89">
        <v>0</v>
      </c>
      <c r="BP261" s="89">
        <v>0</v>
      </c>
      <c r="BQ261" s="89">
        <v>0</v>
      </c>
      <c r="BR261" s="89">
        <v>0</v>
      </c>
      <c r="BS261" s="89">
        <v>0</v>
      </c>
      <c r="BT261" s="89">
        <v>0</v>
      </c>
      <c r="BU261" s="89">
        <v>0</v>
      </c>
      <c r="BV261" s="89">
        <v>0</v>
      </c>
      <c r="BW261" s="89">
        <v>0</v>
      </c>
      <c r="BX261" s="112">
        <v>0</v>
      </c>
      <c r="BY261" s="112">
        <v>0</v>
      </c>
      <c r="BZ261" s="112">
        <v>0</v>
      </c>
      <c r="CA261" s="112">
        <v>0</v>
      </c>
      <c r="CB261" s="112">
        <v>0</v>
      </c>
      <c r="CC261" s="112">
        <v>0</v>
      </c>
      <c r="CD261" s="236">
        <v>0</v>
      </c>
      <c r="CE261" s="236">
        <v>0</v>
      </c>
      <c r="CF261" s="236">
        <v>0</v>
      </c>
      <c r="CG261" s="236">
        <v>0</v>
      </c>
      <c r="CH261" s="236">
        <v>0</v>
      </c>
      <c r="CI261" s="236">
        <v>0</v>
      </c>
    </row>
    <row r="262" spans="1:87" ht="12.75" customHeight="1" x14ac:dyDescent="0.3">
      <c r="A262" s="190">
        <v>36000</v>
      </c>
      <c r="B262" s="189" t="s">
        <v>573</v>
      </c>
      <c r="C262" s="89">
        <v>10119782.539999999</v>
      </c>
      <c r="D262" s="89">
        <v>10119782.539999999</v>
      </c>
      <c r="E262" s="89">
        <v>10119782.539999999</v>
      </c>
      <c r="F262" s="89">
        <v>10119782.539999999</v>
      </c>
      <c r="G262" s="89">
        <v>10119782.539999999</v>
      </c>
      <c r="H262" s="89">
        <v>10119782.539999999</v>
      </c>
      <c r="I262" s="89">
        <v>10119782.539999999</v>
      </c>
      <c r="J262" s="89">
        <v>10119782.539999999</v>
      </c>
      <c r="K262" s="89">
        <v>10119782.539999999</v>
      </c>
      <c r="L262" s="89">
        <v>10119782.539999999</v>
      </c>
      <c r="M262" s="89">
        <v>10119782.539999999</v>
      </c>
      <c r="N262" s="89">
        <v>10119782.539999999</v>
      </c>
      <c r="O262" s="89">
        <v>10119782.539999999</v>
      </c>
      <c r="P262" s="89">
        <v>10119782.539999999</v>
      </c>
      <c r="Q262" s="89">
        <v>10119782.539999999</v>
      </c>
      <c r="R262" s="89">
        <v>10119782.539999999</v>
      </c>
      <c r="S262" s="89">
        <v>10119782.539999999</v>
      </c>
      <c r="T262" s="89">
        <v>10119782.539999999</v>
      </c>
      <c r="U262" s="89">
        <v>10119782.539999999</v>
      </c>
      <c r="V262" s="89">
        <v>10119782.539999999</v>
      </c>
      <c r="W262" s="89">
        <v>10119782.539999999</v>
      </c>
      <c r="X262" s="89">
        <v>10119782.539999999</v>
      </c>
      <c r="Y262" s="89">
        <v>10119782.539999999</v>
      </c>
      <c r="Z262" s="89">
        <v>10119782.539999999</v>
      </c>
      <c r="AA262" s="89">
        <v>10119782.539999999</v>
      </c>
      <c r="AB262" s="89">
        <v>10119782.539999999</v>
      </c>
      <c r="AC262" s="89">
        <v>10119782.539999999</v>
      </c>
      <c r="AD262" s="89">
        <v>10119782.539999999</v>
      </c>
      <c r="AE262" s="89">
        <v>10119782.539999999</v>
      </c>
      <c r="AF262" s="89">
        <v>10119782.539999999</v>
      </c>
      <c r="AG262" s="89">
        <v>10119782.539999999</v>
      </c>
      <c r="AH262" s="89">
        <v>10119782.539999999</v>
      </c>
      <c r="AI262" s="89">
        <v>10119782.539999999</v>
      </c>
      <c r="AJ262" s="89">
        <v>10119782.539999999</v>
      </c>
      <c r="AK262" s="89">
        <v>10119782.539999999</v>
      </c>
      <c r="AL262" s="89">
        <v>10119782.539999999</v>
      </c>
      <c r="AM262" s="89">
        <v>10119782.539999999</v>
      </c>
      <c r="AN262" s="89">
        <v>10119782.539999999</v>
      </c>
      <c r="AO262" s="89">
        <v>10119782.539999999</v>
      </c>
      <c r="AP262" s="89">
        <v>10119782.539999999</v>
      </c>
      <c r="AQ262" s="89">
        <v>10119782.539999999</v>
      </c>
      <c r="AR262" s="89">
        <v>10119782.539999999</v>
      </c>
      <c r="AS262" s="89">
        <v>10119782.539999999</v>
      </c>
      <c r="AT262" s="89">
        <v>10119782.539999999</v>
      </c>
      <c r="AU262" s="89">
        <v>10119782.539999999</v>
      </c>
      <c r="AV262" s="89">
        <v>10119782.539999999</v>
      </c>
      <c r="AW262" s="89">
        <v>10119782.539999999</v>
      </c>
      <c r="AX262" s="89">
        <v>10119782.539999999</v>
      </c>
      <c r="AY262" s="89">
        <v>10119782.539999999</v>
      </c>
      <c r="AZ262" s="89">
        <v>10119782.539999999</v>
      </c>
      <c r="BA262" s="89">
        <v>10119782.539999999</v>
      </c>
      <c r="BB262" s="89">
        <v>10119782.539999999</v>
      </c>
      <c r="BC262" s="89">
        <v>10119782.539999999</v>
      </c>
      <c r="BD262" s="89">
        <v>10119782.539999999</v>
      </c>
      <c r="BE262" s="89">
        <v>10119782.539999999</v>
      </c>
      <c r="BF262" s="89">
        <v>10119782.539999999</v>
      </c>
      <c r="BG262" s="89">
        <v>10119782.539999999</v>
      </c>
      <c r="BH262" s="89">
        <v>10119782.539999999</v>
      </c>
      <c r="BI262" s="89">
        <v>10119782.539999999</v>
      </c>
      <c r="BJ262" s="89">
        <v>10119782.539999999</v>
      </c>
      <c r="BK262" s="89">
        <v>10119782.539999999</v>
      </c>
      <c r="BL262" s="89">
        <v>10119782.539999999</v>
      </c>
      <c r="BM262" s="89">
        <v>10119782.539999999</v>
      </c>
      <c r="BN262" s="89">
        <v>10119782.539999999</v>
      </c>
      <c r="BO262" s="89">
        <v>10119782.539999999</v>
      </c>
      <c r="BP262" s="89">
        <v>10119782.539999999</v>
      </c>
      <c r="BQ262" s="89">
        <v>10119782.539999999</v>
      </c>
      <c r="BR262" s="89">
        <v>10119782.539999999</v>
      </c>
      <c r="BS262" s="89">
        <v>10119782.539999999</v>
      </c>
      <c r="BT262" s="89">
        <v>10119782.539999999</v>
      </c>
      <c r="BU262" s="89">
        <v>10119782.539999999</v>
      </c>
      <c r="BV262" s="89">
        <v>10119782.539999999</v>
      </c>
      <c r="BW262" s="89">
        <v>10119782.539999999</v>
      </c>
      <c r="BX262" s="112">
        <v>10119782.539999999</v>
      </c>
      <c r="BY262" s="112">
        <v>10119782.539999999</v>
      </c>
      <c r="BZ262" s="112">
        <v>10119782.539999999</v>
      </c>
      <c r="CA262" s="112">
        <v>10119782.539999999</v>
      </c>
      <c r="CB262" s="112">
        <v>10119782.539999999</v>
      </c>
      <c r="CC262" s="112">
        <v>10119782.539999999</v>
      </c>
      <c r="CD262" s="236">
        <v>10119782.539999999</v>
      </c>
      <c r="CE262" s="236">
        <v>10119782.539999999</v>
      </c>
      <c r="CF262" s="236">
        <v>10119782.539999999</v>
      </c>
      <c r="CG262" s="236">
        <v>10119782.539999999</v>
      </c>
      <c r="CH262" s="236">
        <v>10119782.539999999</v>
      </c>
      <c r="CI262" s="236">
        <v>10119782.539999999</v>
      </c>
    </row>
    <row r="263" spans="1:87" ht="12.75" customHeight="1" x14ac:dyDescent="0.3">
      <c r="A263" s="190">
        <v>36100</v>
      </c>
      <c r="B263" s="189" t="s">
        <v>574</v>
      </c>
      <c r="C263" s="89">
        <v>31688290.149999984</v>
      </c>
      <c r="D263" s="89">
        <v>31688290.149999984</v>
      </c>
      <c r="E263" s="89">
        <v>31688290.149999984</v>
      </c>
      <c r="F263" s="89">
        <v>31688830.099999983</v>
      </c>
      <c r="G263" s="89">
        <v>31703628.299999982</v>
      </c>
      <c r="H263" s="89">
        <v>31728167.459999982</v>
      </c>
      <c r="I263" s="89">
        <v>33702349.369999982</v>
      </c>
      <c r="J263" s="89">
        <v>33706617.959999986</v>
      </c>
      <c r="K263" s="89">
        <v>33964615.889999986</v>
      </c>
      <c r="L263" s="89">
        <v>33962440.719999984</v>
      </c>
      <c r="M263" s="89">
        <v>33967066.259999983</v>
      </c>
      <c r="N263" s="89">
        <v>34138402.679999985</v>
      </c>
      <c r="O263" s="89">
        <v>34138496.829999983</v>
      </c>
      <c r="P263" s="89">
        <v>34138496.829999983</v>
      </c>
      <c r="Q263" s="89">
        <v>34138496.829999983</v>
      </c>
      <c r="R263" s="89">
        <v>34138496.829999983</v>
      </c>
      <c r="S263" s="89">
        <v>34138496.829999983</v>
      </c>
      <c r="T263" s="89">
        <v>34138496.829999983</v>
      </c>
      <c r="U263" s="89">
        <v>34138496.829999983</v>
      </c>
      <c r="V263" s="89">
        <v>34138496.829999983</v>
      </c>
      <c r="W263" s="89">
        <v>34138496.829999983</v>
      </c>
      <c r="X263" s="89">
        <v>34138496.829999983</v>
      </c>
      <c r="Y263" s="89">
        <v>34138496.829999983</v>
      </c>
      <c r="Z263" s="89">
        <v>34138496.829999983</v>
      </c>
      <c r="AA263" s="89">
        <v>34138496.829999983</v>
      </c>
      <c r="AB263" s="89">
        <v>34138496.829999983</v>
      </c>
      <c r="AC263" s="89">
        <v>34138496.829999983</v>
      </c>
      <c r="AD263" s="89">
        <v>34138496.829999983</v>
      </c>
      <c r="AE263" s="89">
        <v>34138496.829999983</v>
      </c>
      <c r="AF263" s="89">
        <v>34138496.829999983</v>
      </c>
      <c r="AG263" s="89">
        <v>34138496.829999983</v>
      </c>
      <c r="AH263" s="89">
        <v>34138496.829999983</v>
      </c>
      <c r="AI263" s="89">
        <v>34138496.829999983</v>
      </c>
      <c r="AJ263" s="89">
        <v>34138496.829999983</v>
      </c>
      <c r="AK263" s="89">
        <v>34138496.829999983</v>
      </c>
      <c r="AL263" s="89">
        <v>34138496.829999983</v>
      </c>
      <c r="AM263" s="89">
        <v>34138496.829999983</v>
      </c>
      <c r="AN263" s="89">
        <v>34138496.829999983</v>
      </c>
      <c r="AO263" s="89">
        <v>34138496.829999983</v>
      </c>
      <c r="AP263" s="89">
        <v>34138496.829999983</v>
      </c>
      <c r="AQ263" s="89">
        <v>34138496.829999983</v>
      </c>
      <c r="AR263" s="89">
        <v>34138496.829999983</v>
      </c>
      <c r="AS263" s="89">
        <v>34138496.829999983</v>
      </c>
      <c r="AT263" s="89">
        <v>34138496.829999983</v>
      </c>
      <c r="AU263" s="89">
        <v>34138496.829999983</v>
      </c>
      <c r="AV263" s="89">
        <v>34138496.829999983</v>
      </c>
      <c r="AW263" s="89">
        <v>34138496.829999983</v>
      </c>
      <c r="AX263" s="89">
        <v>34138496.829999983</v>
      </c>
      <c r="AY263" s="89">
        <v>34138496.829999983</v>
      </c>
      <c r="AZ263" s="89">
        <v>34138496.829999983</v>
      </c>
      <c r="BA263" s="89">
        <v>34138496.829999983</v>
      </c>
      <c r="BB263" s="89">
        <v>34138496.829999983</v>
      </c>
      <c r="BC263" s="89">
        <v>34138496.829999983</v>
      </c>
      <c r="BD263" s="89">
        <v>34138496.829999983</v>
      </c>
      <c r="BE263" s="89">
        <v>34138496.829999983</v>
      </c>
      <c r="BF263" s="89">
        <v>34138496.829999983</v>
      </c>
      <c r="BG263" s="89">
        <v>34138496.829999983</v>
      </c>
      <c r="BH263" s="89">
        <v>34138496.829999983</v>
      </c>
      <c r="BI263" s="89">
        <v>34138496.829999983</v>
      </c>
      <c r="BJ263" s="89">
        <v>34138496.829999983</v>
      </c>
      <c r="BK263" s="89">
        <v>34138496.829999983</v>
      </c>
      <c r="BL263" s="89">
        <v>34138496.829999983</v>
      </c>
      <c r="BM263" s="89">
        <v>34138496.829999983</v>
      </c>
      <c r="BN263" s="89">
        <v>34138496.829999983</v>
      </c>
      <c r="BO263" s="89">
        <v>34138496.829999983</v>
      </c>
      <c r="BP263" s="89">
        <v>34138496.829999983</v>
      </c>
      <c r="BQ263" s="89">
        <v>34138496.829999983</v>
      </c>
      <c r="BR263" s="89">
        <v>34138496.829999983</v>
      </c>
      <c r="BS263" s="89">
        <v>34138496.829999983</v>
      </c>
      <c r="BT263" s="89">
        <v>34138496.829999983</v>
      </c>
      <c r="BU263" s="89">
        <v>34138496.829999983</v>
      </c>
      <c r="BV263" s="89">
        <v>34138496.829999983</v>
      </c>
      <c r="BW263" s="89">
        <v>34138496.829999983</v>
      </c>
      <c r="BX263" s="112">
        <v>34138496.829999983</v>
      </c>
      <c r="BY263" s="112">
        <v>34138496.829999983</v>
      </c>
      <c r="BZ263" s="112">
        <v>34138496.829999983</v>
      </c>
      <c r="CA263" s="112">
        <v>34138496.829999983</v>
      </c>
      <c r="CB263" s="112">
        <v>34138496.829999983</v>
      </c>
      <c r="CC263" s="112">
        <v>34138496.829999983</v>
      </c>
      <c r="CD263" s="236">
        <v>32905037.390000001</v>
      </c>
      <c r="CE263" s="236">
        <v>34138496.829999998</v>
      </c>
      <c r="CF263" s="236">
        <v>34138496.829999998</v>
      </c>
      <c r="CG263" s="236">
        <v>34138496.829999998</v>
      </c>
      <c r="CH263" s="236">
        <v>34138496.829999998</v>
      </c>
      <c r="CI263" s="236">
        <v>34138496.829999998</v>
      </c>
    </row>
    <row r="264" spans="1:87" ht="12.75" customHeight="1" x14ac:dyDescent="0.3">
      <c r="A264" s="190">
        <v>36200</v>
      </c>
      <c r="B264" s="189" t="s">
        <v>575</v>
      </c>
      <c r="C264" s="89">
        <v>294954659.43000007</v>
      </c>
      <c r="D264" s="89">
        <v>295723649.99000007</v>
      </c>
      <c r="E264" s="89">
        <v>298528374.42000008</v>
      </c>
      <c r="F264" s="89">
        <v>299896805.16000009</v>
      </c>
      <c r="G264" s="89">
        <v>300856800.81000006</v>
      </c>
      <c r="H264" s="89">
        <v>301392555.19000006</v>
      </c>
      <c r="I264" s="89">
        <v>301388157.96000004</v>
      </c>
      <c r="J264" s="89">
        <v>302357229.41000003</v>
      </c>
      <c r="K264" s="89">
        <v>302901327.95000005</v>
      </c>
      <c r="L264" s="89">
        <v>304526144.98000008</v>
      </c>
      <c r="M264" s="89">
        <v>302227765.6400001</v>
      </c>
      <c r="N264" s="89">
        <v>302168219.80000013</v>
      </c>
      <c r="O264" s="89">
        <v>309168666.92000014</v>
      </c>
      <c r="P264" s="89">
        <v>310403819.45600015</v>
      </c>
      <c r="Q264" s="89">
        <v>312368128.01320016</v>
      </c>
      <c r="R264" s="89">
        <v>314535150.83360016</v>
      </c>
      <c r="S264" s="89">
        <v>315404402.42240018</v>
      </c>
      <c r="T264" s="89">
        <v>316621956.09360021</v>
      </c>
      <c r="U264" s="89">
        <v>318188436.58320022</v>
      </c>
      <c r="V264" s="89">
        <v>319053321.23840022</v>
      </c>
      <c r="W264" s="89">
        <v>319950160.49480021</v>
      </c>
      <c r="X264" s="89">
        <v>320703778.2936002</v>
      </c>
      <c r="Y264" s="89">
        <v>321486385.7688002</v>
      </c>
      <c r="Z264" s="89">
        <v>322193511.22080016</v>
      </c>
      <c r="AA264" s="89">
        <v>324446834.12040013</v>
      </c>
      <c r="AB264" s="89">
        <v>325231089.0552001</v>
      </c>
      <c r="AC264" s="89">
        <v>325958654.88120008</v>
      </c>
      <c r="AD264" s="89">
        <v>326953350.7944001</v>
      </c>
      <c r="AE264" s="89">
        <v>327827322.12680006</v>
      </c>
      <c r="AF264" s="89">
        <v>329117288.61920005</v>
      </c>
      <c r="AG264" s="89">
        <v>331346464.54960006</v>
      </c>
      <c r="AH264" s="89">
        <v>332305876.08840007</v>
      </c>
      <c r="AI264" s="89">
        <v>333207537.13160008</v>
      </c>
      <c r="AJ264" s="89">
        <v>334447025.30400008</v>
      </c>
      <c r="AK264" s="89">
        <v>335591066.57560009</v>
      </c>
      <c r="AL264" s="89">
        <v>336289751.52600008</v>
      </c>
      <c r="AM264" s="89">
        <v>343140953.06280005</v>
      </c>
      <c r="AN264" s="89">
        <v>344194640.68320006</v>
      </c>
      <c r="AO264" s="89">
        <v>345248328.31960005</v>
      </c>
      <c r="AP264" s="89">
        <v>346302015.95600003</v>
      </c>
      <c r="AQ264" s="89">
        <v>347422348.81920004</v>
      </c>
      <c r="AR264" s="89">
        <v>348616898.48800004</v>
      </c>
      <c r="AS264" s="89">
        <v>350015285.50880003</v>
      </c>
      <c r="AT264" s="89">
        <v>351136385.41760004</v>
      </c>
      <c r="AU264" s="89">
        <v>352213805.32640004</v>
      </c>
      <c r="AV264" s="89">
        <v>354025547.93360007</v>
      </c>
      <c r="AW264" s="89">
        <v>355076412.02000004</v>
      </c>
      <c r="AX264" s="89">
        <v>356127276.10640001</v>
      </c>
      <c r="AY264" s="89">
        <v>358748890.40999997</v>
      </c>
      <c r="AZ264" s="89">
        <v>359915649.61399996</v>
      </c>
      <c r="BA264" s="89">
        <v>360948584.4404</v>
      </c>
      <c r="BB264" s="89">
        <v>361981519.26680005</v>
      </c>
      <c r="BC264" s="89">
        <v>363014454.09320009</v>
      </c>
      <c r="BD264" s="89">
        <v>364083788.91960013</v>
      </c>
      <c r="BE264" s="89">
        <v>366771130.17600012</v>
      </c>
      <c r="BF264" s="89">
        <v>367898705.00240016</v>
      </c>
      <c r="BG264" s="89">
        <v>368931639.8288002</v>
      </c>
      <c r="BH264" s="89">
        <v>370180336.3144002</v>
      </c>
      <c r="BI264" s="89">
        <v>371218124.47440022</v>
      </c>
      <c r="BJ264" s="89">
        <v>372255912.63440025</v>
      </c>
      <c r="BK264" s="89">
        <v>373821495.27720028</v>
      </c>
      <c r="BL264" s="89">
        <v>375080438.68760031</v>
      </c>
      <c r="BM264" s="89">
        <v>376339382.0424003</v>
      </c>
      <c r="BN264" s="89">
        <v>377598836.02760029</v>
      </c>
      <c r="BO264" s="89">
        <v>378857779.38240027</v>
      </c>
      <c r="BP264" s="89">
        <v>380116722.73720026</v>
      </c>
      <c r="BQ264" s="89">
        <v>381452106.09200025</v>
      </c>
      <c r="BR264" s="89">
        <v>382711049.44680023</v>
      </c>
      <c r="BS264" s="89">
        <v>383969992.80160022</v>
      </c>
      <c r="BT264" s="89">
        <v>386678434.02640021</v>
      </c>
      <c r="BU264" s="89">
        <v>387937377.38120019</v>
      </c>
      <c r="BV264" s="89">
        <v>389196320.73600018</v>
      </c>
      <c r="BW264" s="89">
        <v>392784864.03880018</v>
      </c>
      <c r="BX264" s="112">
        <v>309168666.92000014</v>
      </c>
      <c r="BY264" s="112">
        <v>324446834.12040013</v>
      </c>
      <c r="BZ264" s="112">
        <v>343140953.06280005</v>
      </c>
      <c r="CA264" s="112">
        <v>358748890.40999997</v>
      </c>
      <c r="CB264" s="112">
        <v>373821495.27720028</v>
      </c>
      <c r="CC264" s="112">
        <v>392784864.03880018</v>
      </c>
      <c r="CD264" s="236">
        <v>301237719.81999999</v>
      </c>
      <c r="CE264" s="236">
        <v>317271119.33999997</v>
      </c>
      <c r="CF264" s="236">
        <v>331220247.22000003</v>
      </c>
      <c r="CG264" s="236">
        <v>350174522.16000003</v>
      </c>
      <c r="CH264" s="236">
        <v>366136171.56999999</v>
      </c>
      <c r="CI264" s="236">
        <v>382041907.58999997</v>
      </c>
    </row>
    <row r="265" spans="1:87" ht="12.75" customHeight="1" x14ac:dyDescent="0.3">
      <c r="A265" s="190">
        <v>36300</v>
      </c>
      <c r="B265" s="189" t="s">
        <v>576</v>
      </c>
      <c r="C265" s="89">
        <v>0</v>
      </c>
      <c r="D265" s="89">
        <v>0</v>
      </c>
      <c r="E265" s="89">
        <v>0</v>
      </c>
      <c r="F265" s="89">
        <v>0</v>
      </c>
      <c r="G265" s="89">
        <v>0</v>
      </c>
      <c r="H265" s="89">
        <v>0</v>
      </c>
      <c r="I265" s="89">
        <v>0</v>
      </c>
      <c r="J265" s="89">
        <v>0</v>
      </c>
      <c r="K265" s="89">
        <v>0</v>
      </c>
      <c r="L265" s="89">
        <v>0</v>
      </c>
      <c r="M265" s="89">
        <v>0</v>
      </c>
      <c r="N265" s="89">
        <v>0</v>
      </c>
      <c r="O265" s="89">
        <v>0</v>
      </c>
      <c r="P265" s="89">
        <v>0</v>
      </c>
      <c r="Q265" s="89">
        <v>0</v>
      </c>
      <c r="R265" s="89">
        <v>0</v>
      </c>
      <c r="S265" s="89">
        <v>0</v>
      </c>
      <c r="T265" s="89">
        <v>0</v>
      </c>
      <c r="U265" s="89">
        <v>0</v>
      </c>
      <c r="V265" s="89">
        <v>0</v>
      </c>
      <c r="W265" s="89">
        <v>0</v>
      </c>
      <c r="X265" s="89">
        <v>0</v>
      </c>
      <c r="Y265" s="89">
        <v>0</v>
      </c>
      <c r="Z265" s="89">
        <v>0</v>
      </c>
      <c r="AA265" s="89">
        <v>0</v>
      </c>
      <c r="AB265" s="89">
        <v>0</v>
      </c>
      <c r="AC265" s="89">
        <v>0</v>
      </c>
      <c r="AD265" s="89">
        <v>0</v>
      </c>
      <c r="AE265" s="89">
        <v>0</v>
      </c>
      <c r="AF265" s="89">
        <v>0</v>
      </c>
      <c r="AG265" s="89">
        <v>0</v>
      </c>
      <c r="AH265" s="89">
        <v>0</v>
      </c>
      <c r="AI265" s="89">
        <v>0</v>
      </c>
      <c r="AJ265" s="89">
        <v>0</v>
      </c>
      <c r="AK265" s="89">
        <v>0</v>
      </c>
      <c r="AL265" s="89">
        <v>0</v>
      </c>
      <c r="AM265" s="89">
        <v>0</v>
      </c>
      <c r="AN265" s="89">
        <v>0</v>
      </c>
      <c r="AO265" s="89">
        <v>0</v>
      </c>
      <c r="AP265" s="89">
        <v>0</v>
      </c>
      <c r="AQ265" s="89">
        <v>0</v>
      </c>
      <c r="AR265" s="89">
        <v>0</v>
      </c>
      <c r="AS265" s="89">
        <v>0</v>
      </c>
      <c r="AT265" s="89">
        <v>0</v>
      </c>
      <c r="AU265" s="89">
        <v>0</v>
      </c>
      <c r="AV265" s="89">
        <v>0</v>
      </c>
      <c r="AW265" s="89">
        <v>0</v>
      </c>
      <c r="AX265" s="89">
        <v>0</v>
      </c>
      <c r="AY265" s="89">
        <v>0</v>
      </c>
      <c r="AZ265" s="89">
        <v>0</v>
      </c>
      <c r="BA265" s="89">
        <v>0</v>
      </c>
      <c r="BB265" s="89">
        <v>0</v>
      </c>
      <c r="BC265" s="89">
        <v>0</v>
      </c>
      <c r="BD265" s="89">
        <v>0</v>
      </c>
      <c r="BE265" s="89">
        <v>0</v>
      </c>
      <c r="BF265" s="89">
        <v>0</v>
      </c>
      <c r="BG265" s="89">
        <v>0</v>
      </c>
      <c r="BH265" s="89">
        <v>0</v>
      </c>
      <c r="BI265" s="89">
        <v>0</v>
      </c>
      <c r="BJ265" s="89">
        <v>0</v>
      </c>
      <c r="BK265" s="89">
        <v>0</v>
      </c>
      <c r="BL265" s="89">
        <v>0</v>
      </c>
      <c r="BM265" s="89">
        <v>0</v>
      </c>
      <c r="BN265" s="89">
        <v>0</v>
      </c>
      <c r="BO265" s="89">
        <v>0</v>
      </c>
      <c r="BP265" s="89">
        <v>0</v>
      </c>
      <c r="BQ265" s="89">
        <v>0</v>
      </c>
      <c r="BR265" s="89">
        <v>0</v>
      </c>
      <c r="BS265" s="89">
        <v>0</v>
      </c>
      <c r="BT265" s="89">
        <v>0</v>
      </c>
      <c r="BU265" s="89">
        <v>0</v>
      </c>
      <c r="BV265" s="89">
        <v>0</v>
      </c>
      <c r="BW265" s="89">
        <v>0</v>
      </c>
      <c r="BX265" s="112">
        <v>0</v>
      </c>
      <c r="BY265" s="112">
        <v>0</v>
      </c>
      <c r="BZ265" s="112">
        <v>0</v>
      </c>
      <c r="CA265" s="112">
        <v>0</v>
      </c>
      <c r="CB265" s="112">
        <v>0</v>
      </c>
      <c r="CC265" s="112">
        <v>0</v>
      </c>
      <c r="CD265" s="236">
        <v>0</v>
      </c>
      <c r="CE265" s="236">
        <v>0</v>
      </c>
      <c r="CF265" s="236">
        <v>0</v>
      </c>
      <c r="CG265" s="236">
        <v>0</v>
      </c>
      <c r="CH265" s="236">
        <v>0</v>
      </c>
      <c r="CI265" s="236">
        <v>0</v>
      </c>
    </row>
    <row r="266" spans="1:87" ht="12.75" customHeight="1" x14ac:dyDescent="0.3">
      <c r="A266" s="190">
        <v>36400</v>
      </c>
      <c r="B266" s="189" t="s">
        <v>577</v>
      </c>
      <c r="C266" s="89">
        <v>370647905.57000017</v>
      </c>
      <c r="D266" s="89">
        <v>374235417.2300002</v>
      </c>
      <c r="E266" s="89">
        <v>376695027.27000022</v>
      </c>
      <c r="F266" s="89">
        <v>376943012.53000021</v>
      </c>
      <c r="G266" s="89">
        <v>379171862.16000021</v>
      </c>
      <c r="H266" s="89">
        <v>380746216.49000019</v>
      </c>
      <c r="I266" s="89">
        <v>380474945.77000022</v>
      </c>
      <c r="J266" s="89">
        <v>388637650.59000021</v>
      </c>
      <c r="K266" s="89">
        <v>376542301.95000017</v>
      </c>
      <c r="L266" s="89">
        <v>377964234.8500002</v>
      </c>
      <c r="M266" s="89">
        <v>384830230.16000021</v>
      </c>
      <c r="N266" s="89">
        <v>386091369.22000021</v>
      </c>
      <c r="O266" s="89">
        <v>398384079.77000022</v>
      </c>
      <c r="P266" s="89">
        <v>401275817.3105002</v>
      </c>
      <c r="Q266" s="89">
        <v>410055685.84510022</v>
      </c>
      <c r="R266" s="89">
        <v>423760069.11230022</v>
      </c>
      <c r="S266" s="89">
        <v>431698869.12320024</v>
      </c>
      <c r="T266" s="89">
        <v>440243803.49730021</v>
      </c>
      <c r="U266" s="89">
        <v>444009116.11010021</v>
      </c>
      <c r="V266" s="89">
        <v>446511824.49120021</v>
      </c>
      <c r="W266" s="89">
        <v>450861476.40140021</v>
      </c>
      <c r="X266" s="89">
        <v>452608710.8848002</v>
      </c>
      <c r="Y266" s="89">
        <v>454415769.51590019</v>
      </c>
      <c r="Z266" s="89">
        <v>456884124.69940025</v>
      </c>
      <c r="AA266" s="89">
        <v>463677269.34720021</v>
      </c>
      <c r="AB266" s="89">
        <v>469106488.44360018</v>
      </c>
      <c r="AC266" s="89">
        <v>475628003.42910022</v>
      </c>
      <c r="AD266" s="89">
        <v>481839157.63920021</v>
      </c>
      <c r="AE266" s="89">
        <v>486418057.76490021</v>
      </c>
      <c r="AF266" s="89">
        <v>491286150.81810021</v>
      </c>
      <c r="AG266" s="89">
        <v>500021202.93530017</v>
      </c>
      <c r="AH266" s="89">
        <v>505330045.75370014</v>
      </c>
      <c r="AI266" s="89">
        <v>510839977.12880015</v>
      </c>
      <c r="AJ266" s="89">
        <v>517789585.49700016</v>
      </c>
      <c r="AK266" s="89">
        <v>522333957.08080018</v>
      </c>
      <c r="AL266" s="89">
        <v>528611746.23550022</v>
      </c>
      <c r="AM266" s="89">
        <v>536970993.12290025</v>
      </c>
      <c r="AN266" s="89">
        <v>540908825.75510025</v>
      </c>
      <c r="AO266" s="89">
        <v>544846658.45530021</v>
      </c>
      <c r="AP266" s="89">
        <v>548784491.15550029</v>
      </c>
      <c r="AQ266" s="89">
        <v>552870170.07310033</v>
      </c>
      <c r="AR266" s="89">
        <v>557120492.02900028</v>
      </c>
      <c r="AS266" s="89">
        <v>561823008.11840034</v>
      </c>
      <c r="AT266" s="89">
        <v>565910388.64680028</v>
      </c>
      <c r="AU266" s="89">
        <v>569900869.17520022</v>
      </c>
      <c r="AV266" s="89">
        <v>575520376.01730025</v>
      </c>
      <c r="AW266" s="89">
        <v>579451944.93750024</v>
      </c>
      <c r="AX266" s="89">
        <v>583383513.85770023</v>
      </c>
      <c r="AY266" s="89">
        <v>590799645.43250024</v>
      </c>
      <c r="AZ266" s="89">
        <v>595017320.81450021</v>
      </c>
      <c r="BA266" s="89">
        <v>598938119.3022002</v>
      </c>
      <c r="BB266" s="89">
        <v>602858917.78990018</v>
      </c>
      <c r="BC266" s="89">
        <v>606779716.27760017</v>
      </c>
      <c r="BD266" s="89">
        <v>610781264.76530015</v>
      </c>
      <c r="BE266" s="89">
        <v>618372209.38300014</v>
      </c>
      <c r="BF266" s="89">
        <v>622502957.87070012</v>
      </c>
      <c r="BG266" s="89">
        <v>626423756.35840011</v>
      </c>
      <c r="BH266" s="89">
        <v>630823201.92420006</v>
      </c>
      <c r="BI266" s="89">
        <v>634754767.07920003</v>
      </c>
      <c r="BJ266" s="89">
        <v>638686332.2342</v>
      </c>
      <c r="BK266" s="89">
        <v>643788760.14959991</v>
      </c>
      <c r="BL266" s="89">
        <v>647907025.51929986</v>
      </c>
      <c r="BM266" s="89">
        <v>652025290.79819977</v>
      </c>
      <c r="BN266" s="89">
        <v>656144688.86179972</v>
      </c>
      <c r="BO266" s="89">
        <v>660262954.14069963</v>
      </c>
      <c r="BP266" s="89">
        <v>664381219.41959953</v>
      </c>
      <c r="BQ266" s="89">
        <v>668669059.69849944</v>
      </c>
      <c r="BR266" s="89">
        <v>672787324.97739935</v>
      </c>
      <c r="BS266" s="89">
        <v>676905590.25629926</v>
      </c>
      <c r="BT266" s="89">
        <v>684239431.16519928</v>
      </c>
      <c r="BU266" s="89">
        <v>688357696.44409919</v>
      </c>
      <c r="BV266" s="89">
        <v>692475961.7229991</v>
      </c>
      <c r="BW266" s="89">
        <v>701762226.89839911</v>
      </c>
      <c r="BX266" s="112">
        <v>398384079.77000022</v>
      </c>
      <c r="BY266" s="112">
        <v>463677269.34720021</v>
      </c>
      <c r="BZ266" s="112">
        <v>536970993.12290025</v>
      </c>
      <c r="CA266" s="112">
        <v>590799645.43250024</v>
      </c>
      <c r="CB266" s="112">
        <v>643788760.14959991</v>
      </c>
      <c r="CC266" s="112">
        <v>701762226.89839911</v>
      </c>
      <c r="CD266" s="236">
        <v>380874173.35000002</v>
      </c>
      <c r="CE266" s="236">
        <v>436491278.16000003</v>
      </c>
      <c r="CF266" s="236">
        <v>499219433.48000002</v>
      </c>
      <c r="CG266" s="236">
        <v>562176259.75</v>
      </c>
      <c r="CH266" s="236">
        <v>616963613.02999997</v>
      </c>
      <c r="CI266" s="236">
        <v>669977479.23000002</v>
      </c>
    </row>
    <row r="267" spans="1:87" ht="12.75" customHeight="1" x14ac:dyDescent="0.3">
      <c r="A267" s="190">
        <v>36500</v>
      </c>
      <c r="B267" s="189" t="s">
        <v>578</v>
      </c>
      <c r="C267" s="89">
        <v>275367372.40000004</v>
      </c>
      <c r="D267" s="89">
        <v>276524007.12</v>
      </c>
      <c r="E267" s="89">
        <v>277945851</v>
      </c>
      <c r="F267" s="89">
        <v>276891145.75999999</v>
      </c>
      <c r="G267" s="89">
        <v>278104875.98000002</v>
      </c>
      <c r="H267" s="89">
        <v>279548173.84000003</v>
      </c>
      <c r="I267" s="89">
        <v>278312705.70000005</v>
      </c>
      <c r="J267" s="89">
        <v>278909366.30000007</v>
      </c>
      <c r="K267" s="89">
        <v>280495054.32000005</v>
      </c>
      <c r="L267" s="89">
        <v>279952733.40000004</v>
      </c>
      <c r="M267" s="89">
        <v>287777701.46000004</v>
      </c>
      <c r="N267" s="89">
        <v>288200387.95000005</v>
      </c>
      <c r="O267" s="89">
        <v>287448839.73000002</v>
      </c>
      <c r="P267" s="89">
        <v>288023658.16799998</v>
      </c>
      <c r="Q267" s="89">
        <v>289156849.25160003</v>
      </c>
      <c r="R267" s="89">
        <v>289994818.18680006</v>
      </c>
      <c r="S267" s="89">
        <v>290508841.77120006</v>
      </c>
      <c r="T267" s="89">
        <v>291077084.81680006</v>
      </c>
      <c r="U267" s="89">
        <v>291775696.12160009</v>
      </c>
      <c r="V267" s="89">
        <v>292212172.71920007</v>
      </c>
      <c r="W267" s="89">
        <v>292660588.40240008</v>
      </c>
      <c r="X267" s="89">
        <v>293055492.76680005</v>
      </c>
      <c r="Y267" s="89">
        <v>293461228.44440001</v>
      </c>
      <c r="Z267" s="89">
        <v>293838762.04040003</v>
      </c>
      <c r="AA267" s="89">
        <v>295008858.25520003</v>
      </c>
      <c r="AB267" s="89">
        <v>296095357.52760005</v>
      </c>
      <c r="AC267" s="89">
        <v>297396032.84560007</v>
      </c>
      <c r="AD267" s="89">
        <v>298796515.00720006</v>
      </c>
      <c r="AE267" s="89">
        <v>300151891.27840006</v>
      </c>
      <c r="AF267" s="89">
        <v>301662694.31960005</v>
      </c>
      <c r="AG267" s="89">
        <v>303561193.63480008</v>
      </c>
      <c r="AH267" s="89">
        <v>304985275.48920006</v>
      </c>
      <c r="AI267" s="89">
        <v>306387780.23080003</v>
      </c>
      <c r="AJ267" s="89">
        <v>307934553.42200005</v>
      </c>
      <c r="AK267" s="89">
        <v>309191570.04280001</v>
      </c>
      <c r="AL267" s="89">
        <v>310273963.68800002</v>
      </c>
      <c r="AM267" s="89">
        <v>311815493.76639998</v>
      </c>
      <c r="AN267" s="89">
        <v>314362027.77160001</v>
      </c>
      <c r="AO267" s="89">
        <v>316908561.81480002</v>
      </c>
      <c r="AP267" s="89">
        <v>319455095.85800004</v>
      </c>
      <c r="AQ267" s="89">
        <v>322026530.31960005</v>
      </c>
      <c r="AR267" s="89">
        <v>324625694.134</v>
      </c>
      <c r="AS267" s="89">
        <v>327301016.9544</v>
      </c>
      <c r="AT267" s="89">
        <v>329872737.99879998</v>
      </c>
      <c r="AU267" s="89">
        <v>332428139.04319996</v>
      </c>
      <c r="AV267" s="89">
        <v>335257902.4167999</v>
      </c>
      <c r="AW267" s="89">
        <v>337803381.50999993</v>
      </c>
      <c r="AX267" s="89">
        <v>340348860.60319996</v>
      </c>
      <c r="AY267" s="89">
        <v>343481213.39999998</v>
      </c>
      <c r="AZ267" s="89">
        <v>346842067.95199996</v>
      </c>
      <c r="BA267" s="89">
        <v>350152922.29519993</v>
      </c>
      <c r="BB267" s="89">
        <v>353463776.6383999</v>
      </c>
      <c r="BC267" s="89">
        <v>356774630.98159987</v>
      </c>
      <c r="BD267" s="89">
        <v>360099085.32479984</v>
      </c>
      <c r="BE267" s="89">
        <v>364028069.54799986</v>
      </c>
      <c r="BF267" s="89">
        <v>367374283.89119983</v>
      </c>
      <c r="BG267" s="89">
        <v>370685138.2343998</v>
      </c>
      <c r="BH267" s="89">
        <v>374076606.82719976</v>
      </c>
      <c r="BI267" s="89">
        <v>377389274.50719976</v>
      </c>
      <c r="BJ267" s="89">
        <v>380701942.18719977</v>
      </c>
      <c r="BK267" s="89">
        <v>384211807.80359977</v>
      </c>
      <c r="BL267" s="89">
        <v>387671077.16879976</v>
      </c>
      <c r="BM267" s="89">
        <v>391130346.50119978</v>
      </c>
      <c r="BN267" s="89">
        <v>394589806.61879975</v>
      </c>
      <c r="BO267" s="89">
        <v>398049075.95119977</v>
      </c>
      <c r="BP267" s="89">
        <v>401508345.28359979</v>
      </c>
      <c r="BQ267" s="89">
        <v>404996174.61599982</v>
      </c>
      <c r="BR267" s="89">
        <v>408455443.94839984</v>
      </c>
      <c r="BS267" s="89">
        <v>411914713.28079987</v>
      </c>
      <c r="BT267" s="89">
        <v>415915553.24319983</v>
      </c>
      <c r="BU267" s="89">
        <v>419374822.57559985</v>
      </c>
      <c r="BV267" s="89">
        <v>422834091.90799987</v>
      </c>
      <c r="BW267" s="89">
        <v>427163761.22439986</v>
      </c>
      <c r="BX267" s="112">
        <v>287448839.73000002</v>
      </c>
      <c r="BY267" s="112">
        <v>295008858.25520003</v>
      </c>
      <c r="BZ267" s="112">
        <v>311815493.76639998</v>
      </c>
      <c r="CA267" s="112">
        <v>343481213.39999998</v>
      </c>
      <c r="CB267" s="112">
        <v>384211807.80359977</v>
      </c>
      <c r="CC267" s="112">
        <v>427163761.22439986</v>
      </c>
      <c r="CD267" s="236">
        <v>280421401.14999998</v>
      </c>
      <c r="CE267" s="236">
        <v>291401760.81999999</v>
      </c>
      <c r="CF267" s="236">
        <v>303327783.04000002</v>
      </c>
      <c r="CG267" s="236">
        <v>327360511.97000003</v>
      </c>
      <c r="CH267" s="236">
        <v>363790832.27999997</v>
      </c>
      <c r="CI267" s="236">
        <v>405216540.00999999</v>
      </c>
    </row>
    <row r="268" spans="1:87" ht="12.75" customHeight="1" x14ac:dyDescent="0.3">
      <c r="A268" s="190">
        <v>36600</v>
      </c>
      <c r="B268" s="189" t="s">
        <v>579</v>
      </c>
      <c r="C268" s="89">
        <v>364663783.60000008</v>
      </c>
      <c r="D268" s="89">
        <v>366967076.22000009</v>
      </c>
      <c r="E268" s="89">
        <v>370880321.0800001</v>
      </c>
      <c r="F268" s="89">
        <v>378243243.51000011</v>
      </c>
      <c r="G268" s="89">
        <v>382712021.53000015</v>
      </c>
      <c r="H268" s="89">
        <v>385276623.57000011</v>
      </c>
      <c r="I268" s="89">
        <v>392943069.4600001</v>
      </c>
      <c r="J268" s="89">
        <v>394968856.01000005</v>
      </c>
      <c r="K268" s="89">
        <v>407025779.59000003</v>
      </c>
      <c r="L268" s="89">
        <v>411445787.17000008</v>
      </c>
      <c r="M268" s="89">
        <v>419082414.2700001</v>
      </c>
      <c r="N268" s="89">
        <v>417938138.10000008</v>
      </c>
      <c r="O268" s="89">
        <v>426864399.1400001</v>
      </c>
      <c r="P268" s="89">
        <v>429047972.36350012</v>
      </c>
      <c r="Q268" s="89">
        <v>432520589.26770014</v>
      </c>
      <c r="R268" s="89">
        <v>435914354.20210016</v>
      </c>
      <c r="S268" s="89">
        <v>437451066.83640015</v>
      </c>
      <c r="T268" s="89">
        <v>439603527.79710019</v>
      </c>
      <c r="U268" s="89">
        <v>442372841.5127002</v>
      </c>
      <c r="V268" s="89">
        <v>443901834.0224002</v>
      </c>
      <c r="W268" s="89">
        <v>445487317.70780021</v>
      </c>
      <c r="X268" s="89">
        <v>446819606.31960022</v>
      </c>
      <c r="Y268" s="89">
        <v>448203144.5393002</v>
      </c>
      <c r="Z268" s="89">
        <v>449453241.31380022</v>
      </c>
      <c r="AA268" s="89">
        <v>453436794.29440022</v>
      </c>
      <c r="AB268" s="89">
        <v>454729401.17720026</v>
      </c>
      <c r="AC268" s="89">
        <v>455921789.87570029</v>
      </c>
      <c r="AD268" s="89">
        <v>457586426.4084003</v>
      </c>
      <c r="AE268" s="89">
        <v>459037639.12230033</v>
      </c>
      <c r="AF268" s="89">
        <v>461224271.84870034</v>
      </c>
      <c r="AG268" s="89">
        <v>465071292.69310033</v>
      </c>
      <c r="AH268" s="89">
        <v>466673551.49990034</v>
      </c>
      <c r="AI268" s="89">
        <v>468173715.67760032</v>
      </c>
      <c r="AJ268" s="89">
        <v>470271109.9490003</v>
      </c>
      <c r="AK268" s="89">
        <v>472199767.74160033</v>
      </c>
      <c r="AL268" s="89">
        <v>473341099.17850029</v>
      </c>
      <c r="AM268" s="89">
        <v>476701352.6383003</v>
      </c>
      <c r="AN268" s="89">
        <v>478118364.00770032</v>
      </c>
      <c r="AO268" s="89">
        <v>479535375.40310031</v>
      </c>
      <c r="AP268" s="89">
        <v>480952386.7985003</v>
      </c>
      <c r="AQ268" s="89">
        <v>482487217.44370031</v>
      </c>
      <c r="AR268" s="89">
        <v>484153252.79300034</v>
      </c>
      <c r="AS268" s="89">
        <v>486179643.46680039</v>
      </c>
      <c r="AT268" s="89">
        <v>487715830.13360035</v>
      </c>
      <c r="AU268" s="89">
        <v>489174796.80040032</v>
      </c>
      <c r="AV268" s="89">
        <v>491931941.09710032</v>
      </c>
      <c r="AW268" s="89">
        <v>493343960.86250031</v>
      </c>
      <c r="AX268" s="89">
        <v>494755980.6279003</v>
      </c>
      <c r="AY268" s="89">
        <v>498944862.39750028</v>
      </c>
      <c r="AZ268" s="89">
        <v>500612711.93150032</v>
      </c>
      <c r="BA268" s="89">
        <v>502043979.0794003</v>
      </c>
      <c r="BB268" s="89">
        <v>503475246.22730029</v>
      </c>
      <c r="BC268" s="89">
        <v>504906513.37520027</v>
      </c>
      <c r="BD268" s="89">
        <v>506402130.52310026</v>
      </c>
      <c r="BE268" s="89">
        <v>510758151.88100022</v>
      </c>
      <c r="BF268" s="89">
        <v>512356729.02890021</v>
      </c>
      <c r="BG268" s="89">
        <v>513787996.17680019</v>
      </c>
      <c r="BH268" s="89">
        <v>515600699.10340017</v>
      </c>
      <c r="BI268" s="89">
        <v>517040546.24840015</v>
      </c>
      <c r="BJ268" s="89">
        <v>518480393.39340013</v>
      </c>
      <c r="BK268" s="89">
        <v>520853305.77920014</v>
      </c>
      <c r="BL268" s="89">
        <v>522442140.95110017</v>
      </c>
      <c r="BM268" s="89">
        <v>524030976.08140022</v>
      </c>
      <c r="BN268" s="89">
        <v>525620713.92860025</v>
      </c>
      <c r="BO268" s="89">
        <v>527209549.0589003</v>
      </c>
      <c r="BP268" s="89">
        <v>528798384.18920034</v>
      </c>
      <c r="BQ268" s="89">
        <v>530522354.31950039</v>
      </c>
      <c r="BR268" s="89">
        <v>532111189.44980043</v>
      </c>
      <c r="BS268" s="89">
        <v>533700024.58010048</v>
      </c>
      <c r="BT268" s="89">
        <v>537851364.87040043</v>
      </c>
      <c r="BU268" s="89">
        <v>539440200.00070035</v>
      </c>
      <c r="BV268" s="89">
        <v>541029035.13100028</v>
      </c>
      <c r="BW268" s="89">
        <v>546736270.17680025</v>
      </c>
      <c r="BX268" s="112">
        <v>426864399.1400001</v>
      </c>
      <c r="BY268" s="112">
        <v>453436794.29440022</v>
      </c>
      <c r="BZ268" s="112">
        <v>476701352.6383003</v>
      </c>
      <c r="CA268" s="112">
        <v>498944862.39750028</v>
      </c>
      <c r="CB268" s="112">
        <v>520853305.77920014</v>
      </c>
      <c r="CC268" s="112">
        <v>546736270.17680025</v>
      </c>
      <c r="CD268" s="236">
        <v>393770116.39999998</v>
      </c>
      <c r="CE268" s="236">
        <v>440852053.01999998</v>
      </c>
      <c r="CF268" s="236">
        <v>464182170.16000003</v>
      </c>
      <c r="CG268" s="236">
        <v>486461151.11000001</v>
      </c>
      <c r="CH268" s="236">
        <v>509635635.77999997</v>
      </c>
      <c r="CI268" s="236">
        <v>531565039.12</v>
      </c>
    </row>
    <row r="269" spans="1:87" ht="12.75" customHeight="1" x14ac:dyDescent="0.3">
      <c r="A269" s="190">
        <v>36700</v>
      </c>
      <c r="B269" s="189" t="s">
        <v>580</v>
      </c>
      <c r="C269" s="89">
        <v>376942018.6500001</v>
      </c>
      <c r="D269" s="89">
        <v>382035748.1500001</v>
      </c>
      <c r="E269" s="89">
        <v>387808512.93000013</v>
      </c>
      <c r="F269" s="89">
        <v>389234039.57000005</v>
      </c>
      <c r="G269" s="89">
        <v>395138267.43000007</v>
      </c>
      <c r="H269" s="89">
        <v>398380199.88000005</v>
      </c>
      <c r="I269" s="89">
        <v>401673515.06000006</v>
      </c>
      <c r="J269" s="89">
        <v>402619303.56000006</v>
      </c>
      <c r="K269" s="89">
        <v>418541570.43000007</v>
      </c>
      <c r="L269" s="89">
        <v>418602579.64000005</v>
      </c>
      <c r="M269" s="89">
        <v>427988876.96000004</v>
      </c>
      <c r="N269" s="89">
        <v>433199267.51000005</v>
      </c>
      <c r="O269" s="89">
        <v>438222911.00000006</v>
      </c>
      <c r="P269" s="89">
        <v>456718574.04550004</v>
      </c>
      <c r="Q269" s="89">
        <v>481293571.28610003</v>
      </c>
      <c r="R269" s="89">
        <v>537451337.48530006</v>
      </c>
      <c r="S269" s="89">
        <v>571342912.25520015</v>
      </c>
      <c r="T269" s="89">
        <v>591848362.66030014</v>
      </c>
      <c r="U269" s="89">
        <v>612622797.52110016</v>
      </c>
      <c r="V269" s="89">
        <v>624832857.86320019</v>
      </c>
      <c r="W269" s="89">
        <v>643496000.97540009</v>
      </c>
      <c r="X269" s="89">
        <v>655843383.35280013</v>
      </c>
      <c r="Y269" s="89">
        <v>666376609.56490016</v>
      </c>
      <c r="Z269" s="89">
        <v>678341381.26340008</v>
      </c>
      <c r="AA269" s="89">
        <v>710559613.38919997</v>
      </c>
      <c r="AB269" s="89">
        <v>721721127.63959992</v>
      </c>
      <c r="AC269" s="89">
        <v>731693902.07009995</v>
      </c>
      <c r="AD269" s="89">
        <v>747227418.86119998</v>
      </c>
      <c r="AE269" s="89">
        <v>761494088.15389991</v>
      </c>
      <c r="AF269" s="89">
        <v>773680426.32909989</v>
      </c>
      <c r="AG269" s="89">
        <v>787253843.00829995</v>
      </c>
      <c r="AH269" s="89">
        <v>798875381.14069998</v>
      </c>
      <c r="AI269" s="89">
        <v>810421904.73679996</v>
      </c>
      <c r="AJ269" s="89">
        <v>822089601.54699993</v>
      </c>
      <c r="AK269" s="89">
        <v>835070978.88879991</v>
      </c>
      <c r="AL269" s="89">
        <v>846040503.65049982</v>
      </c>
      <c r="AM269" s="89">
        <v>858656609.30189979</v>
      </c>
      <c r="AN269" s="89">
        <v>871380224.08609974</v>
      </c>
      <c r="AO269" s="89">
        <v>882617937.94829977</v>
      </c>
      <c r="AP269" s="89">
        <v>893855651.81049979</v>
      </c>
      <c r="AQ269" s="89">
        <v>905167517.64409971</v>
      </c>
      <c r="AR269" s="89">
        <v>916561959.85899973</v>
      </c>
      <c r="AS269" s="89">
        <v>928183199.1323998</v>
      </c>
      <c r="AT269" s="89">
        <v>939495918.40479982</v>
      </c>
      <c r="AU269" s="89">
        <v>950760037.67719984</v>
      </c>
      <c r="AV269" s="89">
        <v>962841191.82029974</v>
      </c>
      <c r="AW269" s="89">
        <v>974075764.09249973</v>
      </c>
      <c r="AX269" s="89">
        <v>985310336.36469972</v>
      </c>
      <c r="AY269" s="89">
        <v>998292584.02749968</v>
      </c>
      <c r="AZ269" s="89">
        <v>1009854922.4694997</v>
      </c>
      <c r="BA269" s="89">
        <v>1021268362.8741997</v>
      </c>
      <c r="BB269" s="89">
        <v>1032681803.2788998</v>
      </c>
      <c r="BC269" s="89">
        <v>1044095243.6835998</v>
      </c>
      <c r="BD269" s="89">
        <v>1055549184.0882999</v>
      </c>
      <c r="BE269" s="89">
        <v>1068803378.8929999</v>
      </c>
      <c r="BF269" s="89">
        <v>1080322119.2976999</v>
      </c>
      <c r="BG269" s="89">
        <v>1091735559.7024</v>
      </c>
      <c r="BH269" s="89">
        <v>1103389064.5761998</v>
      </c>
      <c r="BI269" s="89">
        <v>1114807904.9811997</v>
      </c>
      <c r="BJ269" s="89">
        <v>1126226745.3861997</v>
      </c>
      <c r="BK269" s="89">
        <v>1138232829.6455998</v>
      </c>
      <c r="BL269" s="89">
        <v>1149576002.3023</v>
      </c>
      <c r="BM269" s="89">
        <v>1160919174.9702001</v>
      </c>
      <c r="BN269" s="89">
        <v>1172262915.7797999</v>
      </c>
      <c r="BO269" s="89">
        <v>1183606088.4477</v>
      </c>
      <c r="BP269" s="89">
        <v>1194949261.1156001</v>
      </c>
      <c r="BQ269" s="89">
        <v>1206377483.7835002</v>
      </c>
      <c r="BR269" s="89">
        <v>1217720656.4514003</v>
      </c>
      <c r="BS269" s="89">
        <v>1229063829.1193004</v>
      </c>
      <c r="BT269" s="89">
        <v>1242019767.2772002</v>
      </c>
      <c r="BU269" s="89">
        <v>1253362939.9451003</v>
      </c>
      <c r="BV269" s="89">
        <v>1264706112.6130004</v>
      </c>
      <c r="BW269" s="89">
        <v>1278641285.2324004</v>
      </c>
      <c r="BX269" s="112">
        <v>438222911.00000006</v>
      </c>
      <c r="BY269" s="112">
        <v>710559613.38919997</v>
      </c>
      <c r="BZ269" s="112">
        <v>858656609.30189979</v>
      </c>
      <c r="CA269" s="112">
        <v>998292584.02749968</v>
      </c>
      <c r="CB269" s="112">
        <v>1138232829.6455998</v>
      </c>
      <c r="CC269" s="112">
        <v>1278641285.2324004</v>
      </c>
      <c r="CD269" s="236">
        <v>405414370.06</v>
      </c>
      <c r="CE269" s="236">
        <v>589919254.82000005</v>
      </c>
      <c r="CF269" s="236">
        <v>784983492.21000004</v>
      </c>
      <c r="CG269" s="236">
        <v>928246071.71000004</v>
      </c>
      <c r="CH269" s="236">
        <v>1068096900.22</v>
      </c>
      <c r="CI269" s="236">
        <v>1207033718.98</v>
      </c>
    </row>
    <row r="270" spans="1:87" ht="12.75" customHeight="1" x14ac:dyDescent="0.3">
      <c r="A270" s="190">
        <v>36800</v>
      </c>
      <c r="B270" s="189" t="s">
        <v>581</v>
      </c>
      <c r="C270" s="89">
        <v>852150896.54999983</v>
      </c>
      <c r="D270" s="89">
        <v>854436572.31999981</v>
      </c>
      <c r="E270" s="89">
        <v>858512395.26999974</v>
      </c>
      <c r="F270" s="89">
        <v>873460227.58999968</v>
      </c>
      <c r="G270" s="89">
        <v>876407138.0399996</v>
      </c>
      <c r="H270" s="89">
        <v>879169747.79999959</v>
      </c>
      <c r="I270" s="89">
        <v>890791645.38999963</v>
      </c>
      <c r="J270" s="89">
        <v>891917480.98999965</v>
      </c>
      <c r="K270" s="89">
        <v>903777940.26999962</v>
      </c>
      <c r="L270" s="89">
        <v>917405971.38999963</v>
      </c>
      <c r="M270" s="89">
        <v>925752912.45999956</v>
      </c>
      <c r="N270" s="89">
        <v>933535207.73999953</v>
      </c>
      <c r="O270" s="89">
        <v>943725784.40999961</v>
      </c>
      <c r="P270" s="89">
        <v>949399342.20099962</v>
      </c>
      <c r="Q270" s="89">
        <v>958422210.06019962</v>
      </c>
      <c r="R270" s="89">
        <v>967240197.57459962</v>
      </c>
      <c r="S270" s="89">
        <v>971233023.56639969</v>
      </c>
      <c r="T270" s="89">
        <v>976825742.64459968</v>
      </c>
      <c r="U270" s="89">
        <v>984021224.45019972</v>
      </c>
      <c r="V270" s="89">
        <v>987993991.31239963</v>
      </c>
      <c r="W270" s="89">
        <v>992113538.67279959</v>
      </c>
      <c r="X270" s="89">
        <v>995575211.64959967</v>
      </c>
      <c r="Y270" s="89">
        <v>999170045.99179971</v>
      </c>
      <c r="Z270" s="89">
        <v>1002418160.6887997</v>
      </c>
      <c r="AA270" s="89">
        <v>1012768588.9443998</v>
      </c>
      <c r="AB270" s="89">
        <v>1016127157.2671998</v>
      </c>
      <c r="AC270" s="89">
        <v>1019225329.6081998</v>
      </c>
      <c r="AD270" s="89">
        <v>1023550539.0583999</v>
      </c>
      <c r="AE270" s="89">
        <v>1027321211.3997999</v>
      </c>
      <c r="AF270" s="89">
        <v>1033002718.6561999</v>
      </c>
      <c r="AG270" s="89">
        <v>1042998396.7606</v>
      </c>
      <c r="AH270" s="89">
        <v>1047161530.7473999</v>
      </c>
      <c r="AI270" s="89">
        <v>1051059393.2175999</v>
      </c>
      <c r="AJ270" s="89">
        <v>1056509033.0339998</v>
      </c>
      <c r="AK270" s="89">
        <v>1061520246.4415998</v>
      </c>
      <c r="AL270" s="89">
        <v>1064485757.1809998</v>
      </c>
      <c r="AM270" s="89">
        <v>1073216672.1457999</v>
      </c>
      <c r="AN270" s="89">
        <v>1076898479.4701998</v>
      </c>
      <c r="AO270" s="89">
        <v>1080580286.8705997</v>
      </c>
      <c r="AP270" s="89">
        <v>1084262094.2709997</v>
      </c>
      <c r="AQ270" s="89">
        <v>1088250030.3061996</v>
      </c>
      <c r="AR270" s="89">
        <v>1092578874.2879994</v>
      </c>
      <c r="AS270" s="89">
        <v>1097844026.1167994</v>
      </c>
      <c r="AT270" s="89">
        <v>1101835485.4935992</v>
      </c>
      <c r="AU270" s="89">
        <v>1105626304.870399</v>
      </c>
      <c r="AV270" s="89">
        <v>1112790166.9645991</v>
      </c>
      <c r="AW270" s="89">
        <v>1116459004.6549993</v>
      </c>
      <c r="AX270" s="89">
        <v>1120127842.3453994</v>
      </c>
      <c r="AY270" s="89">
        <v>1131011774.4749994</v>
      </c>
      <c r="AZ270" s="89">
        <v>1135345332.2289994</v>
      </c>
      <c r="BA270" s="89">
        <v>1139064180.1943994</v>
      </c>
      <c r="BB270" s="89">
        <v>1142783028.1597993</v>
      </c>
      <c r="BC270" s="89">
        <v>1146501876.1251993</v>
      </c>
      <c r="BD270" s="89">
        <v>1150387924.0905993</v>
      </c>
      <c r="BE270" s="89">
        <v>1161706133.4459991</v>
      </c>
      <c r="BF270" s="89">
        <v>1165859701.4113991</v>
      </c>
      <c r="BG270" s="89">
        <v>1169578549.3767991</v>
      </c>
      <c r="BH270" s="89">
        <v>1174288478.3483992</v>
      </c>
      <c r="BI270" s="89">
        <v>1178029619.6483991</v>
      </c>
      <c r="BJ270" s="89">
        <v>1181770760.9483991</v>
      </c>
      <c r="BK270" s="89">
        <v>1187936276.889199</v>
      </c>
      <c r="BL270" s="89">
        <v>1192064532.3785989</v>
      </c>
      <c r="BM270" s="89">
        <v>1196192787.7563989</v>
      </c>
      <c r="BN270" s="89">
        <v>1200323388.663599</v>
      </c>
      <c r="BO270" s="89">
        <v>1204451644.041399</v>
      </c>
      <c r="BP270" s="89">
        <v>1208579899.419199</v>
      </c>
      <c r="BQ270" s="89">
        <v>1213059274.796999</v>
      </c>
      <c r="BR270" s="89">
        <v>1217187530.174799</v>
      </c>
      <c r="BS270" s="89">
        <v>1221315785.552599</v>
      </c>
      <c r="BT270" s="89">
        <v>1232102174.0003989</v>
      </c>
      <c r="BU270" s="89">
        <v>1236230429.3781989</v>
      </c>
      <c r="BV270" s="89">
        <v>1240358684.7559988</v>
      </c>
      <c r="BW270" s="89">
        <v>1255187739.9167988</v>
      </c>
      <c r="BX270" s="112">
        <v>943725784.40999961</v>
      </c>
      <c r="BY270" s="112">
        <v>1012768588.9443998</v>
      </c>
      <c r="BZ270" s="112">
        <v>1073216672.1457999</v>
      </c>
      <c r="CA270" s="112">
        <v>1131011774.4749994</v>
      </c>
      <c r="CB270" s="112">
        <v>1187936276.889199</v>
      </c>
      <c r="CC270" s="112">
        <v>1255187739.9167988</v>
      </c>
      <c r="CD270" s="236">
        <v>892387993.86000001</v>
      </c>
      <c r="CE270" s="236">
        <v>980069774.00999999</v>
      </c>
      <c r="CF270" s="236">
        <v>1040688198.04</v>
      </c>
      <c r="CG270" s="236">
        <v>1098575464.79</v>
      </c>
      <c r="CH270" s="236">
        <v>1158789510.4100001</v>
      </c>
      <c r="CI270" s="236">
        <v>1215768472.9000001</v>
      </c>
    </row>
    <row r="271" spans="1:87" ht="12.75" customHeight="1" x14ac:dyDescent="0.3">
      <c r="A271" s="190">
        <v>36900</v>
      </c>
      <c r="B271" s="189" t="s">
        <v>582</v>
      </c>
      <c r="C271" s="89">
        <v>79877067.550000027</v>
      </c>
      <c r="D271" s="89">
        <v>80733494.12000002</v>
      </c>
      <c r="E271" s="89">
        <v>81559808.980000019</v>
      </c>
      <c r="F271" s="89">
        <v>80126913.680000022</v>
      </c>
      <c r="G271" s="89">
        <v>81116521.590000018</v>
      </c>
      <c r="H271" s="89">
        <v>82131742.680000022</v>
      </c>
      <c r="I271" s="89">
        <v>80345416.980000019</v>
      </c>
      <c r="J271" s="89">
        <v>80965530.330000028</v>
      </c>
      <c r="K271" s="89">
        <v>82370643.160000026</v>
      </c>
      <c r="L271" s="89">
        <v>81302883.240000024</v>
      </c>
      <c r="M271" s="89">
        <v>82787810.290000021</v>
      </c>
      <c r="N271" s="89">
        <v>83527086.980000019</v>
      </c>
      <c r="O271" s="89">
        <v>82658993.710000038</v>
      </c>
      <c r="P271" s="89">
        <v>82811691.139500037</v>
      </c>
      <c r="Q271" s="89">
        <v>83054531.482900038</v>
      </c>
      <c r="R271" s="89">
        <v>83291857.701700047</v>
      </c>
      <c r="S271" s="89">
        <v>83399320.122800052</v>
      </c>
      <c r="T271" s="89">
        <v>83549841.866700053</v>
      </c>
      <c r="U271" s="89">
        <v>83743500.167900056</v>
      </c>
      <c r="V271" s="89">
        <v>83850422.72480005</v>
      </c>
      <c r="W271" s="89">
        <v>83961295.710600048</v>
      </c>
      <c r="X271" s="89">
        <v>84054462.749200046</v>
      </c>
      <c r="Y271" s="89">
        <v>84151213.676100045</v>
      </c>
      <c r="Z271" s="89">
        <v>84238633.032600045</v>
      </c>
      <c r="AA271" s="89">
        <v>84517203.168800056</v>
      </c>
      <c r="AB271" s="89">
        <v>84607595.25440006</v>
      </c>
      <c r="AC271" s="89">
        <v>84690979.078900054</v>
      </c>
      <c r="AD271" s="89">
        <v>84807387.226800054</v>
      </c>
      <c r="AE271" s="89">
        <v>84908870.637100041</v>
      </c>
      <c r="AF271" s="89">
        <v>85061782.019900039</v>
      </c>
      <c r="AG271" s="89">
        <v>85330804.458700046</v>
      </c>
      <c r="AH271" s="89">
        <v>85442850.53230004</v>
      </c>
      <c r="AI271" s="89">
        <v>85547757.115200028</v>
      </c>
      <c r="AJ271" s="89">
        <v>85694428.043000028</v>
      </c>
      <c r="AK271" s="89">
        <v>85829299.213200033</v>
      </c>
      <c r="AL271" s="89">
        <v>85909112.604500026</v>
      </c>
      <c r="AM271" s="89">
        <v>86144095.359100029</v>
      </c>
      <c r="AN271" s="89">
        <v>86243187.062900037</v>
      </c>
      <c r="AO271" s="89">
        <v>86342278.768700033</v>
      </c>
      <c r="AP271" s="89">
        <v>86441370.47450003</v>
      </c>
      <c r="AQ271" s="89">
        <v>86548701.284900025</v>
      </c>
      <c r="AR271" s="89">
        <v>86665207.251000032</v>
      </c>
      <c r="AS271" s="89">
        <v>86806912.893600032</v>
      </c>
      <c r="AT271" s="89">
        <v>86914338.537200019</v>
      </c>
      <c r="AU271" s="89">
        <v>87016364.180800006</v>
      </c>
      <c r="AV271" s="89">
        <v>87209171.476700008</v>
      </c>
      <c r="AW271" s="89">
        <v>87307914.122500002</v>
      </c>
      <c r="AX271" s="89">
        <v>87406656.768299997</v>
      </c>
      <c r="AY271" s="89">
        <v>87699585.567499995</v>
      </c>
      <c r="AZ271" s="89">
        <v>87816218.405499995</v>
      </c>
      <c r="BA271" s="89">
        <v>87916307.013799995</v>
      </c>
      <c r="BB271" s="89">
        <v>88016395.622099996</v>
      </c>
      <c r="BC271" s="89">
        <v>88116484.230399996</v>
      </c>
      <c r="BD271" s="89">
        <v>88221072.838699996</v>
      </c>
      <c r="BE271" s="89">
        <v>88525689.717000008</v>
      </c>
      <c r="BF271" s="89">
        <v>88637478.325300008</v>
      </c>
      <c r="BG271" s="89">
        <v>88737566.933600008</v>
      </c>
      <c r="BH271" s="89">
        <v>88864329.371800005</v>
      </c>
      <c r="BI271" s="89">
        <v>88965017.9868</v>
      </c>
      <c r="BJ271" s="89">
        <v>89065706.601799995</v>
      </c>
      <c r="BK271" s="89">
        <v>89231644.528400004</v>
      </c>
      <c r="BL271" s="89">
        <v>89342751.8847</v>
      </c>
      <c r="BM271" s="89">
        <v>89453859.237800002</v>
      </c>
      <c r="BN271" s="89">
        <v>89565029.712200001</v>
      </c>
      <c r="BO271" s="89">
        <v>89676137.065300003</v>
      </c>
      <c r="BP271" s="89">
        <v>89787244.418400005</v>
      </c>
      <c r="BQ271" s="89">
        <v>89907801.771500006</v>
      </c>
      <c r="BR271" s="89">
        <v>90018909.124600008</v>
      </c>
      <c r="BS271" s="89">
        <v>90130016.47770001</v>
      </c>
      <c r="BT271" s="89">
        <v>90420319.990800008</v>
      </c>
      <c r="BU271" s="89">
        <v>90531427.34390001</v>
      </c>
      <c r="BV271" s="89">
        <v>90642534.697000012</v>
      </c>
      <c r="BW271" s="89">
        <v>91041642.043600008</v>
      </c>
      <c r="BX271" s="112">
        <v>82658993.710000038</v>
      </c>
      <c r="BY271" s="112">
        <v>84517203.168800056</v>
      </c>
      <c r="BZ271" s="112">
        <v>86144095.359100029</v>
      </c>
      <c r="CA271" s="112">
        <v>87699585.567499995</v>
      </c>
      <c r="CB271" s="112">
        <v>89231644.528400004</v>
      </c>
      <c r="CC271" s="112">
        <v>91041642.043600008</v>
      </c>
      <c r="CD271" s="236">
        <v>81500301.019999996</v>
      </c>
      <c r="CE271" s="236">
        <v>83637151.329999998</v>
      </c>
      <c r="CF271" s="236">
        <v>85268628.049999997</v>
      </c>
      <c r="CG271" s="236">
        <v>86826598.75</v>
      </c>
      <c r="CH271" s="236">
        <v>88447192.090000004</v>
      </c>
      <c r="CI271" s="236">
        <v>89980716.790000007</v>
      </c>
    </row>
    <row r="272" spans="1:87" ht="12.75" customHeight="1" x14ac:dyDescent="0.3">
      <c r="A272" s="190">
        <v>36902</v>
      </c>
      <c r="B272" s="189" t="s">
        <v>583</v>
      </c>
      <c r="C272" s="89">
        <v>139496640.42000005</v>
      </c>
      <c r="D272" s="89">
        <v>140540945.05000004</v>
      </c>
      <c r="E272" s="89">
        <v>142016784.55000004</v>
      </c>
      <c r="F272" s="89">
        <v>141329349.28000006</v>
      </c>
      <c r="G272" s="89">
        <v>142805286.54000005</v>
      </c>
      <c r="H272" s="89">
        <v>144080485.54000005</v>
      </c>
      <c r="I272" s="89">
        <v>143147777.01000005</v>
      </c>
      <c r="J272" s="89">
        <v>144102170.07000005</v>
      </c>
      <c r="K272" s="89">
        <v>147490628.38000005</v>
      </c>
      <c r="L272" s="89">
        <v>146230076.24000004</v>
      </c>
      <c r="M272" s="89">
        <v>148258965.96000004</v>
      </c>
      <c r="N272" s="89">
        <v>149157143.86000004</v>
      </c>
      <c r="O272" s="89">
        <v>148445050.32000002</v>
      </c>
      <c r="P272" s="89">
        <v>148774198.109</v>
      </c>
      <c r="Q272" s="89">
        <v>149297653.9558</v>
      </c>
      <c r="R272" s="89">
        <v>149809223.80340001</v>
      </c>
      <c r="S272" s="89">
        <v>150040865.02560002</v>
      </c>
      <c r="T272" s="89">
        <v>150365323.01340002</v>
      </c>
      <c r="U272" s="89">
        <v>150782764.24580002</v>
      </c>
      <c r="V272" s="89">
        <v>151013241.74960002</v>
      </c>
      <c r="W272" s="89">
        <v>151252234.63120002</v>
      </c>
      <c r="X272" s="89">
        <v>151453061.34840003</v>
      </c>
      <c r="Y272" s="89">
        <v>151661613.34220001</v>
      </c>
      <c r="Z272" s="89">
        <v>151850050.61520001</v>
      </c>
      <c r="AA272" s="89">
        <v>152450524.02760002</v>
      </c>
      <c r="AB272" s="89">
        <v>152645369.19880003</v>
      </c>
      <c r="AC272" s="89">
        <v>152825107.66780004</v>
      </c>
      <c r="AD272" s="89">
        <v>153076031.90360004</v>
      </c>
      <c r="AE272" s="89">
        <v>153294785.02420002</v>
      </c>
      <c r="AF272" s="89">
        <v>153624393.99980003</v>
      </c>
      <c r="AG272" s="89">
        <v>154204286.80740002</v>
      </c>
      <c r="AH272" s="89">
        <v>154445808.3346</v>
      </c>
      <c r="AI272" s="89">
        <v>154671940.31039998</v>
      </c>
      <c r="AJ272" s="89">
        <v>154988097.64599997</v>
      </c>
      <c r="AK272" s="89">
        <v>155278819.95639998</v>
      </c>
      <c r="AL272" s="89">
        <v>155450862.14899999</v>
      </c>
      <c r="AM272" s="89">
        <v>155957380.53819999</v>
      </c>
      <c r="AN272" s="89">
        <v>156170978.21579999</v>
      </c>
      <c r="AO272" s="89">
        <v>156384575.89739996</v>
      </c>
      <c r="AP272" s="89">
        <v>156598173.57899994</v>
      </c>
      <c r="AQ272" s="89">
        <v>156829531.10979995</v>
      </c>
      <c r="AR272" s="89">
        <v>157080666.20199996</v>
      </c>
      <c r="AS272" s="89">
        <v>157386120.58719996</v>
      </c>
      <c r="AT272" s="89">
        <v>157617682.52439994</v>
      </c>
      <c r="AU272" s="89">
        <v>157837604.46159992</v>
      </c>
      <c r="AV272" s="89">
        <v>158253211.29339993</v>
      </c>
      <c r="AW272" s="89">
        <v>158466056.54499993</v>
      </c>
      <c r="AX272" s="89">
        <v>158678901.79659992</v>
      </c>
      <c r="AY272" s="89">
        <v>159310326.08499992</v>
      </c>
      <c r="AZ272" s="89">
        <v>159561734.64099991</v>
      </c>
      <c r="BA272" s="89">
        <v>159777481.20759991</v>
      </c>
      <c r="BB272" s="89">
        <v>159993227.7741999</v>
      </c>
      <c r="BC272" s="89">
        <v>160208974.3407999</v>
      </c>
      <c r="BD272" s="89">
        <v>160434420.90739989</v>
      </c>
      <c r="BE272" s="89">
        <v>161091039.51399991</v>
      </c>
      <c r="BF272" s="89">
        <v>161332006.0805999</v>
      </c>
      <c r="BG272" s="89">
        <v>161547752.6471999</v>
      </c>
      <c r="BH272" s="89">
        <v>161820996.13359988</v>
      </c>
      <c r="BI272" s="89">
        <v>162038036.03359988</v>
      </c>
      <c r="BJ272" s="89">
        <v>162255075.93359989</v>
      </c>
      <c r="BK272" s="89">
        <v>162612764.3567999</v>
      </c>
      <c r="BL272" s="89">
        <v>162852262.42939991</v>
      </c>
      <c r="BM272" s="89">
        <v>163091760.49559993</v>
      </c>
      <c r="BN272" s="89">
        <v>163331394.63439992</v>
      </c>
      <c r="BO272" s="89">
        <v>163570892.70059994</v>
      </c>
      <c r="BP272" s="89">
        <v>163810390.76679996</v>
      </c>
      <c r="BQ272" s="89">
        <v>164070258.83299997</v>
      </c>
      <c r="BR272" s="89">
        <v>164309756.89919999</v>
      </c>
      <c r="BS272" s="89">
        <v>164549254.96540001</v>
      </c>
      <c r="BT272" s="89">
        <v>165175020.32160002</v>
      </c>
      <c r="BU272" s="89">
        <v>165414518.38780004</v>
      </c>
      <c r="BV272" s="89">
        <v>165654016.45400006</v>
      </c>
      <c r="BW272" s="89">
        <v>166514314.50720006</v>
      </c>
      <c r="BX272" s="112">
        <v>148445050.32000002</v>
      </c>
      <c r="BY272" s="112">
        <v>152450524.02760002</v>
      </c>
      <c r="BZ272" s="112">
        <v>155957380.53819999</v>
      </c>
      <c r="CA272" s="112">
        <v>159310326.08499992</v>
      </c>
      <c r="CB272" s="112">
        <v>162612764.3567999</v>
      </c>
      <c r="CC272" s="112">
        <v>166514314.50720006</v>
      </c>
      <c r="CD272" s="236">
        <v>144392407.94</v>
      </c>
      <c r="CE272" s="236">
        <v>150553523.40000001</v>
      </c>
      <c r="CF272" s="236">
        <v>154070262.12</v>
      </c>
      <c r="CG272" s="236">
        <v>157428554.53</v>
      </c>
      <c r="CH272" s="236">
        <v>160921833.50999999</v>
      </c>
      <c r="CI272" s="236">
        <v>164227431.21000001</v>
      </c>
    </row>
    <row r="273" spans="1:87" ht="12.75" customHeight="1" x14ac:dyDescent="0.3">
      <c r="A273" s="190">
        <v>37000</v>
      </c>
      <c r="B273" s="189" t="s">
        <v>584</v>
      </c>
      <c r="C273" s="89">
        <v>18650635.839999974</v>
      </c>
      <c r="D273" s="89">
        <v>18676468.059999973</v>
      </c>
      <c r="E273" s="89">
        <v>18686593.099999972</v>
      </c>
      <c r="F273" s="89">
        <v>18679507.859999973</v>
      </c>
      <c r="G273" s="89">
        <v>18699559.169999972</v>
      </c>
      <c r="H273" s="89">
        <v>18710817.489999972</v>
      </c>
      <c r="I273" s="89">
        <v>18683827.779999971</v>
      </c>
      <c r="J273" s="89">
        <v>18714856.329999972</v>
      </c>
      <c r="K273" s="89">
        <v>18761082.459999971</v>
      </c>
      <c r="L273" s="89">
        <v>18689790.129999973</v>
      </c>
      <c r="M273" s="89">
        <v>18712422.699999973</v>
      </c>
      <c r="N273" s="89">
        <v>18738844.779999971</v>
      </c>
      <c r="O273" s="89">
        <v>18799459.209999971</v>
      </c>
      <c r="P273" s="89">
        <v>18799459.209999971</v>
      </c>
      <c r="Q273" s="89">
        <v>18799459.209999971</v>
      </c>
      <c r="R273" s="89">
        <v>18799459.209999971</v>
      </c>
      <c r="S273" s="89">
        <v>18799459.209999971</v>
      </c>
      <c r="T273" s="89">
        <v>18799459.209999971</v>
      </c>
      <c r="U273" s="89">
        <v>18799459.209999971</v>
      </c>
      <c r="V273" s="89">
        <v>18799459.209999971</v>
      </c>
      <c r="W273" s="89">
        <v>18799459.209999971</v>
      </c>
      <c r="X273" s="89">
        <v>18799459.209999971</v>
      </c>
      <c r="Y273" s="89">
        <v>18799459.209999971</v>
      </c>
      <c r="Z273" s="89">
        <v>18799459.209999971</v>
      </c>
      <c r="AA273" s="89">
        <v>18799459.209999971</v>
      </c>
      <c r="AB273" s="89">
        <v>18799459.209999971</v>
      </c>
      <c r="AC273" s="89">
        <v>18799459.209999971</v>
      </c>
      <c r="AD273" s="89">
        <v>18799459.209999971</v>
      </c>
      <c r="AE273" s="89">
        <v>18799459.209999971</v>
      </c>
      <c r="AF273" s="89">
        <v>18799459.209999971</v>
      </c>
      <c r="AG273" s="89">
        <v>18799459.209999971</v>
      </c>
      <c r="AH273" s="89">
        <v>18799459.209999971</v>
      </c>
      <c r="AI273" s="89">
        <v>18799459.209999971</v>
      </c>
      <c r="AJ273" s="89">
        <v>18799459.209999971</v>
      </c>
      <c r="AK273" s="89">
        <v>18799459.209999971</v>
      </c>
      <c r="AL273" s="89">
        <v>18799459.209999971</v>
      </c>
      <c r="AM273" s="89">
        <v>18799459.209999971</v>
      </c>
      <c r="AN273" s="89">
        <v>18799459.209999971</v>
      </c>
      <c r="AO273" s="89">
        <v>18799459.209999971</v>
      </c>
      <c r="AP273" s="89">
        <v>18799459.209999971</v>
      </c>
      <c r="AQ273" s="89">
        <v>18799459.209999971</v>
      </c>
      <c r="AR273" s="89">
        <v>18799459.209999971</v>
      </c>
      <c r="AS273" s="89">
        <v>18799459.209999971</v>
      </c>
      <c r="AT273" s="89">
        <v>18799459.209999971</v>
      </c>
      <c r="AU273" s="89">
        <v>18799459.209999971</v>
      </c>
      <c r="AV273" s="89">
        <v>18799459.209999971</v>
      </c>
      <c r="AW273" s="89">
        <v>18799459.209999971</v>
      </c>
      <c r="AX273" s="89">
        <v>18799459.209999971</v>
      </c>
      <c r="AY273" s="89">
        <v>18799459.209999971</v>
      </c>
      <c r="AZ273" s="89">
        <v>18799459.209999971</v>
      </c>
      <c r="BA273" s="89">
        <v>18799459.209999971</v>
      </c>
      <c r="BB273" s="89">
        <v>18799459.209999971</v>
      </c>
      <c r="BC273" s="89">
        <v>18799459.209999971</v>
      </c>
      <c r="BD273" s="89">
        <v>18799459.209999971</v>
      </c>
      <c r="BE273" s="89">
        <v>18799459.209999971</v>
      </c>
      <c r="BF273" s="89">
        <v>18799459.209999971</v>
      </c>
      <c r="BG273" s="89">
        <v>18799459.209999971</v>
      </c>
      <c r="BH273" s="89">
        <v>18799459.209999971</v>
      </c>
      <c r="BI273" s="89">
        <v>18799459.209999971</v>
      </c>
      <c r="BJ273" s="89">
        <v>18799459.209999971</v>
      </c>
      <c r="BK273" s="89">
        <v>18799459.209999971</v>
      </c>
      <c r="BL273" s="89">
        <v>18799459.209999971</v>
      </c>
      <c r="BM273" s="89">
        <v>18799459.209999971</v>
      </c>
      <c r="BN273" s="89">
        <v>18799459.209999971</v>
      </c>
      <c r="BO273" s="89">
        <v>18799459.209999971</v>
      </c>
      <c r="BP273" s="89">
        <v>18799459.209999971</v>
      </c>
      <c r="BQ273" s="89">
        <v>18799459.209999971</v>
      </c>
      <c r="BR273" s="89">
        <v>18799459.209999971</v>
      </c>
      <c r="BS273" s="89">
        <v>18799459.209999971</v>
      </c>
      <c r="BT273" s="89">
        <v>18799459.209999971</v>
      </c>
      <c r="BU273" s="89">
        <v>18799459.209999971</v>
      </c>
      <c r="BV273" s="89">
        <v>18799459.209999971</v>
      </c>
      <c r="BW273" s="89">
        <v>18799459.209999971</v>
      </c>
      <c r="BX273" s="112">
        <v>18799459.209999971</v>
      </c>
      <c r="BY273" s="112">
        <v>18799459.209999971</v>
      </c>
      <c r="BZ273" s="112">
        <v>18799459.209999971</v>
      </c>
      <c r="CA273" s="112">
        <v>18799459.209999971</v>
      </c>
      <c r="CB273" s="112">
        <v>18799459.209999971</v>
      </c>
      <c r="CC273" s="112">
        <v>18799459.209999971</v>
      </c>
      <c r="CD273" s="236">
        <v>18707989.609999999</v>
      </c>
      <c r="CE273" s="236">
        <v>18799459.210000001</v>
      </c>
      <c r="CF273" s="236">
        <v>18799459.210000001</v>
      </c>
      <c r="CG273" s="236">
        <v>18799459.210000001</v>
      </c>
      <c r="CH273" s="236">
        <v>18799459.210000001</v>
      </c>
      <c r="CI273" s="236">
        <v>18799459.210000001</v>
      </c>
    </row>
    <row r="274" spans="1:87" ht="12.75" customHeight="1" x14ac:dyDescent="0.3">
      <c r="A274" s="190">
        <v>37001</v>
      </c>
      <c r="B274" s="189" t="s">
        <v>585</v>
      </c>
      <c r="C274" s="89">
        <v>109374458.01999997</v>
      </c>
      <c r="D274" s="89">
        <v>109376068.29999997</v>
      </c>
      <c r="E274" s="89">
        <v>109376068.29999997</v>
      </c>
      <c r="F274" s="89">
        <v>109563812.66999997</v>
      </c>
      <c r="G274" s="89">
        <v>109543596.46999997</v>
      </c>
      <c r="H274" s="89">
        <v>109543596.46999997</v>
      </c>
      <c r="I274" s="89">
        <v>109543596.46999997</v>
      </c>
      <c r="J274" s="89">
        <v>109543596.46999997</v>
      </c>
      <c r="K274" s="89">
        <v>109567872.25999998</v>
      </c>
      <c r="L274" s="89">
        <v>109567872.25999998</v>
      </c>
      <c r="M274" s="89">
        <v>109469959.12999997</v>
      </c>
      <c r="N274" s="89">
        <v>110155988.48999996</v>
      </c>
      <c r="O274" s="89">
        <v>112994204.74999997</v>
      </c>
      <c r="P274" s="89">
        <v>113656488.97699997</v>
      </c>
      <c r="Q274" s="89">
        <v>114619249.57739997</v>
      </c>
      <c r="R274" s="89">
        <v>115563629.77019997</v>
      </c>
      <c r="S274" s="89">
        <v>116075130.63679996</v>
      </c>
      <c r="T274" s="89">
        <v>116730162.58019996</v>
      </c>
      <c r="U274" s="89">
        <v>117528983.04739995</v>
      </c>
      <c r="V274" s="89">
        <v>118038684.34879994</v>
      </c>
      <c r="W274" s="89">
        <v>118561553.76359995</v>
      </c>
      <c r="X274" s="89">
        <v>119025403.34519994</v>
      </c>
      <c r="Y274" s="89">
        <v>119501199.21659994</v>
      </c>
      <c r="Z274" s="89">
        <v>119945889.86559995</v>
      </c>
      <c r="AA274" s="89">
        <v>121027749.79279995</v>
      </c>
      <c r="AB274" s="89">
        <v>121487034.10639995</v>
      </c>
      <c r="AC274" s="89">
        <v>121922957.54339994</v>
      </c>
      <c r="AD274" s="89">
        <v>122468962.06079994</v>
      </c>
      <c r="AE274" s="89">
        <v>122965217.43259993</v>
      </c>
      <c r="AF274" s="89">
        <v>123632899.37939993</v>
      </c>
      <c r="AG274" s="89">
        <v>124687618.18219993</v>
      </c>
      <c r="AH274" s="89">
        <v>125219082.43379992</v>
      </c>
      <c r="AI274" s="89">
        <v>125726748.40119992</v>
      </c>
      <c r="AJ274" s="89">
        <v>126373628.84799993</v>
      </c>
      <c r="AK274" s="89">
        <v>126981176.77919993</v>
      </c>
      <c r="AL274" s="89">
        <v>127405198.75699992</v>
      </c>
      <c r="AM274" s="89">
        <v>128346450.77459992</v>
      </c>
      <c r="AN274" s="89">
        <v>128720714.76739992</v>
      </c>
      <c r="AO274" s="89">
        <v>129094978.79219992</v>
      </c>
      <c r="AP274" s="89">
        <v>129469242.81699993</v>
      </c>
      <c r="AQ274" s="89">
        <v>129870970.52939993</v>
      </c>
      <c r="AR274" s="89">
        <v>130303282.09599993</v>
      </c>
      <c r="AS274" s="89">
        <v>130819592.57159993</v>
      </c>
      <c r="AT274" s="89">
        <v>131221636.37319992</v>
      </c>
      <c r="AU274" s="89">
        <v>131605680.17479992</v>
      </c>
      <c r="AV274" s="89">
        <v>132292329.49019992</v>
      </c>
      <c r="AW274" s="89">
        <v>132665429.96499993</v>
      </c>
      <c r="AX274" s="89">
        <v>133038530.43979993</v>
      </c>
      <c r="AY274" s="89">
        <v>134058918.09499994</v>
      </c>
      <c r="AZ274" s="89">
        <v>134492552.52299994</v>
      </c>
      <c r="BA274" s="89">
        <v>134871039.56279996</v>
      </c>
      <c r="BB274" s="89">
        <v>135249526.60259998</v>
      </c>
      <c r="BC274" s="89">
        <v>135628013.6424</v>
      </c>
      <c r="BD274" s="89">
        <v>136021500.68220001</v>
      </c>
      <c r="BE274" s="89">
        <v>137081748.61200002</v>
      </c>
      <c r="BF274" s="89">
        <v>137499235.65180004</v>
      </c>
      <c r="BG274" s="89">
        <v>137877722.69160005</v>
      </c>
      <c r="BH274" s="89">
        <v>138345122.50080004</v>
      </c>
      <c r="BI274" s="89">
        <v>138725609.54080006</v>
      </c>
      <c r="BJ274" s="89">
        <v>139106096.58080009</v>
      </c>
      <c r="BK274" s="89">
        <v>139704081.35040009</v>
      </c>
      <c r="BL274" s="89">
        <v>140119272.5182001</v>
      </c>
      <c r="BM274" s="89">
        <v>140534463.69680011</v>
      </c>
      <c r="BN274" s="89">
        <v>140949865.29320011</v>
      </c>
      <c r="BO274" s="89">
        <v>141365056.47180012</v>
      </c>
      <c r="BP274" s="89">
        <v>141780247.65040013</v>
      </c>
      <c r="BQ274" s="89">
        <v>142226938.82900015</v>
      </c>
      <c r="BR274" s="89">
        <v>142642130.00760016</v>
      </c>
      <c r="BS274" s="89">
        <v>143057321.18620017</v>
      </c>
      <c r="BT274" s="89">
        <v>144069832.91480017</v>
      </c>
      <c r="BU274" s="89">
        <v>144485024.09340018</v>
      </c>
      <c r="BV274" s="89">
        <v>144900215.27200019</v>
      </c>
      <c r="BW274" s="89">
        <v>146275406.43160018</v>
      </c>
      <c r="BX274" s="112">
        <v>112994204.74999997</v>
      </c>
      <c r="BY274" s="112">
        <v>121027749.79279995</v>
      </c>
      <c r="BZ274" s="112">
        <v>128346450.77459992</v>
      </c>
      <c r="CA274" s="112">
        <v>134058918.09499994</v>
      </c>
      <c r="CB274" s="112">
        <v>139704081.35040009</v>
      </c>
      <c r="CC274" s="112">
        <v>146275406.43160018</v>
      </c>
      <c r="CD274" s="236">
        <v>109816976.16</v>
      </c>
      <c r="CE274" s="236">
        <v>117174486.90000001</v>
      </c>
      <c r="CF274" s="236">
        <v>124480363.42</v>
      </c>
      <c r="CG274" s="236">
        <v>130885212.06999999</v>
      </c>
      <c r="CH274" s="236">
        <v>136820089.84999999</v>
      </c>
      <c r="CI274" s="236">
        <v>142469988.90000001</v>
      </c>
    </row>
    <row r="275" spans="1:87" ht="12.75" customHeight="1" x14ac:dyDescent="0.3">
      <c r="A275" s="190">
        <v>37010</v>
      </c>
      <c r="B275" s="189" t="s">
        <v>586</v>
      </c>
      <c r="C275" s="89">
        <v>0</v>
      </c>
      <c r="D275" s="89">
        <v>0</v>
      </c>
      <c r="E275" s="89">
        <v>0</v>
      </c>
      <c r="F275" s="89">
        <v>0</v>
      </c>
      <c r="G275" s="89">
        <v>0</v>
      </c>
      <c r="H275" s="89">
        <v>0</v>
      </c>
      <c r="I275" s="89">
        <v>0</v>
      </c>
      <c r="J275" s="89">
        <v>0</v>
      </c>
      <c r="K275" s="89">
        <v>0</v>
      </c>
      <c r="L275" s="89">
        <v>0</v>
      </c>
      <c r="M275" s="89">
        <v>0</v>
      </c>
      <c r="N275" s="89">
        <v>0</v>
      </c>
      <c r="O275" s="89">
        <v>1850116.38</v>
      </c>
      <c r="P275" s="89">
        <v>2052116.3699999999</v>
      </c>
      <c r="Q275" s="89">
        <v>2254116.36</v>
      </c>
      <c r="R275" s="89">
        <v>2456116.3499999996</v>
      </c>
      <c r="S275" s="89">
        <v>2658116.34</v>
      </c>
      <c r="T275" s="89">
        <v>2860116.33</v>
      </c>
      <c r="U275" s="89">
        <v>3062116.3200000003</v>
      </c>
      <c r="V275" s="89">
        <v>3378394.4800000004</v>
      </c>
      <c r="W275" s="89">
        <v>3694672.6400000006</v>
      </c>
      <c r="X275" s="89">
        <v>4010950.8000000007</v>
      </c>
      <c r="Y275" s="89">
        <v>4327228.9600000009</v>
      </c>
      <c r="Z275" s="89">
        <v>4643507.120000001</v>
      </c>
      <c r="AA275" s="89">
        <v>4959785.3200000012</v>
      </c>
      <c r="AB275" s="89">
        <v>5204424.4500000011</v>
      </c>
      <c r="AC275" s="89">
        <v>5449063.5500000007</v>
      </c>
      <c r="AD275" s="89">
        <v>5693702.6500000004</v>
      </c>
      <c r="AE275" s="89">
        <v>5938341.75</v>
      </c>
      <c r="AF275" s="89">
        <v>6182980.8499999996</v>
      </c>
      <c r="AG275" s="89">
        <v>6700526.4099999992</v>
      </c>
      <c r="AH275" s="89">
        <v>6945165.5099999988</v>
      </c>
      <c r="AI275" s="89">
        <v>7189804.6099999985</v>
      </c>
      <c r="AJ275" s="89">
        <v>7434443.709999999</v>
      </c>
      <c r="AK275" s="89">
        <v>7679082.8099999996</v>
      </c>
      <c r="AL275" s="89">
        <v>7923721.9100000001</v>
      </c>
      <c r="AM275" s="89">
        <v>8168361.0100000007</v>
      </c>
      <c r="AN275" s="89">
        <v>8630860.9800000004</v>
      </c>
      <c r="AO275" s="89">
        <v>9093360.9900000002</v>
      </c>
      <c r="AP275" s="89">
        <v>9555861</v>
      </c>
      <c r="AQ275" s="89">
        <v>10018361.01</v>
      </c>
      <c r="AR275" s="89">
        <v>10480861.02</v>
      </c>
      <c r="AS275" s="89">
        <v>10943361.029999999</v>
      </c>
      <c r="AT275" s="89">
        <v>11405861.039999999</v>
      </c>
      <c r="AU275" s="89">
        <v>11868361.049999999</v>
      </c>
      <c r="AV275" s="89">
        <v>12330861.059999999</v>
      </c>
      <c r="AW275" s="89">
        <v>12793361.069999998</v>
      </c>
      <c r="AX275" s="89">
        <v>13255861.079999998</v>
      </c>
      <c r="AY275" s="89">
        <v>13718361.089999998</v>
      </c>
      <c r="AZ275" s="89">
        <v>13964194.419999998</v>
      </c>
      <c r="BA275" s="89">
        <v>14210027.749999998</v>
      </c>
      <c r="BB275" s="89">
        <v>14455861.079999998</v>
      </c>
      <c r="BC275" s="89">
        <v>14701694.409999998</v>
      </c>
      <c r="BD275" s="89">
        <v>14947527.739999998</v>
      </c>
      <c r="BE275" s="89">
        <v>15193361.069999998</v>
      </c>
      <c r="BF275" s="89">
        <v>15439194.399999999</v>
      </c>
      <c r="BG275" s="89">
        <v>15685027.729999999</v>
      </c>
      <c r="BH275" s="89">
        <v>15930861.059999999</v>
      </c>
      <c r="BI275" s="89">
        <v>16176694.389999999</v>
      </c>
      <c r="BJ275" s="89">
        <v>16422527.719999999</v>
      </c>
      <c r="BK275" s="89">
        <v>16668361.049999999</v>
      </c>
      <c r="BL275" s="89">
        <v>16930861.09</v>
      </c>
      <c r="BM275" s="89">
        <v>17193361.09</v>
      </c>
      <c r="BN275" s="89">
        <v>17455861.09</v>
      </c>
      <c r="BO275" s="89">
        <v>17718361.09</v>
      </c>
      <c r="BP275" s="89">
        <v>17980861.09</v>
      </c>
      <c r="BQ275" s="89">
        <v>18243361.09</v>
      </c>
      <c r="BR275" s="89">
        <v>18505861.09</v>
      </c>
      <c r="BS275" s="89">
        <v>18768361.09</v>
      </c>
      <c r="BT275" s="89">
        <v>19030861.09</v>
      </c>
      <c r="BU275" s="89">
        <v>19293361.09</v>
      </c>
      <c r="BV275" s="89">
        <v>19555861.09</v>
      </c>
      <c r="BW275" s="89">
        <v>19818361.09</v>
      </c>
      <c r="BX275" s="112">
        <v>1850116.38</v>
      </c>
      <c r="BY275" s="112">
        <v>4959785.3200000012</v>
      </c>
      <c r="BZ275" s="112">
        <v>8168361.0100000007</v>
      </c>
      <c r="CA275" s="112">
        <v>13718361.089999998</v>
      </c>
      <c r="CB275" s="112">
        <v>16668361.049999999</v>
      </c>
      <c r="CC275" s="112">
        <v>19818361.09</v>
      </c>
      <c r="CD275" s="236">
        <v>142316.64000000001</v>
      </c>
      <c r="CE275" s="236">
        <v>3246719.52</v>
      </c>
      <c r="CF275" s="236">
        <v>6574569.5800000001</v>
      </c>
      <c r="CG275" s="236">
        <v>10943361.029999999</v>
      </c>
      <c r="CH275" s="236">
        <v>15193361.07</v>
      </c>
      <c r="CI275" s="236">
        <v>18243361.09</v>
      </c>
    </row>
    <row r="276" spans="1:87" ht="12.75" customHeight="1" x14ac:dyDescent="0.3">
      <c r="A276" s="193">
        <v>37101</v>
      </c>
      <c r="B276" s="239" t="s">
        <v>587</v>
      </c>
      <c r="C276" s="89">
        <v>0</v>
      </c>
      <c r="D276" s="89">
        <v>0</v>
      </c>
      <c r="E276" s="89">
        <v>0</v>
      </c>
      <c r="F276" s="89">
        <v>0</v>
      </c>
      <c r="G276" s="89">
        <v>0</v>
      </c>
      <c r="H276" s="89">
        <v>0</v>
      </c>
      <c r="I276" s="89">
        <v>0</v>
      </c>
      <c r="J276" s="89">
        <v>0</v>
      </c>
      <c r="K276" s="89">
        <v>0</v>
      </c>
      <c r="L276" s="89">
        <v>0</v>
      </c>
      <c r="M276" s="89">
        <v>0</v>
      </c>
      <c r="N276" s="89">
        <v>0</v>
      </c>
      <c r="O276" s="89">
        <v>0</v>
      </c>
      <c r="P276" s="89">
        <v>0</v>
      </c>
      <c r="Q276" s="89">
        <v>0</v>
      </c>
      <c r="R276" s="89">
        <v>0</v>
      </c>
      <c r="S276" s="89">
        <v>0</v>
      </c>
      <c r="T276" s="89">
        <v>0</v>
      </c>
      <c r="U276" s="89">
        <v>0</v>
      </c>
      <c r="V276" s="89">
        <v>0</v>
      </c>
      <c r="W276" s="89">
        <v>0</v>
      </c>
      <c r="X276" s="89">
        <v>0</v>
      </c>
      <c r="Y276" s="89">
        <v>0</v>
      </c>
      <c r="Z276" s="89">
        <v>0</v>
      </c>
      <c r="AA276" s="89">
        <v>0</v>
      </c>
      <c r="AB276" s="89">
        <v>0</v>
      </c>
      <c r="AC276" s="89">
        <v>0</v>
      </c>
      <c r="AD276" s="89">
        <v>0</v>
      </c>
      <c r="AE276" s="89">
        <v>0</v>
      </c>
      <c r="AF276" s="89">
        <v>0</v>
      </c>
      <c r="AG276" s="89">
        <v>0</v>
      </c>
      <c r="AH276" s="89">
        <v>0</v>
      </c>
      <c r="AI276" s="89">
        <v>0</v>
      </c>
      <c r="AJ276" s="89">
        <v>0</v>
      </c>
      <c r="AK276" s="89">
        <v>0</v>
      </c>
      <c r="AL276" s="89">
        <v>0</v>
      </c>
      <c r="AM276" s="89">
        <v>0</v>
      </c>
      <c r="AN276" s="89">
        <v>0</v>
      </c>
      <c r="AO276" s="89">
        <v>0</v>
      </c>
      <c r="AP276" s="89">
        <v>0</v>
      </c>
      <c r="AQ276" s="89">
        <v>0</v>
      </c>
      <c r="AR276" s="89">
        <v>0</v>
      </c>
      <c r="AS276" s="89">
        <v>0</v>
      </c>
      <c r="AT276" s="89">
        <v>0</v>
      </c>
      <c r="AU276" s="89">
        <v>0</v>
      </c>
      <c r="AV276" s="89">
        <v>0</v>
      </c>
      <c r="AW276" s="89">
        <v>0</v>
      </c>
      <c r="AX276" s="89">
        <v>0</v>
      </c>
      <c r="AY276" s="89">
        <v>0</v>
      </c>
      <c r="AZ276" s="89">
        <v>0</v>
      </c>
      <c r="BA276" s="89">
        <v>0</v>
      </c>
      <c r="BB276" s="89">
        <v>0</v>
      </c>
      <c r="BC276" s="89">
        <v>0</v>
      </c>
      <c r="BD276" s="89">
        <v>0</v>
      </c>
      <c r="BE276" s="89">
        <v>0</v>
      </c>
      <c r="BF276" s="89">
        <v>0</v>
      </c>
      <c r="BG276" s="89">
        <v>0</v>
      </c>
      <c r="BH276" s="89">
        <v>0</v>
      </c>
      <c r="BI276" s="89">
        <v>0</v>
      </c>
      <c r="BJ276" s="89">
        <v>0</v>
      </c>
      <c r="BK276" s="89">
        <v>0</v>
      </c>
      <c r="BL276" s="89">
        <v>0</v>
      </c>
      <c r="BM276" s="89">
        <v>0</v>
      </c>
      <c r="BN276" s="89">
        <v>0</v>
      </c>
      <c r="BO276" s="89">
        <v>0</v>
      </c>
      <c r="BP276" s="89">
        <v>0</v>
      </c>
      <c r="BQ276" s="89">
        <v>0</v>
      </c>
      <c r="BR276" s="89">
        <v>0</v>
      </c>
      <c r="BS276" s="89">
        <v>0</v>
      </c>
      <c r="BT276" s="89">
        <v>0</v>
      </c>
      <c r="BU276" s="89">
        <v>0</v>
      </c>
      <c r="BV276" s="89">
        <v>0</v>
      </c>
      <c r="BW276" s="89">
        <v>0</v>
      </c>
      <c r="BX276" s="112">
        <v>0</v>
      </c>
      <c r="BY276" s="112">
        <v>0</v>
      </c>
      <c r="BZ276" s="112">
        <v>0</v>
      </c>
      <c r="CA276" s="112">
        <v>0</v>
      </c>
      <c r="CB276" s="112">
        <v>0</v>
      </c>
      <c r="CC276" s="112">
        <v>0</v>
      </c>
      <c r="CD276" s="236">
        <v>0</v>
      </c>
      <c r="CE276" s="236">
        <v>0</v>
      </c>
      <c r="CF276" s="236">
        <v>0</v>
      </c>
      <c r="CG276" s="236">
        <v>0</v>
      </c>
      <c r="CH276" s="236">
        <v>0</v>
      </c>
      <c r="CI276" s="236">
        <v>0</v>
      </c>
    </row>
    <row r="277" spans="1:87" ht="12.75" customHeight="1" x14ac:dyDescent="0.3">
      <c r="A277" s="193">
        <v>37102</v>
      </c>
      <c r="B277" s="239" t="s">
        <v>588</v>
      </c>
      <c r="C277" s="89">
        <v>0</v>
      </c>
      <c r="D277" s="89">
        <v>0</v>
      </c>
      <c r="E277" s="89">
        <v>0</v>
      </c>
      <c r="F277" s="89">
        <v>0</v>
      </c>
      <c r="G277" s="89">
        <v>0</v>
      </c>
      <c r="H277" s="89">
        <v>0</v>
      </c>
      <c r="I277" s="89">
        <v>0</v>
      </c>
      <c r="J277" s="89">
        <v>0</v>
      </c>
      <c r="K277" s="89">
        <v>0</v>
      </c>
      <c r="L277" s="89">
        <v>0</v>
      </c>
      <c r="M277" s="89">
        <v>0</v>
      </c>
      <c r="N277" s="89">
        <v>0</v>
      </c>
      <c r="O277" s="89">
        <v>0</v>
      </c>
      <c r="P277" s="89">
        <v>0</v>
      </c>
      <c r="Q277" s="89">
        <v>0</v>
      </c>
      <c r="R277" s="89">
        <v>0</v>
      </c>
      <c r="S277" s="89">
        <v>0</v>
      </c>
      <c r="T277" s="89">
        <v>0</v>
      </c>
      <c r="U277" s="89">
        <v>0</v>
      </c>
      <c r="V277" s="89">
        <v>0</v>
      </c>
      <c r="W277" s="89">
        <v>0</v>
      </c>
      <c r="X277" s="89">
        <v>0</v>
      </c>
      <c r="Y277" s="89">
        <v>0</v>
      </c>
      <c r="Z277" s="89">
        <v>0</v>
      </c>
      <c r="AA277" s="89">
        <v>0</v>
      </c>
      <c r="AB277" s="89">
        <v>0</v>
      </c>
      <c r="AC277" s="89">
        <v>0</v>
      </c>
      <c r="AD277" s="89">
        <v>0</v>
      </c>
      <c r="AE277" s="89">
        <v>0</v>
      </c>
      <c r="AF277" s="89">
        <v>0</v>
      </c>
      <c r="AG277" s="89">
        <v>0</v>
      </c>
      <c r="AH277" s="89">
        <v>0</v>
      </c>
      <c r="AI277" s="89">
        <v>0</v>
      </c>
      <c r="AJ277" s="89">
        <v>0</v>
      </c>
      <c r="AK277" s="89">
        <v>0</v>
      </c>
      <c r="AL277" s="89">
        <v>0</v>
      </c>
      <c r="AM277" s="89">
        <v>0</v>
      </c>
      <c r="AN277" s="89">
        <v>0</v>
      </c>
      <c r="AO277" s="89">
        <v>0</v>
      </c>
      <c r="AP277" s="89">
        <v>0</v>
      </c>
      <c r="AQ277" s="89">
        <v>0</v>
      </c>
      <c r="AR277" s="89">
        <v>0</v>
      </c>
      <c r="AS277" s="89">
        <v>0</v>
      </c>
      <c r="AT277" s="89">
        <v>0</v>
      </c>
      <c r="AU277" s="89">
        <v>0</v>
      </c>
      <c r="AV277" s="89">
        <v>0</v>
      </c>
      <c r="AW277" s="89">
        <v>0</v>
      </c>
      <c r="AX277" s="89">
        <v>0</v>
      </c>
      <c r="AY277" s="89">
        <v>3999999.8400000012</v>
      </c>
      <c r="AZ277" s="89">
        <v>3999999.8400000012</v>
      </c>
      <c r="BA277" s="89">
        <v>3999999.8400000012</v>
      </c>
      <c r="BB277" s="89">
        <v>3999999.8400000012</v>
      </c>
      <c r="BC277" s="89">
        <v>3999999.8400000012</v>
      </c>
      <c r="BD277" s="89">
        <v>3999999.8400000012</v>
      </c>
      <c r="BE277" s="89">
        <v>3999999.8400000012</v>
      </c>
      <c r="BF277" s="89">
        <v>3999999.8400000012</v>
      </c>
      <c r="BG277" s="89">
        <v>3999999.8400000012</v>
      </c>
      <c r="BH277" s="89">
        <v>3999999.8400000012</v>
      </c>
      <c r="BI277" s="89">
        <v>3999999.8400000012</v>
      </c>
      <c r="BJ277" s="89">
        <v>3999999.8400000012</v>
      </c>
      <c r="BK277" s="89">
        <v>3999999.8400000012</v>
      </c>
      <c r="BL277" s="89">
        <v>3999999.8400000012</v>
      </c>
      <c r="BM277" s="89">
        <v>3999999.8400000012</v>
      </c>
      <c r="BN277" s="89">
        <v>3999999.8400000012</v>
      </c>
      <c r="BO277" s="89">
        <v>3999999.8400000012</v>
      </c>
      <c r="BP277" s="89">
        <v>3999999.8400000012</v>
      </c>
      <c r="BQ277" s="89">
        <v>3999999.8400000012</v>
      </c>
      <c r="BR277" s="89">
        <v>3999999.8400000012</v>
      </c>
      <c r="BS277" s="89">
        <v>3999999.8400000012</v>
      </c>
      <c r="BT277" s="89">
        <v>3999999.8400000012</v>
      </c>
      <c r="BU277" s="89">
        <v>3999999.8400000012</v>
      </c>
      <c r="BV277" s="89">
        <v>3999999.8400000012</v>
      </c>
      <c r="BW277" s="89">
        <v>3999999.8400000012</v>
      </c>
      <c r="BX277" s="112">
        <v>0</v>
      </c>
      <c r="BY277" s="112">
        <v>0</v>
      </c>
      <c r="BZ277" s="112">
        <v>0</v>
      </c>
      <c r="CA277" s="112">
        <v>3999999.8400000012</v>
      </c>
      <c r="CB277" s="112">
        <v>3999999.8400000012</v>
      </c>
      <c r="CC277" s="112">
        <v>3999999.8400000012</v>
      </c>
      <c r="CD277" s="236">
        <v>0</v>
      </c>
      <c r="CE277" s="236">
        <v>0</v>
      </c>
      <c r="CF277" s="236">
        <v>0</v>
      </c>
      <c r="CG277" s="236">
        <v>307692.3</v>
      </c>
      <c r="CH277" s="236">
        <v>3999999.84</v>
      </c>
      <c r="CI277" s="236">
        <v>3999999.84</v>
      </c>
    </row>
    <row r="278" spans="1:87" ht="12.75" customHeight="1" x14ac:dyDescent="0.3">
      <c r="A278" s="193">
        <v>37103</v>
      </c>
      <c r="B278" s="239" t="s">
        <v>589</v>
      </c>
      <c r="C278" s="89">
        <v>0</v>
      </c>
      <c r="D278" s="89">
        <v>0</v>
      </c>
      <c r="E278" s="89">
        <v>0</v>
      </c>
      <c r="F278" s="89">
        <v>0</v>
      </c>
      <c r="G278" s="89">
        <v>0</v>
      </c>
      <c r="H278" s="89">
        <v>0</v>
      </c>
      <c r="I278" s="89">
        <v>0</v>
      </c>
      <c r="J278" s="89">
        <v>0</v>
      </c>
      <c r="K278" s="89">
        <v>0</v>
      </c>
      <c r="L278" s="89">
        <v>0</v>
      </c>
      <c r="M278" s="89">
        <v>0</v>
      </c>
      <c r="N278" s="89">
        <v>0</v>
      </c>
      <c r="O278" s="89">
        <v>0</v>
      </c>
      <c r="P278" s="89">
        <v>0</v>
      </c>
      <c r="Q278" s="89">
        <v>0</v>
      </c>
      <c r="R278" s="89">
        <v>0</v>
      </c>
      <c r="S278" s="89">
        <v>0</v>
      </c>
      <c r="T278" s="89">
        <v>0</v>
      </c>
      <c r="U278" s="89">
        <v>0</v>
      </c>
      <c r="V278" s="89">
        <v>0</v>
      </c>
      <c r="W278" s="89">
        <v>0</v>
      </c>
      <c r="X278" s="89">
        <v>0</v>
      </c>
      <c r="Y278" s="89">
        <v>0</v>
      </c>
      <c r="Z278" s="89">
        <v>0</v>
      </c>
      <c r="AA278" s="89">
        <v>0</v>
      </c>
      <c r="AB278" s="89">
        <v>0</v>
      </c>
      <c r="AC278" s="89">
        <v>0</v>
      </c>
      <c r="AD278" s="89">
        <v>0</v>
      </c>
      <c r="AE278" s="89">
        <v>0</v>
      </c>
      <c r="AF278" s="89">
        <v>0</v>
      </c>
      <c r="AG278" s="89">
        <v>0</v>
      </c>
      <c r="AH278" s="89">
        <v>0</v>
      </c>
      <c r="AI278" s="89">
        <v>0</v>
      </c>
      <c r="AJ278" s="89">
        <v>0</v>
      </c>
      <c r="AK278" s="89">
        <v>0</v>
      </c>
      <c r="AL278" s="89">
        <v>0</v>
      </c>
      <c r="AM278" s="89">
        <v>0</v>
      </c>
      <c r="AN278" s="89">
        <v>0</v>
      </c>
      <c r="AO278" s="89">
        <v>0</v>
      </c>
      <c r="AP278" s="89">
        <v>0</v>
      </c>
      <c r="AQ278" s="89">
        <v>0</v>
      </c>
      <c r="AR278" s="89">
        <v>0</v>
      </c>
      <c r="AS278" s="89">
        <v>0</v>
      </c>
      <c r="AT278" s="89">
        <v>0</v>
      </c>
      <c r="AU278" s="89">
        <v>0</v>
      </c>
      <c r="AV278" s="89">
        <v>0</v>
      </c>
      <c r="AW278" s="89">
        <v>0</v>
      </c>
      <c r="AX278" s="89">
        <v>0</v>
      </c>
      <c r="AY278" s="89">
        <v>0</v>
      </c>
      <c r="AZ278" s="89">
        <v>0</v>
      </c>
      <c r="BA278" s="89">
        <v>0</v>
      </c>
      <c r="BB278" s="89">
        <v>0</v>
      </c>
      <c r="BC278" s="89">
        <v>0</v>
      </c>
      <c r="BD278" s="89">
        <v>0</v>
      </c>
      <c r="BE278" s="89">
        <v>0</v>
      </c>
      <c r="BF278" s="89">
        <v>0</v>
      </c>
      <c r="BG278" s="89">
        <v>0</v>
      </c>
      <c r="BH278" s="89">
        <v>0</v>
      </c>
      <c r="BI278" s="89">
        <v>0</v>
      </c>
      <c r="BJ278" s="89">
        <v>0</v>
      </c>
      <c r="BK278" s="89">
        <v>0</v>
      </c>
      <c r="BL278" s="89">
        <v>0</v>
      </c>
      <c r="BM278" s="89">
        <v>0</v>
      </c>
      <c r="BN278" s="89">
        <v>0</v>
      </c>
      <c r="BO278" s="89">
        <v>0</v>
      </c>
      <c r="BP278" s="89">
        <v>0</v>
      </c>
      <c r="BQ278" s="89">
        <v>0</v>
      </c>
      <c r="BR278" s="89">
        <v>0</v>
      </c>
      <c r="BS278" s="89">
        <v>0</v>
      </c>
      <c r="BT278" s="89">
        <v>0</v>
      </c>
      <c r="BU278" s="89">
        <v>0</v>
      </c>
      <c r="BV278" s="89">
        <v>0</v>
      </c>
      <c r="BW278" s="89">
        <v>0</v>
      </c>
      <c r="BX278" s="112">
        <v>0</v>
      </c>
      <c r="BY278" s="112">
        <v>0</v>
      </c>
      <c r="BZ278" s="112">
        <v>0</v>
      </c>
      <c r="CA278" s="112">
        <v>0</v>
      </c>
      <c r="CB278" s="112">
        <v>0</v>
      </c>
      <c r="CC278" s="112">
        <v>0</v>
      </c>
      <c r="CD278" s="236">
        <v>0</v>
      </c>
      <c r="CE278" s="236">
        <v>0</v>
      </c>
      <c r="CF278" s="236">
        <v>0</v>
      </c>
      <c r="CG278" s="236">
        <v>0</v>
      </c>
      <c r="CH278" s="236">
        <v>0</v>
      </c>
      <c r="CI278" s="236">
        <v>0</v>
      </c>
    </row>
    <row r="279" spans="1:87" ht="12.75" customHeight="1" x14ac:dyDescent="0.3">
      <c r="A279" s="190">
        <v>37300</v>
      </c>
      <c r="B279" s="189" t="s">
        <v>590</v>
      </c>
      <c r="C279" s="89">
        <v>359360502.45999992</v>
      </c>
      <c r="D279" s="89">
        <v>360446739.39999992</v>
      </c>
      <c r="E279" s="89">
        <v>362083849.22999996</v>
      </c>
      <c r="F279" s="89">
        <v>365007198.24999994</v>
      </c>
      <c r="G279" s="89">
        <v>366730381.16999996</v>
      </c>
      <c r="H279" s="89">
        <v>368133051.02999991</v>
      </c>
      <c r="I279" s="89">
        <v>370058387.50999987</v>
      </c>
      <c r="J279" s="89">
        <v>370411929.04999983</v>
      </c>
      <c r="K279" s="89">
        <v>371514279.97999984</v>
      </c>
      <c r="L279" s="89">
        <v>373579843.89999986</v>
      </c>
      <c r="M279" s="89">
        <v>374488579.97999984</v>
      </c>
      <c r="N279" s="89">
        <v>374847264.6699999</v>
      </c>
      <c r="O279" s="89">
        <v>377393883.42999989</v>
      </c>
      <c r="P279" s="89">
        <v>378882689.33999985</v>
      </c>
      <c r="Q279" s="89">
        <v>380518833.55999982</v>
      </c>
      <c r="R279" s="89">
        <v>381424711.73999983</v>
      </c>
      <c r="S279" s="89">
        <v>382319876.69999987</v>
      </c>
      <c r="T279" s="89">
        <v>383211522.09999985</v>
      </c>
      <c r="U279" s="89">
        <v>384107418.19999981</v>
      </c>
      <c r="V279" s="89">
        <v>384998517.52999979</v>
      </c>
      <c r="W279" s="89">
        <v>385888422.68999982</v>
      </c>
      <c r="X279" s="89">
        <v>386780420.33999979</v>
      </c>
      <c r="Y279" s="89">
        <v>387667877.3999998</v>
      </c>
      <c r="Z279" s="89">
        <v>388559702.27999979</v>
      </c>
      <c r="AA279" s="89">
        <v>389454091.40999979</v>
      </c>
      <c r="AB279" s="89">
        <v>390245506.48999983</v>
      </c>
      <c r="AC279" s="89">
        <v>391021563.77999985</v>
      </c>
      <c r="AD279" s="89">
        <v>391808087.09999985</v>
      </c>
      <c r="AE279" s="89">
        <v>392601233.82999986</v>
      </c>
      <c r="AF279" s="89">
        <v>393390755.40999985</v>
      </c>
      <c r="AG279" s="89">
        <v>394173285.39999986</v>
      </c>
      <c r="AH279" s="89">
        <v>394962244.5399999</v>
      </c>
      <c r="AI279" s="89">
        <v>395749973.67999989</v>
      </c>
      <c r="AJ279" s="89">
        <v>396539858.07999986</v>
      </c>
      <c r="AK279" s="89">
        <v>397320500.98999983</v>
      </c>
      <c r="AL279" s="89">
        <v>398110207.44999981</v>
      </c>
      <c r="AM279" s="89">
        <v>398909070.24999982</v>
      </c>
      <c r="AN279" s="89">
        <v>399619323.39999986</v>
      </c>
      <c r="AO279" s="89">
        <v>400329576.57999986</v>
      </c>
      <c r="AP279" s="89">
        <v>401039829.75999987</v>
      </c>
      <c r="AQ279" s="89">
        <v>401750082.93999988</v>
      </c>
      <c r="AR279" s="89">
        <v>402460336.11999989</v>
      </c>
      <c r="AS279" s="89">
        <v>403170589.29999989</v>
      </c>
      <c r="AT279" s="89">
        <v>403880842.4799999</v>
      </c>
      <c r="AU279" s="89">
        <v>404591095.65999991</v>
      </c>
      <c r="AV279" s="89">
        <v>405301348.83999991</v>
      </c>
      <c r="AW279" s="89">
        <v>406011602.01999992</v>
      </c>
      <c r="AX279" s="89">
        <v>406721855.19999993</v>
      </c>
      <c r="AY279" s="89">
        <v>407432108.37999994</v>
      </c>
      <c r="AZ279" s="89">
        <v>408104986.11999989</v>
      </c>
      <c r="BA279" s="89">
        <v>408777863.85999984</v>
      </c>
      <c r="BB279" s="89">
        <v>409450741.59999979</v>
      </c>
      <c r="BC279" s="89">
        <v>410123619.33999974</v>
      </c>
      <c r="BD279" s="89">
        <v>410796497.07999969</v>
      </c>
      <c r="BE279" s="89">
        <v>411469374.81999964</v>
      </c>
      <c r="BF279" s="89">
        <v>412142252.55999959</v>
      </c>
      <c r="BG279" s="89">
        <v>412815130.29999954</v>
      </c>
      <c r="BH279" s="89">
        <v>413488008.03999949</v>
      </c>
      <c r="BI279" s="89">
        <v>414160885.77999943</v>
      </c>
      <c r="BJ279" s="89">
        <v>414833763.51999938</v>
      </c>
      <c r="BK279" s="89">
        <v>415506641.25999933</v>
      </c>
      <c r="BL279" s="89">
        <v>416163431.49999928</v>
      </c>
      <c r="BM279" s="89">
        <v>416820221.73999923</v>
      </c>
      <c r="BN279" s="89">
        <v>417477011.97999918</v>
      </c>
      <c r="BO279" s="89">
        <v>418133802.21999913</v>
      </c>
      <c r="BP279" s="89">
        <v>418790592.45999908</v>
      </c>
      <c r="BQ279" s="89">
        <v>419447382.69999903</v>
      </c>
      <c r="BR279" s="89">
        <v>420104172.93999898</v>
      </c>
      <c r="BS279" s="89">
        <v>420760963.17999893</v>
      </c>
      <c r="BT279" s="89">
        <v>421417753.41999888</v>
      </c>
      <c r="BU279" s="89">
        <v>422074543.65999883</v>
      </c>
      <c r="BV279" s="89">
        <v>422731333.89999878</v>
      </c>
      <c r="BW279" s="89">
        <v>423388124.13999873</v>
      </c>
      <c r="BX279" s="112">
        <v>377393883.42999989</v>
      </c>
      <c r="BY279" s="112">
        <v>389454091.40999979</v>
      </c>
      <c r="BZ279" s="112">
        <v>398909070.24999982</v>
      </c>
      <c r="CA279" s="112">
        <v>407432108.37999994</v>
      </c>
      <c r="CB279" s="112">
        <v>415506641.25999933</v>
      </c>
      <c r="CC279" s="112">
        <v>423388124.13999873</v>
      </c>
      <c r="CD279" s="236">
        <v>368773530</v>
      </c>
      <c r="CE279" s="236">
        <v>383939074.36000001</v>
      </c>
      <c r="CF279" s="236">
        <v>394175875.25999999</v>
      </c>
      <c r="CG279" s="236">
        <v>403170589.30000001</v>
      </c>
      <c r="CH279" s="236">
        <v>411469374.81999999</v>
      </c>
      <c r="CI279" s="236">
        <v>419447382.69999999</v>
      </c>
    </row>
    <row r="280" spans="1:87" ht="12.75" customHeight="1" x14ac:dyDescent="0.3">
      <c r="A280" s="190">
        <v>37302</v>
      </c>
      <c r="B280" s="189" t="s">
        <v>591</v>
      </c>
      <c r="C280" s="89">
        <v>4034789.15</v>
      </c>
      <c r="D280" s="89">
        <v>4029293.57</v>
      </c>
      <c r="E280" s="89">
        <v>4047715.1199999996</v>
      </c>
      <c r="F280" s="89">
        <v>4320119.3699999992</v>
      </c>
      <c r="G280" s="89">
        <v>4316869.0899999989</v>
      </c>
      <c r="H280" s="89">
        <v>4310060.9999999991</v>
      </c>
      <c r="I280" s="89">
        <v>4825586.629999999</v>
      </c>
      <c r="J280" s="89">
        <v>5223125.9999999991</v>
      </c>
      <c r="K280" s="89">
        <v>5253812.2899999991</v>
      </c>
      <c r="L280" s="89">
        <v>8158319.4699999997</v>
      </c>
      <c r="M280" s="89">
        <v>10566716.539999999</v>
      </c>
      <c r="N280" s="89">
        <v>11311330.889999999</v>
      </c>
      <c r="O280" s="89">
        <v>11671450.219999999</v>
      </c>
      <c r="P280" s="89">
        <v>13271698.76</v>
      </c>
      <c r="Q280" s="89">
        <v>16139653.789999999</v>
      </c>
      <c r="R280" s="89">
        <v>16602260.459999999</v>
      </c>
      <c r="S280" s="89">
        <v>16602260.459999999</v>
      </c>
      <c r="T280" s="89">
        <v>16602260.459999999</v>
      </c>
      <c r="U280" s="89">
        <v>18450831.619999997</v>
      </c>
      <c r="V280" s="89">
        <v>18482081.619999997</v>
      </c>
      <c r="W280" s="89">
        <v>19604240.709999997</v>
      </c>
      <c r="X280" s="89">
        <v>20490604.349999998</v>
      </c>
      <c r="Y280" s="89">
        <v>20626967.979999997</v>
      </c>
      <c r="Z280" s="89">
        <v>20763331.619999997</v>
      </c>
      <c r="AA280" s="89">
        <v>22121804.289999999</v>
      </c>
      <c r="AB280" s="89">
        <v>22121804.289999999</v>
      </c>
      <c r="AC280" s="89">
        <v>22121804.289999999</v>
      </c>
      <c r="AD280" s="89">
        <v>22121804.289999999</v>
      </c>
      <c r="AE280" s="89">
        <v>22121804.289999999</v>
      </c>
      <c r="AF280" s="89">
        <v>22121804.289999999</v>
      </c>
      <c r="AG280" s="89">
        <v>22121804.289999999</v>
      </c>
      <c r="AH280" s="89">
        <v>22121804.289999999</v>
      </c>
      <c r="AI280" s="89">
        <v>22121804.289999999</v>
      </c>
      <c r="AJ280" s="89">
        <v>22121804.289999999</v>
      </c>
      <c r="AK280" s="89">
        <v>22121804.289999999</v>
      </c>
      <c r="AL280" s="89">
        <v>22121804.289999999</v>
      </c>
      <c r="AM280" s="89">
        <v>22121804.289999999</v>
      </c>
      <c r="AN280" s="89">
        <v>22121804.289999999</v>
      </c>
      <c r="AO280" s="89">
        <v>22121804.289999999</v>
      </c>
      <c r="AP280" s="89">
        <v>22121804.289999999</v>
      </c>
      <c r="AQ280" s="89">
        <v>22121804.289999999</v>
      </c>
      <c r="AR280" s="89">
        <v>22121804.289999999</v>
      </c>
      <c r="AS280" s="89">
        <v>22121804.289999999</v>
      </c>
      <c r="AT280" s="89">
        <v>22121804.289999999</v>
      </c>
      <c r="AU280" s="89">
        <v>22121804.289999999</v>
      </c>
      <c r="AV280" s="89">
        <v>22121804.289999999</v>
      </c>
      <c r="AW280" s="89">
        <v>22121804.289999999</v>
      </c>
      <c r="AX280" s="89">
        <v>22121804.289999999</v>
      </c>
      <c r="AY280" s="89">
        <v>22121804.289999999</v>
      </c>
      <c r="AZ280" s="89">
        <v>22121804.289999999</v>
      </c>
      <c r="BA280" s="89">
        <v>22121804.289999999</v>
      </c>
      <c r="BB280" s="89">
        <v>22121804.289999999</v>
      </c>
      <c r="BC280" s="89">
        <v>22121804.289999999</v>
      </c>
      <c r="BD280" s="89">
        <v>22121804.289999999</v>
      </c>
      <c r="BE280" s="89">
        <v>22121804.289999999</v>
      </c>
      <c r="BF280" s="89">
        <v>22121804.289999999</v>
      </c>
      <c r="BG280" s="89">
        <v>22121804.289999999</v>
      </c>
      <c r="BH280" s="89">
        <v>22121804.289999999</v>
      </c>
      <c r="BI280" s="89">
        <v>22121804.289999999</v>
      </c>
      <c r="BJ280" s="89">
        <v>22121804.289999999</v>
      </c>
      <c r="BK280" s="89">
        <v>22121804.289999999</v>
      </c>
      <c r="BL280" s="89">
        <v>22121804.289999999</v>
      </c>
      <c r="BM280" s="89">
        <v>22121804.289999999</v>
      </c>
      <c r="BN280" s="89">
        <v>22121804.289999999</v>
      </c>
      <c r="BO280" s="89">
        <v>22121804.289999999</v>
      </c>
      <c r="BP280" s="89">
        <v>22121804.289999999</v>
      </c>
      <c r="BQ280" s="89">
        <v>22121804.289999999</v>
      </c>
      <c r="BR280" s="89">
        <v>22121804.289999999</v>
      </c>
      <c r="BS280" s="89">
        <v>22121804.289999999</v>
      </c>
      <c r="BT280" s="89">
        <v>22121804.289999999</v>
      </c>
      <c r="BU280" s="89">
        <v>22121804.289999999</v>
      </c>
      <c r="BV280" s="89">
        <v>22121804.289999999</v>
      </c>
      <c r="BW280" s="89">
        <v>22121804.289999999</v>
      </c>
      <c r="BX280" s="112">
        <v>11671450.219999999</v>
      </c>
      <c r="BY280" s="112">
        <v>22121804.289999999</v>
      </c>
      <c r="BZ280" s="112">
        <v>22121804.289999999</v>
      </c>
      <c r="CA280" s="112">
        <v>22121804.289999999</v>
      </c>
      <c r="CB280" s="112">
        <v>22121804.289999999</v>
      </c>
      <c r="CC280" s="112">
        <v>22121804.289999999</v>
      </c>
      <c r="CD280" s="236">
        <v>6313014.5599999996</v>
      </c>
      <c r="CE280" s="236">
        <v>17802265.100000001</v>
      </c>
      <c r="CF280" s="236">
        <v>22121804.289999999</v>
      </c>
      <c r="CG280" s="236">
        <v>22121804.289999999</v>
      </c>
      <c r="CH280" s="236">
        <v>22121804.289999999</v>
      </c>
      <c r="CI280" s="236">
        <v>22121804.289999999</v>
      </c>
    </row>
    <row r="281" spans="1:87" ht="12.75" customHeight="1" x14ac:dyDescent="0.3">
      <c r="A281" s="190">
        <v>37400</v>
      </c>
      <c r="B281" s="189" t="s">
        <v>592</v>
      </c>
      <c r="C281" s="89">
        <v>8572307.6899999995</v>
      </c>
      <c r="D281" s="89">
        <v>8572307.6899999995</v>
      </c>
      <c r="E281" s="89">
        <v>8572307.6899999995</v>
      </c>
      <c r="F281" s="89">
        <v>8572307.6899999995</v>
      </c>
      <c r="G281" s="89">
        <v>8572307.6899999995</v>
      </c>
      <c r="H281" s="89">
        <v>8572307.6899999995</v>
      </c>
      <c r="I281" s="89">
        <v>8572307.6899999995</v>
      </c>
      <c r="J281" s="89">
        <v>8572307.6899999995</v>
      </c>
      <c r="K281" s="89">
        <v>8572307.6899999995</v>
      </c>
      <c r="L281" s="89">
        <v>8572307.6899999995</v>
      </c>
      <c r="M281" s="89">
        <v>8572307.6899999995</v>
      </c>
      <c r="N281" s="89">
        <v>8572307.6899999995</v>
      </c>
      <c r="O281" s="89">
        <v>7160182.2599999998</v>
      </c>
      <c r="P281" s="89">
        <v>7160182.2599999998</v>
      </c>
      <c r="Q281" s="89">
        <v>7160182.2599999998</v>
      </c>
      <c r="R281" s="89">
        <v>7160182.2599999998</v>
      </c>
      <c r="S281" s="89">
        <v>7160182.2599999998</v>
      </c>
      <c r="T281" s="89">
        <v>7160182.2599999998</v>
      </c>
      <c r="U281" s="89">
        <v>7160182.2599999998</v>
      </c>
      <c r="V281" s="89">
        <v>7160182.2599999998</v>
      </c>
      <c r="W281" s="89">
        <v>7160182.2599999998</v>
      </c>
      <c r="X281" s="89">
        <v>7160182.2599999998</v>
      </c>
      <c r="Y281" s="89">
        <v>7160182.2599999998</v>
      </c>
      <c r="Z281" s="89">
        <v>7160182.2599999998</v>
      </c>
      <c r="AA281" s="89">
        <v>7160182.2599999998</v>
      </c>
      <c r="AB281" s="89">
        <v>7160182.2599999998</v>
      </c>
      <c r="AC281" s="89">
        <v>7160182.2599999998</v>
      </c>
      <c r="AD281" s="89">
        <v>7160182.2599999998</v>
      </c>
      <c r="AE281" s="89">
        <v>7160182.2599999998</v>
      </c>
      <c r="AF281" s="89">
        <v>7160182.2599999998</v>
      </c>
      <c r="AG281" s="89">
        <v>7160182.2599999998</v>
      </c>
      <c r="AH281" s="89">
        <v>7160182.2599999998</v>
      </c>
      <c r="AI281" s="89">
        <v>7160182.2599999998</v>
      </c>
      <c r="AJ281" s="89">
        <v>7160182.2599999998</v>
      </c>
      <c r="AK281" s="89">
        <v>7160182.2599999998</v>
      </c>
      <c r="AL281" s="89">
        <v>7160182.2599999998</v>
      </c>
      <c r="AM281" s="89">
        <v>7160182.2599999998</v>
      </c>
      <c r="AN281" s="89">
        <v>7160182.2599999998</v>
      </c>
      <c r="AO281" s="89">
        <v>7160182.2599999998</v>
      </c>
      <c r="AP281" s="89">
        <v>7160182.2599999998</v>
      </c>
      <c r="AQ281" s="89">
        <v>7160182.2599999998</v>
      </c>
      <c r="AR281" s="89">
        <v>7160182.2599999998</v>
      </c>
      <c r="AS281" s="89">
        <v>7160182.2599999998</v>
      </c>
      <c r="AT281" s="89">
        <v>7160182.2599999998</v>
      </c>
      <c r="AU281" s="89">
        <v>7160182.2599999998</v>
      </c>
      <c r="AV281" s="89">
        <v>7160182.2599999998</v>
      </c>
      <c r="AW281" s="89">
        <v>7160182.2599999998</v>
      </c>
      <c r="AX281" s="89">
        <v>7160182.2599999998</v>
      </c>
      <c r="AY281" s="89">
        <v>7160182.2599999998</v>
      </c>
      <c r="AZ281" s="89">
        <v>7160182.2599999998</v>
      </c>
      <c r="BA281" s="89">
        <v>7160182.2599999998</v>
      </c>
      <c r="BB281" s="89">
        <v>7160182.2599999998</v>
      </c>
      <c r="BC281" s="89">
        <v>7160182.2599999998</v>
      </c>
      <c r="BD281" s="89">
        <v>7160182.2599999998</v>
      </c>
      <c r="BE281" s="89">
        <v>7160182.2599999998</v>
      </c>
      <c r="BF281" s="89">
        <v>7160182.2599999998</v>
      </c>
      <c r="BG281" s="89">
        <v>7160182.2599999998</v>
      </c>
      <c r="BH281" s="89">
        <v>7160182.2599999998</v>
      </c>
      <c r="BI281" s="89">
        <v>7160182.2599999998</v>
      </c>
      <c r="BJ281" s="89">
        <v>7160182.2599999998</v>
      </c>
      <c r="BK281" s="89">
        <v>7160182.2599999998</v>
      </c>
      <c r="BL281" s="89">
        <v>7160182.2599999998</v>
      </c>
      <c r="BM281" s="89">
        <v>7160182.2599999998</v>
      </c>
      <c r="BN281" s="89">
        <v>7160182.2599999998</v>
      </c>
      <c r="BO281" s="89">
        <v>7160182.2599999998</v>
      </c>
      <c r="BP281" s="89">
        <v>7160182.2599999998</v>
      </c>
      <c r="BQ281" s="89">
        <v>7160182.2599999998</v>
      </c>
      <c r="BR281" s="89">
        <v>7160182.2599999998</v>
      </c>
      <c r="BS281" s="89">
        <v>7160182.2599999998</v>
      </c>
      <c r="BT281" s="89">
        <v>7160182.2599999998</v>
      </c>
      <c r="BU281" s="89">
        <v>7160182.2599999998</v>
      </c>
      <c r="BV281" s="89">
        <v>7160182.2599999998</v>
      </c>
      <c r="BW281" s="89">
        <v>7160182.2599999998</v>
      </c>
      <c r="BX281" s="112">
        <v>7160182.2599999998</v>
      </c>
      <c r="BY281" s="112">
        <v>7160182.2599999998</v>
      </c>
      <c r="BZ281" s="112">
        <v>7160182.2599999998</v>
      </c>
      <c r="CA281" s="112">
        <v>7160182.2599999998</v>
      </c>
      <c r="CB281" s="112">
        <v>7160182.2599999998</v>
      </c>
      <c r="CC281" s="112">
        <v>7160182.2599999998</v>
      </c>
      <c r="CD281" s="236">
        <v>8463682.6600000001</v>
      </c>
      <c r="CE281" s="236">
        <v>7160182.2599999998</v>
      </c>
      <c r="CF281" s="236">
        <v>7160182.2599999998</v>
      </c>
      <c r="CG281" s="236">
        <v>7160182.2599999998</v>
      </c>
      <c r="CH281" s="236">
        <v>7160182.2599999998</v>
      </c>
      <c r="CI281" s="236">
        <v>7160182.2599999998</v>
      </c>
    </row>
    <row r="282" spans="1:87" ht="12.75" customHeight="1" x14ac:dyDescent="0.3">
      <c r="A282" s="190">
        <v>38900</v>
      </c>
      <c r="B282" s="189" t="s">
        <v>593</v>
      </c>
      <c r="C282" s="89">
        <v>3286630.42</v>
      </c>
      <c r="D282" s="89">
        <v>3286630.42</v>
      </c>
      <c r="E282" s="89">
        <v>3286630.42</v>
      </c>
      <c r="F282" s="89">
        <v>3286630.42</v>
      </c>
      <c r="G282" s="89">
        <v>3286630.42</v>
      </c>
      <c r="H282" s="89">
        <v>3286630.42</v>
      </c>
      <c r="I282" s="89">
        <v>3286630.42</v>
      </c>
      <c r="J282" s="89">
        <v>3286630.42</v>
      </c>
      <c r="K282" s="89">
        <v>3286630.42</v>
      </c>
      <c r="L282" s="89">
        <v>3286630.42</v>
      </c>
      <c r="M282" s="89">
        <v>3286630.42</v>
      </c>
      <c r="N282" s="89">
        <v>3286630.42</v>
      </c>
      <c r="O282" s="89">
        <v>3286630.42</v>
      </c>
      <c r="P282" s="89">
        <v>3286630.42</v>
      </c>
      <c r="Q282" s="89">
        <v>3286630.42</v>
      </c>
      <c r="R282" s="89">
        <v>3286630.42</v>
      </c>
      <c r="S282" s="89">
        <v>3286630.42</v>
      </c>
      <c r="T282" s="89">
        <v>3286630.42</v>
      </c>
      <c r="U282" s="89">
        <v>3286630.42</v>
      </c>
      <c r="V282" s="89">
        <v>3286630.42</v>
      </c>
      <c r="W282" s="89">
        <v>3286630.42</v>
      </c>
      <c r="X282" s="89">
        <v>3286630.42</v>
      </c>
      <c r="Y282" s="89">
        <v>3286630.42</v>
      </c>
      <c r="Z282" s="89">
        <v>3286630.42</v>
      </c>
      <c r="AA282" s="89">
        <v>3286630.42</v>
      </c>
      <c r="AB282" s="89">
        <v>3286630.42</v>
      </c>
      <c r="AC282" s="89">
        <v>3286630.42</v>
      </c>
      <c r="AD282" s="89">
        <v>3286630.42</v>
      </c>
      <c r="AE282" s="89">
        <v>3286630.42</v>
      </c>
      <c r="AF282" s="89">
        <v>13279761.399999999</v>
      </c>
      <c r="AG282" s="89">
        <v>26585570.300000004</v>
      </c>
      <c r="AH282" s="89">
        <v>26585570.300000004</v>
      </c>
      <c r="AI282" s="89">
        <v>26585570.300000004</v>
      </c>
      <c r="AJ282" s="89">
        <v>26585570.300000004</v>
      </c>
      <c r="AK282" s="89">
        <v>26585570.300000004</v>
      </c>
      <c r="AL282" s="89">
        <v>26585570.300000004</v>
      </c>
      <c r="AM282" s="89">
        <v>26585570.300000004</v>
      </c>
      <c r="AN282" s="89">
        <v>26585570.300000004</v>
      </c>
      <c r="AO282" s="89">
        <v>26585570.300000004</v>
      </c>
      <c r="AP282" s="89">
        <v>26585570.300000004</v>
      </c>
      <c r="AQ282" s="89">
        <v>26585570.300000004</v>
      </c>
      <c r="AR282" s="89">
        <v>26585570.300000004</v>
      </c>
      <c r="AS282" s="89">
        <v>26585570.300000004</v>
      </c>
      <c r="AT282" s="89">
        <v>26585570.300000004</v>
      </c>
      <c r="AU282" s="89">
        <v>26585570.300000004</v>
      </c>
      <c r="AV282" s="89">
        <v>26585570.300000004</v>
      </c>
      <c r="AW282" s="89">
        <v>26585570.300000004</v>
      </c>
      <c r="AX282" s="89">
        <v>26585570.300000004</v>
      </c>
      <c r="AY282" s="89">
        <v>26585570.300000004</v>
      </c>
      <c r="AZ282" s="89">
        <v>26585570.300000004</v>
      </c>
      <c r="BA282" s="89">
        <v>26585570.300000004</v>
      </c>
      <c r="BB282" s="89">
        <v>26585570.300000004</v>
      </c>
      <c r="BC282" s="89">
        <v>26585570.300000004</v>
      </c>
      <c r="BD282" s="89">
        <v>26585570.300000004</v>
      </c>
      <c r="BE282" s="89">
        <v>26585570.300000004</v>
      </c>
      <c r="BF282" s="89">
        <v>26585570.300000004</v>
      </c>
      <c r="BG282" s="89">
        <v>26585570.300000004</v>
      </c>
      <c r="BH282" s="89">
        <v>26585570.300000004</v>
      </c>
      <c r="BI282" s="89">
        <v>26585570.300000004</v>
      </c>
      <c r="BJ282" s="89">
        <v>26585570.300000004</v>
      </c>
      <c r="BK282" s="89">
        <v>26585570.300000004</v>
      </c>
      <c r="BL282" s="89">
        <v>26585570.300000004</v>
      </c>
      <c r="BM282" s="89">
        <v>26585570.300000004</v>
      </c>
      <c r="BN282" s="89">
        <v>26585570.300000004</v>
      </c>
      <c r="BO282" s="89">
        <v>26585570.300000004</v>
      </c>
      <c r="BP282" s="89">
        <v>26585570.300000004</v>
      </c>
      <c r="BQ282" s="89">
        <v>26585570.300000004</v>
      </c>
      <c r="BR282" s="89">
        <v>26585570.300000004</v>
      </c>
      <c r="BS282" s="89">
        <v>26585570.300000004</v>
      </c>
      <c r="BT282" s="89">
        <v>26585570.300000004</v>
      </c>
      <c r="BU282" s="89">
        <v>26585570.300000004</v>
      </c>
      <c r="BV282" s="89">
        <v>26585570.300000004</v>
      </c>
      <c r="BW282" s="89">
        <v>26585570.300000004</v>
      </c>
      <c r="BX282" s="112">
        <v>3286630.42</v>
      </c>
      <c r="BY282" s="112">
        <v>3286630.42</v>
      </c>
      <c r="BZ282" s="112">
        <v>26585570.300000004</v>
      </c>
      <c r="CA282" s="112">
        <v>26585570.300000004</v>
      </c>
      <c r="CB282" s="112">
        <v>26585570.300000004</v>
      </c>
      <c r="CC282" s="112">
        <v>26585570.300000004</v>
      </c>
      <c r="CD282" s="236">
        <v>3286630.42</v>
      </c>
      <c r="CE282" s="236">
        <v>3286630.42</v>
      </c>
      <c r="CF282" s="236">
        <v>16600915.82</v>
      </c>
      <c r="CG282" s="236">
        <v>26585570.300000001</v>
      </c>
      <c r="CH282" s="236">
        <v>26585570.300000001</v>
      </c>
      <c r="CI282" s="236">
        <v>26585570.300000001</v>
      </c>
    </row>
    <row r="283" spans="1:87" ht="12.75" customHeight="1" x14ac:dyDescent="0.3">
      <c r="A283" s="190">
        <v>39000</v>
      </c>
      <c r="B283" s="189" t="s">
        <v>594</v>
      </c>
      <c r="C283" s="89">
        <v>135802681.50999996</v>
      </c>
      <c r="D283" s="89">
        <v>135987827.65999997</v>
      </c>
      <c r="E283" s="89">
        <v>136011258.48999998</v>
      </c>
      <c r="F283" s="89">
        <v>136348215.36999997</v>
      </c>
      <c r="G283" s="89">
        <v>136403587.33999997</v>
      </c>
      <c r="H283" s="89">
        <v>136607950.12999997</v>
      </c>
      <c r="I283" s="89">
        <v>136834943.93999997</v>
      </c>
      <c r="J283" s="89">
        <v>137919857.78999996</v>
      </c>
      <c r="K283" s="89">
        <v>138262519.08999994</v>
      </c>
      <c r="L283" s="89">
        <v>139819647.22999993</v>
      </c>
      <c r="M283" s="89">
        <v>140059608.09999993</v>
      </c>
      <c r="N283" s="89">
        <v>140639431.91999993</v>
      </c>
      <c r="O283" s="89">
        <v>141701821.54999992</v>
      </c>
      <c r="P283" s="89">
        <v>143237564.09999993</v>
      </c>
      <c r="Q283" s="89">
        <v>144871796.35999992</v>
      </c>
      <c r="R283" s="89">
        <v>147883142.30999991</v>
      </c>
      <c r="S283" s="89">
        <v>149807878.2299999</v>
      </c>
      <c r="T283" s="89">
        <v>150389073.33999988</v>
      </c>
      <c r="U283" s="89">
        <v>153627496.63999987</v>
      </c>
      <c r="V283" s="89">
        <v>154337155.46999988</v>
      </c>
      <c r="W283" s="89">
        <v>154756441.37999988</v>
      </c>
      <c r="X283" s="89">
        <v>154889109.21999988</v>
      </c>
      <c r="Y283" s="89">
        <v>155006094.07999989</v>
      </c>
      <c r="Z283" s="89">
        <v>155138740.79999989</v>
      </c>
      <c r="AA283" s="89">
        <v>178441382.23999989</v>
      </c>
      <c r="AB283" s="89">
        <v>178238888.29999989</v>
      </c>
      <c r="AC283" s="89">
        <v>178366828.01999989</v>
      </c>
      <c r="AD283" s="89">
        <v>178504986.3199999</v>
      </c>
      <c r="AE283" s="89">
        <v>178653132.90999991</v>
      </c>
      <c r="AF283" s="89">
        <v>328926400.8599999</v>
      </c>
      <c r="AG283" s="89">
        <v>638998357.48999989</v>
      </c>
      <c r="AH283" s="89">
        <v>642634871.4799999</v>
      </c>
      <c r="AI283" s="89">
        <v>643201567.40999985</v>
      </c>
      <c r="AJ283" s="89">
        <v>643493860.31999981</v>
      </c>
      <c r="AK283" s="89">
        <v>643677885.94999981</v>
      </c>
      <c r="AL283" s="89">
        <v>644503433.64999986</v>
      </c>
      <c r="AM283" s="89">
        <v>648591622.06999993</v>
      </c>
      <c r="AN283" s="89">
        <v>649222338.73999989</v>
      </c>
      <c r="AO283" s="89">
        <v>649560555.29999983</v>
      </c>
      <c r="AP283" s="89">
        <v>650663771.8299998</v>
      </c>
      <c r="AQ283" s="89">
        <v>651241988.38999987</v>
      </c>
      <c r="AR283" s="89">
        <v>651595204.94999993</v>
      </c>
      <c r="AS283" s="89">
        <v>651948421.50999999</v>
      </c>
      <c r="AT283" s="89">
        <v>675835604.22000003</v>
      </c>
      <c r="AU283" s="89">
        <v>676188820.78000009</v>
      </c>
      <c r="AV283" s="89">
        <v>680989398.7900002</v>
      </c>
      <c r="AW283" s="89">
        <v>681648377.83000016</v>
      </c>
      <c r="AX283" s="89">
        <v>682307356.87000012</v>
      </c>
      <c r="AY283" s="89">
        <v>697528335.91000021</v>
      </c>
      <c r="AZ283" s="89">
        <v>699023577.61000013</v>
      </c>
      <c r="BA283" s="89">
        <v>699146319.17000008</v>
      </c>
      <c r="BB283" s="89">
        <v>702432376.69000006</v>
      </c>
      <c r="BC283" s="89">
        <v>702685481.30000007</v>
      </c>
      <c r="BD283" s="89">
        <v>702938585.91000009</v>
      </c>
      <c r="BE283" s="89">
        <v>703191690.5200001</v>
      </c>
      <c r="BF283" s="89">
        <v>703314432.08000004</v>
      </c>
      <c r="BG283" s="89">
        <v>703437173.63999999</v>
      </c>
      <c r="BH283" s="89">
        <v>710267390.19999993</v>
      </c>
      <c r="BI283" s="89">
        <v>710807146.75999987</v>
      </c>
      <c r="BJ283" s="89">
        <v>711346903.31999981</v>
      </c>
      <c r="BK283" s="89">
        <v>713746915.39999986</v>
      </c>
      <c r="BL283" s="89">
        <v>713792032.95999992</v>
      </c>
      <c r="BM283" s="89">
        <v>713837150.44999993</v>
      </c>
      <c r="BN283" s="89">
        <v>713882267.93999994</v>
      </c>
      <c r="BO283" s="89">
        <v>713927385.42999995</v>
      </c>
      <c r="BP283" s="89">
        <v>713972502.91999996</v>
      </c>
      <c r="BQ283" s="89">
        <v>714017620.40999997</v>
      </c>
      <c r="BR283" s="89">
        <v>714062737.89999998</v>
      </c>
      <c r="BS283" s="89">
        <v>714107855.38999999</v>
      </c>
      <c r="BT283" s="89">
        <v>724450516.3900001</v>
      </c>
      <c r="BU283" s="89">
        <v>724798791.37000012</v>
      </c>
      <c r="BV283" s="89">
        <v>725147066.35000014</v>
      </c>
      <c r="BW283" s="89">
        <v>726215341.33000016</v>
      </c>
      <c r="BX283" s="112">
        <v>141701821.54999992</v>
      </c>
      <c r="BY283" s="112">
        <v>178441382.23999989</v>
      </c>
      <c r="BZ283" s="112">
        <v>648591622.06999993</v>
      </c>
      <c r="CA283" s="112">
        <v>697528335.91000021</v>
      </c>
      <c r="CB283" s="112">
        <v>713746915.39999986</v>
      </c>
      <c r="CC283" s="112">
        <v>726215341.33000016</v>
      </c>
      <c r="CD283" s="236">
        <v>137876873.09</v>
      </c>
      <c r="CE283" s="236">
        <v>152622130.44</v>
      </c>
      <c r="CF283" s="236">
        <v>440479478.23000002</v>
      </c>
      <c r="CG283" s="236">
        <v>665178599.77999997</v>
      </c>
      <c r="CH283" s="236">
        <v>704605102.19000006</v>
      </c>
      <c r="CI283" s="236">
        <v>717381398.78999996</v>
      </c>
    </row>
    <row r="284" spans="1:87" ht="12.75" customHeight="1" x14ac:dyDescent="0.3">
      <c r="A284" s="190">
        <v>39101</v>
      </c>
      <c r="B284" s="189" t="s">
        <v>595</v>
      </c>
      <c r="C284" s="89">
        <v>7359738.9099999983</v>
      </c>
      <c r="D284" s="89">
        <v>6942168.5199999977</v>
      </c>
      <c r="E284" s="89">
        <v>6948106.3699999973</v>
      </c>
      <c r="F284" s="89">
        <v>6973380.5699999975</v>
      </c>
      <c r="G284" s="89">
        <v>6921254.5399999972</v>
      </c>
      <c r="H284" s="89">
        <v>6937406.299999997</v>
      </c>
      <c r="I284" s="89">
        <v>6940712.9899999974</v>
      </c>
      <c r="J284" s="89">
        <v>7849772.1999999974</v>
      </c>
      <c r="K284" s="89">
        <v>8021402.9599999972</v>
      </c>
      <c r="L284" s="89">
        <v>8070948.0799999973</v>
      </c>
      <c r="M284" s="89">
        <v>8033366.7899999972</v>
      </c>
      <c r="N284" s="89">
        <v>8441005.9999999981</v>
      </c>
      <c r="O284" s="89">
        <v>7504237.3199999975</v>
      </c>
      <c r="P284" s="89">
        <v>7512570.6899999976</v>
      </c>
      <c r="Q284" s="89">
        <v>6966984.0699999975</v>
      </c>
      <c r="R284" s="89">
        <v>6975953.9099999974</v>
      </c>
      <c r="S284" s="89">
        <v>6632365.8899999969</v>
      </c>
      <c r="T284" s="89">
        <v>6646292.0799999973</v>
      </c>
      <c r="U284" s="89">
        <v>6672404.4499999974</v>
      </c>
      <c r="V284" s="89">
        <v>6681116.2399999974</v>
      </c>
      <c r="W284" s="89">
        <v>6691234.6199999973</v>
      </c>
      <c r="X284" s="89">
        <v>6692493.7399999974</v>
      </c>
      <c r="Y284" s="89">
        <v>6703820.2499999972</v>
      </c>
      <c r="Z284" s="89">
        <v>6768555.8799999971</v>
      </c>
      <c r="AA284" s="89">
        <v>6802255.2699999968</v>
      </c>
      <c r="AB284" s="89">
        <v>6640730.8099999968</v>
      </c>
      <c r="AC284" s="89">
        <v>6653274.2799999965</v>
      </c>
      <c r="AD284" s="89">
        <v>6616157.1199999964</v>
      </c>
      <c r="AE284" s="89">
        <v>6505451.4599999962</v>
      </c>
      <c r="AF284" s="89">
        <v>6372220.8899999959</v>
      </c>
      <c r="AG284" s="89">
        <v>6449539.4899999956</v>
      </c>
      <c r="AH284" s="89">
        <v>6453918.1999999955</v>
      </c>
      <c r="AI284" s="89">
        <v>6455642.5399999954</v>
      </c>
      <c r="AJ284" s="89">
        <v>6494406.6199999955</v>
      </c>
      <c r="AK284" s="89">
        <v>6509944.6999999955</v>
      </c>
      <c r="AL284" s="89">
        <v>6384917.929999996</v>
      </c>
      <c r="AM284" s="89">
        <v>6448985.8399999961</v>
      </c>
      <c r="AN284" s="89">
        <v>6475298.8699999964</v>
      </c>
      <c r="AO284" s="89">
        <v>5134567.2399999956</v>
      </c>
      <c r="AP284" s="89">
        <v>5109146.3699999955</v>
      </c>
      <c r="AQ284" s="89">
        <v>5108542.429999995</v>
      </c>
      <c r="AR284" s="89">
        <v>5074337.9499999946</v>
      </c>
      <c r="AS284" s="89">
        <v>5075623.2499999944</v>
      </c>
      <c r="AT284" s="89">
        <v>5076908.5499999942</v>
      </c>
      <c r="AU284" s="89">
        <v>5078193.849999994</v>
      </c>
      <c r="AV284" s="89">
        <v>5079479.1499999939</v>
      </c>
      <c r="AW284" s="89">
        <v>4996725.2199999932</v>
      </c>
      <c r="AX284" s="89">
        <v>4892997.4899999928</v>
      </c>
      <c r="AY284" s="89">
        <v>5144282.7899999926</v>
      </c>
      <c r="AZ284" s="89">
        <v>4974360.2799999928</v>
      </c>
      <c r="BA284" s="89">
        <v>4781897.6999999927</v>
      </c>
      <c r="BB284" s="89">
        <v>4783182.9999999925</v>
      </c>
      <c r="BC284" s="89">
        <v>4765358.8499999922</v>
      </c>
      <c r="BD284" s="89">
        <v>4726272.1799999923</v>
      </c>
      <c r="BE284" s="89">
        <v>4727557.4799999921</v>
      </c>
      <c r="BF284" s="89">
        <v>4728842.7799999919</v>
      </c>
      <c r="BG284" s="89">
        <v>4730128.0799999917</v>
      </c>
      <c r="BH284" s="89">
        <v>4731413.3799999915</v>
      </c>
      <c r="BI284" s="89">
        <v>4722246.1399999913</v>
      </c>
      <c r="BJ284" s="89">
        <v>4723531.4399999911</v>
      </c>
      <c r="BK284" s="89">
        <v>4924816.7399999909</v>
      </c>
      <c r="BL284" s="89">
        <v>4913596.7999999905</v>
      </c>
      <c r="BM284" s="89">
        <v>4839776.6099999901</v>
      </c>
      <c r="BN284" s="89">
        <v>4560623.4499999899</v>
      </c>
      <c r="BO284" s="89">
        <v>4548743.0999999894</v>
      </c>
      <c r="BP284" s="89">
        <v>4550028.3999999892</v>
      </c>
      <c r="BQ284" s="89">
        <v>4551313.699999989</v>
      </c>
      <c r="BR284" s="89">
        <v>4552598.9999999888</v>
      </c>
      <c r="BS284" s="89">
        <v>3349640.9599999888</v>
      </c>
      <c r="BT284" s="89">
        <v>6425926.249999986</v>
      </c>
      <c r="BU284" s="89">
        <v>6458147.0199999856</v>
      </c>
      <c r="BV284" s="89">
        <v>6501098.9899999853</v>
      </c>
      <c r="BW284" s="89">
        <v>6714050.9599999851</v>
      </c>
      <c r="BX284" s="112">
        <v>7504237.3199999975</v>
      </c>
      <c r="BY284" s="112">
        <v>6802255.2699999968</v>
      </c>
      <c r="BZ284" s="112">
        <v>6448985.8399999961</v>
      </c>
      <c r="CA284" s="112">
        <v>5144282.7899999926</v>
      </c>
      <c r="CB284" s="112">
        <v>4924816.7399999909</v>
      </c>
      <c r="CC284" s="112">
        <v>6714050.9599999851</v>
      </c>
      <c r="CD284" s="236">
        <v>7457192.4299999997</v>
      </c>
      <c r="CE284" s="236">
        <v>6865406.4900000002</v>
      </c>
      <c r="CF284" s="236">
        <v>6522111.1699999999</v>
      </c>
      <c r="CG284" s="236">
        <v>5284237.62</v>
      </c>
      <c r="CH284" s="236">
        <v>4804914.68</v>
      </c>
      <c r="CI284" s="236">
        <v>5145412.46</v>
      </c>
    </row>
    <row r="285" spans="1:87" ht="12.75" customHeight="1" x14ac:dyDescent="0.3">
      <c r="A285" s="190">
        <v>39102</v>
      </c>
      <c r="B285" s="189" t="s">
        <v>596</v>
      </c>
      <c r="C285" s="89">
        <v>12650318.279999997</v>
      </c>
      <c r="D285" s="89">
        <v>12665951.099999998</v>
      </c>
      <c r="E285" s="89">
        <v>12673190.959999997</v>
      </c>
      <c r="F285" s="89">
        <v>12691879.129999997</v>
      </c>
      <c r="G285" s="89">
        <v>12675533.389999997</v>
      </c>
      <c r="H285" s="89">
        <v>12413650.469999997</v>
      </c>
      <c r="I285" s="89">
        <v>12428055.929999998</v>
      </c>
      <c r="J285" s="89">
        <v>12446949.359999998</v>
      </c>
      <c r="K285" s="89">
        <v>12461915.539999997</v>
      </c>
      <c r="L285" s="89">
        <v>12667932.969999997</v>
      </c>
      <c r="M285" s="89">
        <v>12685025.319999997</v>
      </c>
      <c r="N285" s="89">
        <v>12671944.539999997</v>
      </c>
      <c r="O285" s="89">
        <v>12701327.089999998</v>
      </c>
      <c r="P285" s="89">
        <v>12701365.819999998</v>
      </c>
      <c r="Q285" s="89">
        <v>12491803.649999999</v>
      </c>
      <c r="R285" s="89">
        <v>12506154.59</v>
      </c>
      <c r="S285" s="89">
        <v>12537193.59</v>
      </c>
      <c r="T285" s="89">
        <v>12566377.550000001</v>
      </c>
      <c r="U285" s="89">
        <v>12532880.240000002</v>
      </c>
      <c r="V285" s="89">
        <v>12570297.610000001</v>
      </c>
      <c r="W285" s="89">
        <v>12597831.820000002</v>
      </c>
      <c r="X285" s="89">
        <v>12619996.330000002</v>
      </c>
      <c r="Y285" s="89">
        <v>12520796.950000001</v>
      </c>
      <c r="Z285" s="89">
        <v>12550869.630000001</v>
      </c>
      <c r="AA285" s="89">
        <v>13056303.310000001</v>
      </c>
      <c r="AB285" s="89">
        <v>12767515.470000001</v>
      </c>
      <c r="AC285" s="89">
        <v>12896568.020000001</v>
      </c>
      <c r="AD285" s="89">
        <v>13039488.860000001</v>
      </c>
      <c r="AE285" s="89">
        <v>13183055.940000001</v>
      </c>
      <c r="AF285" s="89">
        <v>13324740.160000002</v>
      </c>
      <c r="AG285" s="89">
        <v>13366424.380000003</v>
      </c>
      <c r="AH285" s="89">
        <v>12976191.580000004</v>
      </c>
      <c r="AI285" s="89">
        <v>13018138.450000003</v>
      </c>
      <c r="AJ285" s="89">
        <v>13061352.320000002</v>
      </c>
      <c r="AK285" s="89">
        <v>13096558.120000001</v>
      </c>
      <c r="AL285" s="89">
        <v>14278144.390000001</v>
      </c>
      <c r="AM285" s="89">
        <v>15012821.220000001</v>
      </c>
      <c r="AN285" s="89">
        <v>10983285.060000002</v>
      </c>
      <c r="AO285" s="89">
        <v>10992793.880000003</v>
      </c>
      <c r="AP285" s="89">
        <v>11136831.820000002</v>
      </c>
      <c r="AQ285" s="89">
        <v>11280869.760000002</v>
      </c>
      <c r="AR285" s="89">
        <v>5712892.8100000015</v>
      </c>
      <c r="AS285" s="89">
        <v>5756930.7500000019</v>
      </c>
      <c r="AT285" s="89">
        <v>5800968.6900000023</v>
      </c>
      <c r="AU285" s="89">
        <v>5403792.0100000026</v>
      </c>
      <c r="AV285" s="89">
        <v>5511689.950000003</v>
      </c>
      <c r="AW285" s="89">
        <v>5266815.2500000037</v>
      </c>
      <c r="AX285" s="89">
        <v>9799853.1400000043</v>
      </c>
      <c r="AY285" s="89">
        <v>9767477.7100000046</v>
      </c>
      <c r="AZ285" s="89">
        <v>9886886.8700000048</v>
      </c>
      <c r="BA285" s="89">
        <v>9951232.6000000052</v>
      </c>
      <c r="BB285" s="89">
        <v>10117694.630000005</v>
      </c>
      <c r="BC285" s="89">
        <v>10220178.190000005</v>
      </c>
      <c r="BD285" s="89">
        <v>10386932.790000005</v>
      </c>
      <c r="BE285" s="89">
        <v>10453687.390000004</v>
      </c>
      <c r="BF285" s="89">
        <v>10467494.360000003</v>
      </c>
      <c r="BG285" s="89">
        <v>10534248.960000003</v>
      </c>
      <c r="BH285" s="89">
        <v>10578514.780000003</v>
      </c>
      <c r="BI285" s="89">
        <v>10466329.680000003</v>
      </c>
      <c r="BJ285" s="89">
        <v>10523428.450000003</v>
      </c>
      <c r="BK285" s="89">
        <v>10589178.910000002</v>
      </c>
      <c r="BL285" s="89">
        <v>10655933.550000003</v>
      </c>
      <c r="BM285" s="89">
        <v>10722688.150000002</v>
      </c>
      <c r="BN285" s="89">
        <v>10789442.750000002</v>
      </c>
      <c r="BO285" s="89">
        <v>10856197.350000001</v>
      </c>
      <c r="BP285" s="89">
        <v>10922951.950000001</v>
      </c>
      <c r="BQ285" s="89">
        <v>10989706.550000001</v>
      </c>
      <c r="BR285" s="89">
        <v>11056461.15</v>
      </c>
      <c r="BS285" s="89">
        <v>11123215.75</v>
      </c>
      <c r="BT285" s="89">
        <v>11189970.35</v>
      </c>
      <c r="BU285" s="89">
        <v>11756724.949999999</v>
      </c>
      <c r="BV285" s="89">
        <v>11823479.549999999</v>
      </c>
      <c r="BW285" s="89">
        <v>11990634.149999999</v>
      </c>
      <c r="BX285" s="112">
        <v>12701327.089999998</v>
      </c>
      <c r="BY285" s="112">
        <v>13056303.310000001</v>
      </c>
      <c r="BZ285" s="112">
        <v>15012821.220000001</v>
      </c>
      <c r="CA285" s="112">
        <v>9767477.7100000046</v>
      </c>
      <c r="CB285" s="112">
        <v>10589178.910000002</v>
      </c>
      <c r="CC285" s="112">
        <v>11990634.149999999</v>
      </c>
      <c r="CD285" s="236">
        <v>12602590.310000001</v>
      </c>
      <c r="CE285" s="236">
        <v>12611784.48</v>
      </c>
      <c r="CF285" s="236">
        <v>13313638.630000001</v>
      </c>
      <c r="CG285" s="236">
        <v>8648232.4700000007</v>
      </c>
      <c r="CH285" s="236">
        <v>10303329.640000001</v>
      </c>
      <c r="CI285" s="236">
        <v>11112814.24</v>
      </c>
    </row>
    <row r="286" spans="1:87" ht="12.75" customHeight="1" x14ac:dyDescent="0.3">
      <c r="A286" s="190">
        <v>39103</v>
      </c>
      <c r="B286" s="189" t="s">
        <v>597</v>
      </c>
      <c r="C286" s="89">
        <v>0</v>
      </c>
      <c r="D286" s="89">
        <v>0</v>
      </c>
      <c r="E286" s="89">
        <v>0</v>
      </c>
      <c r="F286" s="89">
        <v>0</v>
      </c>
      <c r="G286" s="89">
        <v>0</v>
      </c>
      <c r="H286" s="89">
        <v>0</v>
      </c>
      <c r="I286" s="89">
        <v>0</v>
      </c>
      <c r="J286" s="89">
        <v>0</v>
      </c>
      <c r="K286" s="89">
        <v>0</v>
      </c>
      <c r="L286" s="89">
        <v>0</v>
      </c>
      <c r="M286" s="89">
        <v>0</v>
      </c>
      <c r="N286" s="89">
        <v>0</v>
      </c>
      <c r="O286" s="89">
        <v>0</v>
      </c>
      <c r="P286" s="89">
        <v>0</v>
      </c>
      <c r="Q286" s="89">
        <v>0</v>
      </c>
      <c r="R286" s="89">
        <v>0</v>
      </c>
      <c r="S286" s="89">
        <v>0</v>
      </c>
      <c r="T286" s="89">
        <v>0</v>
      </c>
      <c r="U286" s="89">
        <v>0</v>
      </c>
      <c r="V286" s="89">
        <v>0</v>
      </c>
      <c r="W286" s="89">
        <v>0</v>
      </c>
      <c r="X286" s="89">
        <v>0</v>
      </c>
      <c r="Y286" s="89">
        <v>0</v>
      </c>
      <c r="Z286" s="89">
        <v>0</v>
      </c>
      <c r="AA286" s="89">
        <v>0</v>
      </c>
      <c r="AB286" s="89">
        <v>0</v>
      </c>
      <c r="AC286" s="89">
        <v>0</v>
      </c>
      <c r="AD286" s="89">
        <v>0</v>
      </c>
      <c r="AE286" s="89">
        <v>0</v>
      </c>
      <c r="AF286" s="89">
        <v>0</v>
      </c>
      <c r="AG286" s="89">
        <v>0</v>
      </c>
      <c r="AH286" s="89">
        <v>0</v>
      </c>
      <c r="AI286" s="89">
        <v>0</v>
      </c>
      <c r="AJ286" s="89">
        <v>0</v>
      </c>
      <c r="AK286" s="89">
        <v>0</v>
      </c>
      <c r="AL286" s="89">
        <v>0</v>
      </c>
      <c r="AM286" s="89">
        <v>0</v>
      </c>
      <c r="AN286" s="89">
        <v>0</v>
      </c>
      <c r="AO286" s="89">
        <v>0</v>
      </c>
      <c r="AP286" s="89">
        <v>0</v>
      </c>
      <c r="AQ286" s="89">
        <v>0</v>
      </c>
      <c r="AR286" s="89">
        <v>0</v>
      </c>
      <c r="AS286" s="89">
        <v>0</v>
      </c>
      <c r="AT286" s="89">
        <v>0</v>
      </c>
      <c r="AU286" s="89">
        <v>0</v>
      </c>
      <c r="AV286" s="89">
        <v>0</v>
      </c>
      <c r="AW286" s="89">
        <v>0</v>
      </c>
      <c r="AX286" s="89">
        <v>0</v>
      </c>
      <c r="AY286" s="89">
        <v>0</v>
      </c>
      <c r="AZ286" s="89">
        <v>0</v>
      </c>
      <c r="BA286" s="89">
        <v>0</v>
      </c>
      <c r="BB286" s="89">
        <v>0</v>
      </c>
      <c r="BC286" s="89">
        <v>0</v>
      </c>
      <c r="BD286" s="89">
        <v>0</v>
      </c>
      <c r="BE286" s="89">
        <v>0</v>
      </c>
      <c r="BF286" s="89">
        <v>0</v>
      </c>
      <c r="BG286" s="89">
        <v>0</v>
      </c>
      <c r="BH286" s="89">
        <v>0</v>
      </c>
      <c r="BI286" s="89">
        <v>0</v>
      </c>
      <c r="BJ286" s="89">
        <v>0</v>
      </c>
      <c r="BK286" s="89">
        <v>0</v>
      </c>
      <c r="BL286" s="89">
        <v>0</v>
      </c>
      <c r="BM286" s="89">
        <v>0</v>
      </c>
      <c r="BN286" s="89">
        <v>0</v>
      </c>
      <c r="BO286" s="89">
        <v>0</v>
      </c>
      <c r="BP286" s="89">
        <v>0</v>
      </c>
      <c r="BQ286" s="89">
        <v>0</v>
      </c>
      <c r="BR286" s="89">
        <v>0</v>
      </c>
      <c r="BS286" s="89">
        <v>0</v>
      </c>
      <c r="BT286" s="89">
        <v>0</v>
      </c>
      <c r="BU286" s="89">
        <v>0</v>
      </c>
      <c r="BV286" s="89">
        <v>0</v>
      </c>
      <c r="BW286" s="89">
        <v>0</v>
      </c>
      <c r="BX286" s="112">
        <v>0</v>
      </c>
      <c r="BY286" s="112">
        <v>0</v>
      </c>
      <c r="BZ286" s="112">
        <v>0</v>
      </c>
      <c r="CA286" s="112">
        <v>0</v>
      </c>
      <c r="CB286" s="112">
        <v>0</v>
      </c>
      <c r="CC286" s="112">
        <v>0</v>
      </c>
      <c r="CD286" s="236">
        <v>0</v>
      </c>
      <c r="CE286" s="236">
        <v>0</v>
      </c>
      <c r="CF286" s="236">
        <v>0</v>
      </c>
      <c r="CG286" s="236">
        <v>0</v>
      </c>
      <c r="CH286" s="236">
        <v>0</v>
      </c>
      <c r="CI286" s="236">
        <v>0</v>
      </c>
    </row>
    <row r="287" spans="1:87" ht="12.75" customHeight="1" x14ac:dyDescent="0.3">
      <c r="A287" s="190">
        <v>39104</v>
      </c>
      <c r="B287" s="189" t="s">
        <v>598</v>
      </c>
      <c r="C287" s="89">
        <v>40831921.999999993</v>
      </c>
      <c r="D287" s="89">
        <v>40682727.389999993</v>
      </c>
      <c r="E287" s="89">
        <v>40805454.789999992</v>
      </c>
      <c r="F287" s="89">
        <v>42775100.269999988</v>
      </c>
      <c r="G287" s="89">
        <v>42713074.399999984</v>
      </c>
      <c r="H287" s="89">
        <v>41618079.719999976</v>
      </c>
      <c r="I287" s="89">
        <v>41626414.849999979</v>
      </c>
      <c r="J287" s="89">
        <v>43161966.469999976</v>
      </c>
      <c r="K287" s="89">
        <v>43184408.73999998</v>
      </c>
      <c r="L287" s="89">
        <v>43840102.98999998</v>
      </c>
      <c r="M287" s="89">
        <v>43298659.509999976</v>
      </c>
      <c r="N287" s="89">
        <v>42049134.559999973</v>
      </c>
      <c r="O287" s="89">
        <v>49007452.829999976</v>
      </c>
      <c r="P287" s="89">
        <v>50476483.889999978</v>
      </c>
      <c r="Q287" s="89">
        <v>50951731.579999976</v>
      </c>
      <c r="R287" s="89">
        <v>50871241.159999974</v>
      </c>
      <c r="S287" s="89">
        <v>52311100.699999973</v>
      </c>
      <c r="T287" s="89">
        <v>52311100.699999973</v>
      </c>
      <c r="U287" s="89">
        <v>52757160.049999975</v>
      </c>
      <c r="V287" s="89">
        <v>52807160.049999975</v>
      </c>
      <c r="W287" s="89">
        <v>52807160.049999975</v>
      </c>
      <c r="X287" s="89">
        <v>52261874.499999978</v>
      </c>
      <c r="Y287" s="89">
        <v>50863315.329999976</v>
      </c>
      <c r="Z287" s="89">
        <v>50863315.329999976</v>
      </c>
      <c r="AA287" s="89">
        <v>55362003.109999977</v>
      </c>
      <c r="AB287" s="89">
        <v>51379550.369999975</v>
      </c>
      <c r="AC287" s="89">
        <v>51386622.549999975</v>
      </c>
      <c r="AD287" s="89">
        <v>51403753.129999973</v>
      </c>
      <c r="AE287" s="89">
        <v>51420883.709999971</v>
      </c>
      <c r="AF287" s="89">
        <v>51438014.289999969</v>
      </c>
      <c r="AG287" s="89">
        <v>51455144.869999968</v>
      </c>
      <c r="AH287" s="89">
        <v>51722275.449999966</v>
      </c>
      <c r="AI287" s="89">
        <v>51739406.029999964</v>
      </c>
      <c r="AJ287" s="89">
        <v>51593681.929999962</v>
      </c>
      <c r="AK287" s="89">
        <v>57710778.729999959</v>
      </c>
      <c r="AL287" s="89">
        <v>57727909.309999958</v>
      </c>
      <c r="AM287" s="89">
        <v>64566439.889999956</v>
      </c>
      <c r="AN287" s="89">
        <v>56064229.86999996</v>
      </c>
      <c r="AO287" s="89">
        <v>55422192.659999959</v>
      </c>
      <c r="AP287" s="89">
        <v>55261481.009999961</v>
      </c>
      <c r="AQ287" s="89">
        <v>55084403.499999963</v>
      </c>
      <c r="AR287" s="89">
        <v>54870747.249999963</v>
      </c>
      <c r="AS287" s="89">
        <v>54870747.249999963</v>
      </c>
      <c r="AT287" s="89">
        <v>54377507.719999962</v>
      </c>
      <c r="AU287" s="89">
        <v>54377507.719999962</v>
      </c>
      <c r="AV287" s="89">
        <v>54377507.719999962</v>
      </c>
      <c r="AW287" s="89">
        <v>54377507.719999962</v>
      </c>
      <c r="AX287" s="89">
        <v>54377507.719999962</v>
      </c>
      <c r="AY287" s="89">
        <v>60278567.719999962</v>
      </c>
      <c r="AZ287" s="89">
        <v>59386362.209999964</v>
      </c>
      <c r="BA287" s="89">
        <v>59386362.209999964</v>
      </c>
      <c r="BB287" s="89">
        <v>59184355.229999967</v>
      </c>
      <c r="BC287" s="89">
        <v>59184355.229999967</v>
      </c>
      <c r="BD287" s="89">
        <v>59184355.229999967</v>
      </c>
      <c r="BE287" s="89">
        <v>59184355.229999967</v>
      </c>
      <c r="BF287" s="89">
        <v>55136116.67999997</v>
      </c>
      <c r="BG287" s="89">
        <v>55136116.189999968</v>
      </c>
      <c r="BH287" s="89">
        <v>55136116.189999968</v>
      </c>
      <c r="BI287" s="89">
        <v>54508260.899999969</v>
      </c>
      <c r="BJ287" s="89">
        <v>53387456.039999969</v>
      </c>
      <c r="BK287" s="89">
        <v>67045821.29999996</v>
      </c>
      <c r="BL287" s="89">
        <v>55633484.309999958</v>
      </c>
      <c r="BM287" s="89">
        <v>55576113.889999956</v>
      </c>
      <c r="BN287" s="89">
        <v>55576113.889999956</v>
      </c>
      <c r="BO287" s="89">
        <v>53573774.249999955</v>
      </c>
      <c r="BP287" s="89">
        <v>53457465.619999953</v>
      </c>
      <c r="BQ287" s="89">
        <v>53457465.619999953</v>
      </c>
      <c r="BR287" s="89">
        <v>53457465.619999953</v>
      </c>
      <c r="BS287" s="89">
        <v>53457465.619999953</v>
      </c>
      <c r="BT287" s="89">
        <v>51934369.639999956</v>
      </c>
      <c r="BU287" s="89">
        <v>51934369.639999956</v>
      </c>
      <c r="BV287" s="89">
        <v>51239840.259999953</v>
      </c>
      <c r="BW287" s="89">
        <v>57566958.649999954</v>
      </c>
      <c r="BX287" s="112">
        <v>49007452.829999976</v>
      </c>
      <c r="BY287" s="112">
        <v>55362003.109999977</v>
      </c>
      <c r="BZ287" s="112">
        <v>64566439.889999956</v>
      </c>
      <c r="CA287" s="112">
        <v>60278567.719999962</v>
      </c>
      <c r="CB287" s="112">
        <v>67045821.29999996</v>
      </c>
      <c r="CC287" s="112">
        <v>57566958.649999954</v>
      </c>
      <c r="CD287" s="236">
        <v>42738038.350000001</v>
      </c>
      <c r="CE287" s="236">
        <v>51819315.329999998</v>
      </c>
      <c r="CF287" s="236">
        <v>53762035.640000001</v>
      </c>
      <c r="CG287" s="236">
        <v>56023565.210000001</v>
      </c>
      <c r="CH287" s="236">
        <v>58164507.719999999</v>
      </c>
      <c r="CI287" s="236">
        <v>54916208.329999998</v>
      </c>
    </row>
    <row r="288" spans="1:87" ht="12.75" customHeight="1" x14ac:dyDescent="0.3">
      <c r="A288" s="190">
        <v>39201</v>
      </c>
      <c r="B288" s="189" t="s">
        <v>599</v>
      </c>
      <c r="C288" s="89">
        <v>0</v>
      </c>
      <c r="D288" s="89">
        <v>0</v>
      </c>
      <c r="E288" s="89">
        <v>0</v>
      </c>
      <c r="F288" s="89">
        <v>0</v>
      </c>
      <c r="G288" s="89">
        <v>0</v>
      </c>
      <c r="H288" s="89">
        <v>0</v>
      </c>
      <c r="I288" s="89">
        <v>0</v>
      </c>
      <c r="J288" s="89">
        <v>0</v>
      </c>
      <c r="K288" s="89">
        <v>0</v>
      </c>
      <c r="L288" s="89">
        <v>0</v>
      </c>
      <c r="M288" s="89">
        <v>0</v>
      </c>
      <c r="N288" s="89">
        <v>0</v>
      </c>
      <c r="O288" s="89">
        <v>0</v>
      </c>
      <c r="P288" s="89">
        <v>0</v>
      </c>
      <c r="Q288" s="89">
        <v>0</v>
      </c>
      <c r="R288" s="89">
        <v>0</v>
      </c>
      <c r="S288" s="89">
        <v>0</v>
      </c>
      <c r="T288" s="89">
        <v>0</v>
      </c>
      <c r="U288" s="89">
        <v>0</v>
      </c>
      <c r="V288" s="89">
        <v>0</v>
      </c>
      <c r="W288" s="89">
        <v>0</v>
      </c>
      <c r="X288" s="89">
        <v>0</v>
      </c>
      <c r="Y288" s="89">
        <v>0</v>
      </c>
      <c r="Z288" s="89">
        <v>0</v>
      </c>
      <c r="AA288" s="89">
        <v>0</v>
      </c>
      <c r="AB288" s="89">
        <v>0</v>
      </c>
      <c r="AC288" s="89">
        <v>0</v>
      </c>
      <c r="AD288" s="89">
        <v>0</v>
      </c>
      <c r="AE288" s="89">
        <v>0</v>
      </c>
      <c r="AF288" s="89">
        <v>0</v>
      </c>
      <c r="AG288" s="89">
        <v>0</v>
      </c>
      <c r="AH288" s="89">
        <v>0</v>
      </c>
      <c r="AI288" s="89">
        <v>0</v>
      </c>
      <c r="AJ288" s="89">
        <v>0</v>
      </c>
      <c r="AK288" s="89">
        <v>0</v>
      </c>
      <c r="AL288" s="89">
        <v>0</v>
      </c>
      <c r="AM288" s="89">
        <v>0</v>
      </c>
      <c r="AN288" s="89">
        <v>0</v>
      </c>
      <c r="AO288" s="89">
        <v>0</v>
      </c>
      <c r="AP288" s="89">
        <v>0</v>
      </c>
      <c r="AQ288" s="89">
        <v>0</v>
      </c>
      <c r="AR288" s="89">
        <v>0</v>
      </c>
      <c r="AS288" s="89">
        <v>0</v>
      </c>
      <c r="AT288" s="89">
        <v>0</v>
      </c>
      <c r="AU288" s="89">
        <v>0</v>
      </c>
      <c r="AV288" s="89">
        <v>0</v>
      </c>
      <c r="AW288" s="89">
        <v>0</v>
      </c>
      <c r="AX288" s="89">
        <v>0</v>
      </c>
      <c r="AY288" s="89">
        <v>0</v>
      </c>
      <c r="AZ288" s="89">
        <v>0</v>
      </c>
      <c r="BA288" s="89">
        <v>0</v>
      </c>
      <c r="BB288" s="89">
        <v>0</v>
      </c>
      <c r="BC288" s="89">
        <v>0</v>
      </c>
      <c r="BD288" s="89">
        <v>0</v>
      </c>
      <c r="BE288" s="89">
        <v>0</v>
      </c>
      <c r="BF288" s="89">
        <v>0</v>
      </c>
      <c r="BG288" s="89">
        <v>0</v>
      </c>
      <c r="BH288" s="89">
        <v>0</v>
      </c>
      <c r="BI288" s="89">
        <v>0</v>
      </c>
      <c r="BJ288" s="89">
        <v>0</v>
      </c>
      <c r="BK288" s="89">
        <v>0</v>
      </c>
      <c r="BL288" s="89">
        <v>0</v>
      </c>
      <c r="BM288" s="89">
        <v>0</v>
      </c>
      <c r="BN288" s="89">
        <v>0</v>
      </c>
      <c r="BO288" s="89">
        <v>0</v>
      </c>
      <c r="BP288" s="89">
        <v>0</v>
      </c>
      <c r="BQ288" s="89">
        <v>0</v>
      </c>
      <c r="BR288" s="89">
        <v>0</v>
      </c>
      <c r="BS288" s="89">
        <v>0</v>
      </c>
      <c r="BT288" s="89">
        <v>0</v>
      </c>
      <c r="BU288" s="89">
        <v>0</v>
      </c>
      <c r="BV288" s="89">
        <v>0</v>
      </c>
      <c r="BW288" s="89">
        <v>0</v>
      </c>
      <c r="BX288" s="112">
        <v>0</v>
      </c>
      <c r="BY288" s="112">
        <v>0</v>
      </c>
      <c r="BZ288" s="112">
        <v>0</v>
      </c>
      <c r="CA288" s="112">
        <v>0</v>
      </c>
      <c r="CB288" s="112">
        <v>0</v>
      </c>
      <c r="CC288" s="112">
        <v>0</v>
      </c>
      <c r="CD288" s="236">
        <v>0</v>
      </c>
      <c r="CE288" s="236">
        <v>0</v>
      </c>
      <c r="CF288" s="236">
        <v>0</v>
      </c>
      <c r="CG288" s="236">
        <v>0</v>
      </c>
      <c r="CH288" s="236">
        <v>0</v>
      </c>
      <c r="CI288" s="236">
        <v>0</v>
      </c>
    </row>
    <row r="289" spans="1:87" ht="12.75" customHeight="1" x14ac:dyDescent="0.3">
      <c r="A289" s="190">
        <v>39202</v>
      </c>
      <c r="B289" s="189" t="s">
        <v>600</v>
      </c>
      <c r="C289" s="89">
        <v>21901759.489999995</v>
      </c>
      <c r="D289" s="89">
        <v>21931182.039999995</v>
      </c>
      <c r="E289" s="89">
        <v>22004546.059999995</v>
      </c>
      <c r="F289" s="89">
        <v>22715877.139999993</v>
      </c>
      <c r="G289" s="89">
        <v>24130774.999999993</v>
      </c>
      <c r="H289" s="89">
        <v>24385332.049999993</v>
      </c>
      <c r="I289" s="89">
        <v>25119875.109999992</v>
      </c>
      <c r="J289" s="89">
        <v>25710653.379999992</v>
      </c>
      <c r="K289" s="89">
        <v>27493030.319999993</v>
      </c>
      <c r="L289" s="89">
        <v>27529810.489999995</v>
      </c>
      <c r="M289" s="89">
        <v>28536562.949999996</v>
      </c>
      <c r="N289" s="89">
        <v>28696416.189999994</v>
      </c>
      <c r="O289" s="89">
        <v>29141697.969999991</v>
      </c>
      <c r="P289" s="89">
        <v>30562814.789999992</v>
      </c>
      <c r="Q289" s="89">
        <v>30932509.249999993</v>
      </c>
      <c r="R289" s="89">
        <v>30943134.249999993</v>
      </c>
      <c r="S289" s="89">
        <v>30953759.249999993</v>
      </c>
      <c r="T289" s="89">
        <v>30964384.249999993</v>
      </c>
      <c r="U289" s="89">
        <v>30975009.249999993</v>
      </c>
      <c r="V289" s="89">
        <v>30985634.249999993</v>
      </c>
      <c r="W289" s="89">
        <v>30996259.249999993</v>
      </c>
      <c r="X289" s="89">
        <v>31006884.249999993</v>
      </c>
      <c r="Y289" s="89">
        <v>31017509.249999993</v>
      </c>
      <c r="Z289" s="89">
        <v>31028134.249999993</v>
      </c>
      <c r="AA289" s="89">
        <v>31038759.249999993</v>
      </c>
      <c r="AB289" s="89">
        <v>31044071.749999993</v>
      </c>
      <c r="AC289" s="89">
        <v>31049384.249999993</v>
      </c>
      <c r="AD289" s="89">
        <v>31054696.749999993</v>
      </c>
      <c r="AE289" s="89">
        <v>31060009.249999993</v>
      </c>
      <c r="AF289" s="89">
        <v>31065321.749999993</v>
      </c>
      <c r="AG289" s="89">
        <v>31070634.249999993</v>
      </c>
      <c r="AH289" s="89">
        <v>31075946.749999993</v>
      </c>
      <c r="AI289" s="89">
        <v>31128009.249999993</v>
      </c>
      <c r="AJ289" s="89">
        <v>31133321.749999993</v>
      </c>
      <c r="AK289" s="89">
        <v>31138634.249999993</v>
      </c>
      <c r="AL289" s="89">
        <v>31143946.749999993</v>
      </c>
      <c r="AM289" s="89">
        <v>31149259.249999993</v>
      </c>
      <c r="AN289" s="89">
        <v>32063665.399999995</v>
      </c>
      <c r="AO289" s="89">
        <v>32978071.519999996</v>
      </c>
      <c r="AP289" s="89">
        <v>33892477.639999993</v>
      </c>
      <c r="AQ289" s="89">
        <v>34806883.759999998</v>
      </c>
      <c r="AR289" s="89">
        <v>35721289.880000003</v>
      </c>
      <c r="AS289" s="89">
        <v>36635696</v>
      </c>
      <c r="AT289" s="89">
        <v>37550102.119999997</v>
      </c>
      <c r="AU289" s="89">
        <v>38464508.240000002</v>
      </c>
      <c r="AV289" s="89">
        <v>39378914.360000007</v>
      </c>
      <c r="AW289" s="89">
        <v>40293320.480000012</v>
      </c>
      <c r="AX289" s="89">
        <v>41207726.600000009</v>
      </c>
      <c r="AY289" s="89">
        <v>42122132.730000012</v>
      </c>
      <c r="AZ289" s="89">
        <v>42606278.570000008</v>
      </c>
      <c r="BA289" s="89">
        <v>43090424.400000006</v>
      </c>
      <c r="BB289" s="89">
        <v>43574570.230000004</v>
      </c>
      <c r="BC289" s="89">
        <v>44058716.060000002</v>
      </c>
      <c r="BD289" s="89">
        <v>44542861.890000001</v>
      </c>
      <c r="BE289" s="89">
        <v>45027007.719999999</v>
      </c>
      <c r="BF289" s="89">
        <v>45511153.549999997</v>
      </c>
      <c r="BG289" s="89">
        <v>45995299.379999995</v>
      </c>
      <c r="BH289" s="89">
        <v>46479445.209999993</v>
      </c>
      <c r="BI289" s="89">
        <v>46963591.039999992</v>
      </c>
      <c r="BJ289" s="89">
        <v>47447736.86999999</v>
      </c>
      <c r="BK289" s="89">
        <v>47931882.68999999</v>
      </c>
      <c r="BL289" s="89">
        <v>48395865.809999987</v>
      </c>
      <c r="BM289" s="89">
        <v>48859848.929999985</v>
      </c>
      <c r="BN289" s="89">
        <v>49323832.049999982</v>
      </c>
      <c r="BO289" s="89">
        <v>49787815.169999979</v>
      </c>
      <c r="BP289" s="89">
        <v>50251798.289999977</v>
      </c>
      <c r="BQ289" s="89">
        <v>50715781.409999974</v>
      </c>
      <c r="BR289" s="89">
        <v>51179764.529999971</v>
      </c>
      <c r="BS289" s="89">
        <v>51643747.649999969</v>
      </c>
      <c r="BT289" s="89">
        <v>52107730.769999966</v>
      </c>
      <c r="BU289" s="89">
        <v>52571713.889999963</v>
      </c>
      <c r="BV289" s="89">
        <v>53035697.009999961</v>
      </c>
      <c r="BW289" s="89">
        <v>53499680.099999964</v>
      </c>
      <c r="BX289" s="112">
        <v>29141697.969999991</v>
      </c>
      <c r="BY289" s="112">
        <v>31038759.249999993</v>
      </c>
      <c r="BZ289" s="112">
        <v>31149259.249999993</v>
      </c>
      <c r="CA289" s="112">
        <v>42122132.730000012</v>
      </c>
      <c r="CB289" s="112">
        <v>47931882.68999999</v>
      </c>
      <c r="CC289" s="112">
        <v>53499680.099999964</v>
      </c>
      <c r="CD289" s="236">
        <v>25330578.32</v>
      </c>
      <c r="CE289" s="236">
        <v>30811268.420000002</v>
      </c>
      <c r="CF289" s="236">
        <v>31088615.02</v>
      </c>
      <c r="CG289" s="236">
        <v>36635696</v>
      </c>
      <c r="CH289" s="236">
        <v>45027007.719999999</v>
      </c>
      <c r="CI289" s="236">
        <v>50715781.409999996</v>
      </c>
    </row>
    <row r="290" spans="1:87" ht="12.75" customHeight="1" x14ac:dyDescent="0.3">
      <c r="A290" s="190">
        <v>39203</v>
      </c>
      <c r="B290" s="189" t="s">
        <v>601</v>
      </c>
      <c r="C290" s="89">
        <v>77389217.590000004</v>
      </c>
      <c r="D290" s="89">
        <v>77399718.460000008</v>
      </c>
      <c r="E290" s="89">
        <v>77279332.320000008</v>
      </c>
      <c r="F290" s="89">
        <v>76233851.800000012</v>
      </c>
      <c r="G290" s="89">
        <v>76254058.080000013</v>
      </c>
      <c r="H290" s="89">
        <v>75940836.76000002</v>
      </c>
      <c r="I290" s="89">
        <v>75952220.000000015</v>
      </c>
      <c r="J290" s="89">
        <v>76271726.060000017</v>
      </c>
      <c r="K290" s="89">
        <v>76555658.88000001</v>
      </c>
      <c r="L290" s="89">
        <v>76455938.25</v>
      </c>
      <c r="M290" s="89">
        <v>76508564.75</v>
      </c>
      <c r="N290" s="89">
        <v>76425071.550000012</v>
      </c>
      <c r="O290" s="89">
        <v>80730762.210000008</v>
      </c>
      <c r="P290" s="89">
        <v>80730762.210000008</v>
      </c>
      <c r="Q290" s="89">
        <v>80730762.210000008</v>
      </c>
      <c r="R290" s="89">
        <v>80730762.210000008</v>
      </c>
      <c r="S290" s="89">
        <v>80730762.210000008</v>
      </c>
      <c r="T290" s="89">
        <v>80730762.210000008</v>
      </c>
      <c r="U290" s="89">
        <v>80730762.210000008</v>
      </c>
      <c r="V290" s="89">
        <v>80730762.210000008</v>
      </c>
      <c r="W290" s="89">
        <v>80730762.210000008</v>
      </c>
      <c r="X290" s="89">
        <v>80730762.210000008</v>
      </c>
      <c r="Y290" s="89">
        <v>80730762.210000008</v>
      </c>
      <c r="Z290" s="89">
        <v>80730762.210000008</v>
      </c>
      <c r="AA290" s="89">
        <v>80730762.210000008</v>
      </c>
      <c r="AB290" s="89">
        <v>80730762.210000008</v>
      </c>
      <c r="AC290" s="89">
        <v>80730762.210000008</v>
      </c>
      <c r="AD290" s="89">
        <v>80730762.210000008</v>
      </c>
      <c r="AE290" s="89">
        <v>80730762.210000008</v>
      </c>
      <c r="AF290" s="89">
        <v>80730762.210000008</v>
      </c>
      <c r="AG290" s="89">
        <v>80730762.210000008</v>
      </c>
      <c r="AH290" s="89">
        <v>80730762.210000008</v>
      </c>
      <c r="AI290" s="89">
        <v>80730762.210000008</v>
      </c>
      <c r="AJ290" s="89">
        <v>80730762.210000008</v>
      </c>
      <c r="AK290" s="89">
        <v>80730762.210000008</v>
      </c>
      <c r="AL290" s="89">
        <v>80730762.210000008</v>
      </c>
      <c r="AM290" s="89">
        <v>80730762.210000008</v>
      </c>
      <c r="AN290" s="89">
        <v>80730762.210000008</v>
      </c>
      <c r="AO290" s="89">
        <v>80730762.210000008</v>
      </c>
      <c r="AP290" s="89">
        <v>80730762.210000008</v>
      </c>
      <c r="AQ290" s="89">
        <v>80730762.210000008</v>
      </c>
      <c r="AR290" s="89">
        <v>80730762.210000008</v>
      </c>
      <c r="AS290" s="89">
        <v>80730762.210000008</v>
      </c>
      <c r="AT290" s="89">
        <v>80730762.210000008</v>
      </c>
      <c r="AU290" s="89">
        <v>80730762.210000008</v>
      </c>
      <c r="AV290" s="89">
        <v>80730762.210000008</v>
      </c>
      <c r="AW290" s="89">
        <v>80730762.210000008</v>
      </c>
      <c r="AX290" s="89">
        <v>80730762.210000008</v>
      </c>
      <c r="AY290" s="89">
        <v>80730762.210000008</v>
      </c>
      <c r="AZ290" s="89">
        <v>80730762.210000008</v>
      </c>
      <c r="BA290" s="89">
        <v>80730762.210000008</v>
      </c>
      <c r="BB290" s="89">
        <v>80730762.210000008</v>
      </c>
      <c r="BC290" s="89">
        <v>80730762.210000008</v>
      </c>
      <c r="BD290" s="89">
        <v>80730762.210000008</v>
      </c>
      <c r="BE290" s="89">
        <v>80730762.210000008</v>
      </c>
      <c r="BF290" s="89">
        <v>80730762.210000008</v>
      </c>
      <c r="BG290" s="89">
        <v>80730762.210000008</v>
      </c>
      <c r="BH290" s="89">
        <v>80730762.210000008</v>
      </c>
      <c r="BI290" s="89">
        <v>80730762.210000008</v>
      </c>
      <c r="BJ290" s="89">
        <v>80730762.210000008</v>
      </c>
      <c r="BK290" s="89">
        <v>80730762.210000008</v>
      </c>
      <c r="BL290" s="89">
        <v>80730762.210000008</v>
      </c>
      <c r="BM290" s="89">
        <v>80730762.210000008</v>
      </c>
      <c r="BN290" s="89">
        <v>80730762.210000008</v>
      </c>
      <c r="BO290" s="89">
        <v>80730762.210000008</v>
      </c>
      <c r="BP290" s="89">
        <v>80730762.210000008</v>
      </c>
      <c r="BQ290" s="89">
        <v>80730762.210000008</v>
      </c>
      <c r="BR290" s="89">
        <v>80730762.210000008</v>
      </c>
      <c r="BS290" s="89">
        <v>80730762.210000008</v>
      </c>
      <c r="BT290" s="89">
        <v>80730762.210000008</v>
      </c>
      <c r="BU290" s="89">
        <v>80730762.210000008</v>
      </c>
      <c r="BV290" s="89">
        <v>80730762.210000008</v>
      </c>
      <c r="BW290" s="89">
        <v>80730762.210000008</v>
      </c>
      <c r="BX290" s="112">
        <v>80730762.210000008</v>
      </c>
      <c r="BY290" s="112">
        <v>80730762.210000008</v>
      </c>
      <c r="BZ290" s="112">
        <v>80730762.210000008</v>
      </c>
      <c r="CA290" s="112">
        <v>80730762.210000008</v>
      </c>
      <c r="CB290" s="112">
        <v>80730762.210000008</v>
      </c>
      <c r="CC290" s="112">
        <v>80730762.210000008</v>
      </c>
      <c r="CD290" s="236">
        <v>76876688.980000004</v>
      </c>
      <c r="CE290" s="236">
        <v>80730762.209999993</v>
      </c>
      <c r="CF290" s="236">
        <v>80730762.209999993</v>
      </c>
      <c r="CG290" s="236">
        <v>80730762.209999993</v>
      </c>
      <c r="CH290" s="236">
        <v>80730762.209999993</v>
      </c>
      <c r="CI290" s="236">
        <v>80730762.209999993</v>
      </c>
    </row>
    <row r="291" spans="1:87" ht="12.75" customHeight="1" x14ac:dyDescent="0.3">
      <c r="A291" s="190">
        <v>39204</v>
      </c>
      <c r="B291" s="189" t="s">
        <v>602</v>
      </c>
      <c r="C291" s="89">
        <v>0</v>
      </c>
      <c r="D291" s="89">
        <v>0</v>
      </c>
      <c r="E291" s="89">
        <v>0</v>
      </c>
      <c r="F291" s="89">
        <v>0</v>
      </c>
      <c r="G291" s="89">
        <v>0</v>
      </c>
      <c r="H291" s="89">
        <v>0</v>
      </c>
      <c r="I291" s="89">
        <v>0</v>
      </c>
      <c r="J291" s="89">
        <v>0</v>
      </c>
      <c r="K291" s="89">
        <v>0</v>
      </c>
      <c r="L291" s="89">
        <v>0</v>
      </c>
      <c r="M291" s="89">
        <v>0</v>
      </c>
      <c r="N291" s="89">
        <v>0</v>
      </c>
      <c r="O291" s="89">
        <v>0</v>
      </c>
      <c r="P291" s="89">
        <v>0</v>
      </c>
      <c r="Q291" s="89">
        <v>0</v>
      </c>
      <c r="R291" s="89">
        <v>0</v>
      </c>
      <c r="S291" s="89">
        <v>0</v>
      </c>
      <c r="T291" s="89">
        <v>0</v>
      </c>
      <c r="U291" s="89">
        <v>0</v>
      </c>
      <c r="V291" s="89">
        <v>0</v>
      </c>
      <c r="W291" s="89">
        <v>0</v>
      </c>
      <c r="X291" s="89">
        <v>0</v>
      </c>
      <c r="Y291" s="89">
        <v>0</v>
      </c>
      <c r="Z291" s="89">
        <v>0</v>
      </c>
      <c r="AA291" s="89">
        <v>0</v>
      </c>
      <c r="AB291" s="89">
        <v>0</v>
      </c>
      <c r="AC291" s="89">
        <v>0</v>
      </c>
      <c r="AD291" s="89">
        <v>0</v>
      </c>
      <c r="AE291" s="89">
        <v>0</v>
      </c>
      <c r="AF291" s="89">
        <v>0</v>
      </c>
      <c r="AG291" s="89">
        <v>0</v>
      </c>
      <c r="AH291" s="89">
        <v>0</v>
      </c>
      <c r="AI291" s="89">
        <v>0</v>
      </c>
      <c r="AJ291" s="89">
        <v>0</v>
      </c>
      <c r="AK291" s="89">
        <v>0</v>
      </c>
      <c r="AL291" s="89">
        <v>0</v>
      </c>
      <c r="AM291" s="89">
        <v>0</v>
      </c>
      <c r="AN291" s="89">
        <v>0</v>
      </c>
      <c r="AO291" s="89">
        <v>0</v>
      </c>
      <c r="AP291" s="89">
        <v>0</v>
      </c>
      <c r="AQ291" s="89">
        <v>0</v>
      </c>
      <c r="AR291" s="89">
        <v>0</v>
      </c>
      <c r="AS291" s="89">
        <v>0</v>
      </c>
      <c r="AT291" s="89">
        <v>0</v>
      </c>
      <c r="AU291" s="89">
        <v>0</v>
      </c>
      <c r="AV291" s="89">
        <v>0</v>
      </c>
      <c r="AW291" s="89">
        <v>0</v>
      </c>
      <c r="AX291" s="89">
        <v>0</v>
      </c>
      <c r="AY291" s="89">
        <v>0</v>
      </c>
      <c r="AZ291" s="89">
        <v>0</v>
      </c>
      <c r="BA291" s="89">
        <v>0</v>
      </c>
      <c r="BB291" s="89">
        <v>0</v>
      </c>
      <c r="BC291" s="89">
        <v>0</v>
      </c>
      <c r="BD291" s="89">
        <v>0</v>
      </c>
      <c r="BE291" s="89">
        <v>0</v>
      </c>
      <c r="BF291" s="89">
        <v>0</v>
      </c>
      <c r="BG291" s="89">
        <v>0</v>
      </c>
      <c r="BH291" s="89">
        <v>0</v>
      </c>
      <c r="BI291" s="89">
        <v>0</v>
      </c>
      <c r="BJ291" s="89">
        <v>0</v>
      </c>
      <c r="BK291" s="89">
        <v>0</v>
      </c>
      <c r="BL291" s="89">
        <v>0</v>
      </c>
      <c r="BM291" s="89">
        <v>0</v>
      </c>
      <c r="BN291" s="89">
        <v>0</v>
      </c>
      <c r="BO291" s="89">
        <v>0</v>
      </c>
      <c r="BP291" s="89">
        <v>0</v>
      </c>
      <c r="BQ291" s="89">
        <v>0</v>
      </c>
      <c r="BR291" s="89">
        <v>0</v>
      </c>
      <c r="BS291" s="89">
        <v>0</v>
      </c>
      <c r="BT291" s="89">
        <v>0</v>
      </c>
      <c r="BU291" s="89">
        <v>0</v>
      </c>
      <c r="BV291" s="89">
        <v>0</v>
      </c>
      <c r="BW291" s="89">
        <v>0</v>
      </c>
      <c r="BX291" s="112">
        <v>0</v>
      </c>
      <c r="BY291" s="112">
        <v>0</v>
      </c>
      <c r="BZ291" s="112">
        <v>0</v>
      </c>
      <c r="CA291" s="112">
        <v>0</v>
      </c>
      <c r="CB291" s="112">
        <v>0</v>
      </c>
      <c r="CC291" s="112">
        <v>0</v>
      </c>
      <c r="CD291" s="236">
        <v>0</v>
      </c>
      <c r="CE291" s="236">
        <v>0</v>
      </c>
      <c r="CF291" s="236">
        <v>0</v>
      </c>
      <c r="CG291" s="236">
        <v>0</v>
      </c>
      <c r="CH291" s="236">
        <v>0</v>
      </c>
      <c r="CI291" s="236">
        <v>0</v>
      </c>
    </row>
    <row r="292" spans="1:87" ht="12.75" customHeight="1" x14ac:dyDescent="0.3">
      <c r="A292" s="190">
        <v>39212</v>
      </c>
      <c r="B292" s="189" t="s">
        <v>603</v>
      </c>
      <c r="C292" s="89">
        <v>4221010.4800000004</v>
      </c>
      <c r="D292" s="89">
        <v>4221010.4800000004</v>
      </c>
      <c r="E292" s="89">
        <v>4194433.2100000009</v>
      </c>
      <c r="F292" s="89">
        <v>4617738.1600000011</v>
      </c>
      <c r="G292" s="89">
        <v>4984271.6100000003</v>
      </c>
      <c r="H292" s="89">
        <v>4984271.6100000003</v>
      </c>
      <c r="I292" s="89">
        <v>5172620.63</v>
      </c>
      <c r="J292" s="89">
        <v>5285712.57</v>
      </c>
      <c r="K292" s="89">
        <v>5328310.1100000003</v>
      </c>
      <c r="L292" s="89">
        <v>5330471.96</v>
      </c>
      <c r="M292" s="89">
        <v>5330471.96</v>
      </c>
      <c r="N292" s="89">
        <v>5537884.96</v>
      </c>
      <c r="O292" s="89">
        <v>6130194.8499999996</v>
      </c>
      <c r="P292" s="89">
        <v>6184342.8199999994</v>
      </c>
      <c r="Q292" s="89">
        <v>6184342.8199999994</v>
      </c>
      <c r="R292" s="89">
        <v>6184342.8199999994</v>
      </c>
      <c r="S292" s="89">
        <v>6184342.8199999994</v>
      </c>
      <c r="T292" s="89">
        <v>6411738.3199999994</v>
      </c>
      <c r="U292" s="89">
        <v>6411738.3199999994</v>
      </c>
      <c r="V292" s="89">
        <v>6411738.3199999994</v>
      </c>
      <c r="W292" s="89">
        <v>6411738.3199999994</v>
      </c>
      <c r="X292" s="89">
        <v>6411738.3199999994</v>
      </c>
      <c r="Y292" s="89">
        <v>6411738.3199999994</v>
      </c>
      <c r="Z292" s="89">
        <v>6411738.3199999994</v>
      </c>
      <c r="AA292" s="89">
        <v>6411738.3199999994</v>
      </c>
      <c r="AB292" s="89">
        <v>6411738.3199999994</v>
      </c>
      <c r="AC292" s="89">
        <v>6411738.3199999994</v>
      </c>
      <c r="AD292" s="89">
        <v>6411738.3199999994</v>
      </c>
      <c r="AE292" s="89">
        <v>6411738.3199999994</v>
      </c>
      <c r="AF292" s="89">
        <v>6411738.3199999994</v>
      </c>
      <c r="AG292" s="89">
        <v>6411738.3199999994</v>
      </c>
      <c r="AH292" s="89">
        <v>6411738.3199999994</v>
      </c>
      <c r="AI292" s="89">
        <v>6411738.3199999994</v>
      </c>
      <c r="AJ292" s="89">
        <v>6411738.3199999994</v>
      </c>
      <c r="AK292" s="89">
        <v>6411738.3199999994</v>
      </c>
      <c r="AL292" s="89">
        <v>6411738.3199999994</v>
      </c>
      <c r="AM292" s="89">
        <v>6411738.3199999994</v>
      </c>
      <c r="AN292" s="89">
        <v>6411738.3199999994</v>
      </c>
      <c r="AO292" s="89">
        <v>6411738.3199999994</v>
      </c>
      <c r="AP292" s="89">
        <v>6411738.3199999994</v>
      </c>
      <c r="AQ292" s="89">
        <v>6411738.3199999994</v>
      </c>
      <c r="AR292" s="89">
        <v>6411738.3199999994</v>
      </c>
      <c r="AS292" s="89">
        <v>6411738.3199999994</v>
      </c>
      <c r="AT292" s="89">
        <v>6411738.3199999994</v>
      </c>
      <c r="AU292" s="89">
        <v>6411738.3199999994</v>
      </c>
      <c r="AV292" s="89">
        <v>6411738.3199999994</v>
      </c>
      <c r="AW292" s="89">
        <v>6411738.3199999994</v>
      </c>
      <c r="AX292" s="89">
        <v>6411738.3199999994</v>
      </c>
      <c r="AY292" s="89">
        <v>6455938.3199999994</v>
      </c>
      <c r="AZ292" s="89">
        <v>6455938.3199999994</v>
      </c>
      <c r="BA292" s="89">
        <v>6455938.3199999994</v>
      </c>
      <c r="BB292" s="89">
        <v>6455938.3199999994</v>
      </c>
      <c r="BC292" s="89">
        <v>6455938.3199999994</v>
      </c>
      <c r="BD292" s="89">
        <v>6455938.3199999994</v>
      </c>
      <c r="BE292" s="89">
        <v>6455938.3199999994</v>
      </c>
      <c r="BF292" s="89">
        <v>6455938.3199999994</v>
      </c>
      <c r="BG292" s="89">
        <v>6455938.3199999994</v>
      </c>
      <c r="BH292" s="89">
        <v>6455938.3199999994</v>
      </c>
      <c r="BI292" s="89">
        <v>6455938.3199999994</v>
      </c>
      <c r="BJ292" s="89">
        <v>6455938.3199999994</v>
      </c>
      <c r="BK292" s="89">
        <v>6500138.3199999994</v>
      </c>
      <c r="BL292" s="89">
        <v>6500138.3199999994</v>
      </c>
      <c r="BM292" s="89">
        <v>6500138.3199999994</v>
      </c>
      <c r="BN292" s="89">
        <v>6500138.3199999994</v>
      </c>
      <c r="BO292" s="89">
        <v>6500138.3199999994</v>
      </c>
      <c r="BP292" s="89">
        <v>6500138.3199999994</v>
      </c>
      <c r="BQ292" s="89">
        <v>6500138.3199999994</v>
      </c>
      <c r="BR292" s="89">
        <v>6500138.3199999994</v>
      </c>
      <c r="BS292" s="89">
        <v>6500138.3199999994</v>
      </c>
      <c r="BT292" s="89">
        <v>6500138.3199999994</v>
      </c>
      <c r="BU292" s="89">
        <v>6500138.3199999994</v>
      </c>
      <c r="BV292" s="89">
        <v>6500138.3199999994</v>
      </c>
      <c r="BW292" s="89">
        <v>6544338.3199999994</v>
      </c>
      <c r="BX292" s="112">
        <v>6130194.8499999996</v>
      </c>
      <c r="BY292" s="112">
        <v>6411738.3199999994</v>
      </c>
      <c r="BZ292" s="112">
        <v>6411738.3199999994</v>
      </c>
      <c r="CA292" s="112">
        <v>6455938.3199999994</v>
      </c>
      <c r="CB292" s="112">
        <v>6500138.3199999994</v>
      </c>
      <c r="CC292" s="112">
        <v>6544338.3199999994</v>
      </c>
      <c r="CD292" s="236">
        <v>5026030.97</v>
      </c>
      <c r="CE292" s="236">
        <v>6320113.2800000003</v>
      </c>
      <c r="CF292" s="236">
        <v>6411738.3200000003</v>
      </c>
      <c r="CG292" s="236">
        <v>6415138.3200000003</v>
      </c>
      <c r="CH292" s="236">
        <v>6459338.3200000003</v>
      </c>
      <c r="CI292" s="236">
        <v>6503538.3200000003</v>
      </c>
    </row>
    <row r="293" spans="1:87" ht="12.75" customHeight="1" x14ac:dyDescent="0.3">
      <c r="A293" s="190">
        <v>39213</v>
      </c>
      <c r="B293" s="189" t="s">
        <v>604</v>
      </c>
      <c r="C293" s="89">
        <v>1033064.63</v>
      </c>
      <c r="D293" s="89">
        <v>1033064.63</v>
      </c>
      <c r="E293" s="89">
        <v>1033064.63</v>
      </c>
      <c r="F293" s="89">
        <v>1033064.63</v>
      </c>
      <c r="G293" s="89">
        <v>1033064.63</v>
      </c>
      <c r="H293" s="89">
        <v>1033064.63</v>
      </c>
      <c r="I293" s="89">
        <v>1033064.63</v>
      </c>
      <c r="J293" s="89">
        <v>1033064.63</v>
      </c>
      <c r="K293" s="89">
        <v>1055855.27</v>
      </c>
      <c r="L293" s="89">
        <v>1056289.82</v>
      </c>
      <c r="M293" s="89">
        <v>1056289.82</v>
      </c>
      <c r="N293" s="89">
        <v>1056289.82</v>
      </c>
      <c r="O293" s="89">
        <v>1071147.3900000001</v>
      </c>
      <c r="P293" s="89">
        <v>1071147.3900000001</v>
      </c>
      <c r="Q293" s="89">
        <v>1071147.3900000001</v>
      </c>
      <c r="R293" s="89">
        <v>1071147.3900000001</v>
      </c>
      <c r="S293" s="89">
        <v>1071147.3900000001</v>
      </c>
      <c r="T293" s="89">
        <v>1071147.3900000001</v>
      </c>
      <c r="U293" s="89">
        <v>1071147.3900000001</v>
      </c>
      <c r="V293" s="89">
        <v>1071147.3900000001</v>
      </c>
      <c r="W293" s="89">
        <v>1071147.3900000001</v>
      </c>
      <c r="X293" s="89">
        <v>1071147.3900000001</v>
      </c>
      <c r="Y293" s="89">
        <v>1071147.3900000001</v>
      </c>
      <c r="Z293" s="89">
        <v>1071147.3900000001</v>
      </c>
      <c r="AA293" s="89">
        <v>1071147.3900000001</v>
      </c>
      <c r="AB293" s="89">
        <v>1071147.3900000001</v>
      </c>
      <c r="AC293" s="89">
        <v>1071147.3900000001</v>
      </c>
      <c r="AD293" s="89">
        <v>1071147.3900000001</v>
      </c>
      <c r="AE293" s="89">
        <v>1071147.3900000001</v>
      </c>
      <c r="AF293" s="89">
        <v>1071147.3900000001</v>
      </c>
      <c r="AG293" s="89">
        <v>1071147.3900000001</v>
      </c>
      <c r="AH293" s="89">
        <v>1071147.3900000001</v>
      </c>
      <c r="AI293" s="89">
        <v>1071147.3900000001</v>
      </c>
      <c r="AJ293" s="89">
        <v>1071147.3900000001</v>
      </c>
      <c r="AK293" s="89">
        <v>1071147.3900000001</v>
      </c>
      <c r="AL293" s="89">
        <v>1071147.3900000001</v>
      </c>
      <c r="AM293" s="89">
        <v>1071147.3900000001</v>
      </c>
      <c r="AN293" s="89">
        <v>1071147.3900000001</v>
      </c>
      <c r="AO293" s="89">
        <v>1071147.3900000001</v>
      </c>
      <c r="AP293" s="89">
        <v>1071147.3900000001</v>
      </c>
      <c r="AQ293" s="89">
        <v>1071147.3900000001</v>
      </c>
      <c r="AR293" s="89">
        <v>1071147.3900000001</v>
      </c>
      <c r="AS293" s="89">
        <v>1071147.3900000001</v>
      </c>
      <c r="AT293" s="89">
        <v>1071147.3900000001</v>
      </c>
      <c r="AU293" s="89">
        <v>1071147.3900000001</v>
      </c>
      <c r="AV293" s="89">
        <v>1071147.3900000001</v>
      </c>
      <c r="AW293" s="89">
        <v>1071147.3900000001</v>
      </c>
      <c r="AX293" s="89">
        <v>1071147.3900000001</v>
      </c>
      <c r="AY293" s="89">
        <v>1071147.3900000001</v>
      </c>
      <c r="AZ293" s="89">
        <v>1071147.3900000001</v>
      </c>
      <c r="BA293" s="89">
        <v>1071147.3900000001</v>
      </c>
      <c r="BB293" s="89">
        <v>1071147.3900000001</v>
      </c>
      <c r="BC293" s="89">
        <v>1071147.3900000001</v>
      </c>
      <c r="BD293" s="89">
        <v>1071147.3900000001</v>
      </c>
      <c r="BE293" s="89">
        <v>1071147.3900000001</v>
      </c>
      <c r="BF293" s="89">
        <v>1071147.3900000001</v>
      </c>
      <c r="BG293" s="89">
        <v>1071147.3900000001</v>
      </c>
      <c r="BH293" s="89">
        <v>1071147.3900000001</v>
      </c>
      <c r="BI293" s="89">
        <v>1071147.3900000001</v>
      </c>
      <c r="BJ293" s="89">
        <v>1071147.3900000001</v>
      </c>
      <c r="BK293" s="89">
        <v>1071147.3900000001</v>
      </c>
      <c r="BL293" s="89">
        <v>1071147.3900000001</v>
      </c>
      <c r="BM293" s="89">
        <v>1071147.3900000001</v>
      </c>
      <c r="BN293" s="89">
        <v>1071147.3900000001</v>
      </c>
      <c r="BO293" s="89">
        <v>1071147.3900000001</v>
      </c>
      <c r="BP293" s="89">
        <v>1071147.3900000001</v>
      </c>
      <c r="BQ293" s="89">
        <v>1071147.3900000001</v>
      </c>
      <c r="BR293" s="89">
        <v>1071147.3900000001</v>
      </c>
      <c r="BS293" s="89">
        <v>1071147.3900000001</v>
      </c>
      <c r="BT293" s="89">
        <v>1071147.3900000001</v>
      </c>
      <c r="BU293" s="89">
        <v>1071147.3900000001</v>
      </c>
      <c r="BV293" s="89">
        <v>1071147.3900000001</v>
      </c>
      <c r="BW293" s="89">
        <v>1071147.3900000001</v>
      </c>
      <c r="BX293" s="112">
        <v>1071147.3900000001</v>
      </c>
      <c r="BY293" s="112">
        <v>1071147.3900000001</v>
      </c>
      <c r="BZ293" s="112">
        <v>1071147.3900000001</v>
      </c>
      <c r="CA293" s="112">
        <v>1071147.3900000001</v>
      </c>
      <c r="CB293" s="112">
        <v>1071147.3900000001</v>
      </c>
      <c r="CC293" s="112">
        <v>1071147.3900000001</v>
      </c>
      <c r="CD293" s="236">
        <v>1043106.86</v>
      </c>
      <c r="CE293" s="236">
        <v>1071147.3899999999</v>
      </c>
      <c r="CF293" s="236">
        <v>1071147.3899999999</v>
      </c>
      <c r="CG293" s="236">
        <v>1071147.3899999999</v>
      </c>
      <c r="CH293" s="236">
        <v>1071147.3899999999</v>
      </c>
      <c r="CI293" s="236">
        <v>1071147.3899999999</v>
      </c>
    </row>
    <row r="294" spans="1:87" ht="12.75" customHeight="1" x14ac:dyDescent="0.3">
      <c r="A294" s="190">
        <v>39214</v>
      </c>
      <c r="B294" s="189" t="s">
        <v>605</v>
      </c>
      <c r="C294" s="89">
        <v>0</v>
      </c>
      <c r="D294" s="89">
        <v>0</v>
      </c>
      <c r="E294" s="89">
        <v>0</v>
      </c>
      <c r="F294" s="89">
        <v>0</v>
      </c>
      <c r="G294" s="89">
        <v>0</v>
      </c>
      <c r="H294" s="89">
        <v>0</v>
      </c>
      <c r="I294" s="89">
        <v>0</v>
      </c>
      <c r="J294" s="89">
        <v>0</v>
      </c>
      <c r="K294" s="89">
        <v>0</v>
      </c>
      <c r="L294" s="89">
        <v>0</v>
      </c>
      <c r="M294" s="89">
        <v>0</v>
      </c>
      <c r="N294" s="89">
        <v>0</v>
      </c>
      <c r="O294" s="89">
        <v>0</v>
      </c>
      <c r="P294" s="89">
        <v>0</v>
      </c>
      <c r="Q294" s="89">
        <v>0</v>
      </c>
      <c r="R294" s="89">
        <v>0</v>
      </c>
      <c r="S294" s="89">
        <v>0</v>
      </c>
      <c r="T294" s="89">
        <v>0</v>
      </c>
      <c r="U294" s="89">
        <v>0</v>
      </c>
      <c r="V294" s="89">
        <v>0</v>
      </c>
      <c r="W294" s="89">
        <v>0</v>
      </c>
      <c r="X294" s="89">
        <v>0</v>
      </c>
      <c r="Y294" s="89">
        <v>0</v>
      </c>
      <c r="Z294" s="89">
        <v>0</v>
      </c>
      <c r="AA294" s="89">
        <v>0</v>
      </c>
      <c r="AB294" s="89">
        <v>0</v>
      </c>
      <c r="AC294" s="89">
        <v>0</v>
      </c>
      <c r="AD294" s="89">
        <v>0</v>
      </c>
      <c r="AE294" s="89">
        <v>0</v>
      </c>
      <c r="AF294" s="89">
        <v>0</v>
      </c>
      <c r="AG294" s="89">
        <v>0</v>
      </c>
      <c r="AH294" s="89">
        <v>0</v>
      </c>
      <c r="AI294" s="89">
        <v>0</v>
      </c>
      <c r="AJ294" s="89">
        <v>0</v>
      </c>
      <c r="AK294" s="89">
        <v>0</v>
      </c>
      <c r="AL294" s="89">
        <v>0</v>
      </c>
      <c r="AM294" s="89">
        <v>0</v>
      </c>
      <c r="AN294" s="89">
        <v>0</v>
      </c>
      <c r="AO294" s="89">
        <v>0</v>
      </c>
      <c r="AP294" s="89">
        <v>0</v>
      </c>
      <c r="AQ294" s="89">
        <v>0</v>
      </c>
      <c r="AR294" s="89">
        <v>0</v>
      </c>
      <c r="AS294" s="89">
        <v>0</v>
      </c>
      <c r="AT294" s="89">
        <v>0</v>
      </c>
      <c r="AU294" s="89">
        <v>0</v>
      </c>
      <c r="AV294" s="89">
        <v>0</v>
      </c>
      <c r="AW294" s="89">
        <v>0</v>
      </c>
      <c r="AX294" s="89">
        <v>0</v>
      </c>
      <c r="AY294" s="89">
        <v>0</v>
      </c>
      <c r="AZ294" s="89">
        <v>0</v>
      </c>
      <c r="BA294" s="89">
        <v>0</v>
      </c>
      <c r="BB294" s="89">
        <v>0</v>
      </c>
      <c r="BC294" s="89">
        <v>0</v>
      </c>
      <c r="BD294" s="89">
        <v>0</v>
      </c>
      <c r="BE294" s="89">
        <v>0</v>
      </c>
      <c r="BF294" s="89">
        <v>0</v>
      </c>
      <c r="BG294" s="89">
        <v>0</v>
      </c>
      <c r="BH294" s="89">
        <v>0</v>
      </c>
      <c r="BI294" s="89">
        <v>0</v>
      </c>
      <c r="BJ294" s="89">
        <v>0</v>
      </c>
      <c r="BK294" s="89">
        <v>0</v>
      </c>
      <c r="BL294" s="89">
        <v>0</v>
      </c>
      <c r="BM294" s="89">
        <v>0</v>
      </c>
      <c r="BN294" s="89">
        <v>0</v>
      </c>
      <c r="BO294" s="89">
        <v>0</v>
      </c>
      <c r="BP294" s="89">
        <v>0</v>
      </c>
      <c r="BQ294" s="89">
        <v>0</v>
      </c>
      <c r="BR294" s="89">
        <v>0</v>
      </c>
      <c r="BS294" s="89">
        <v>0</v>
      </c>
      <c r="BT294" s="89">
        <v>0</v>
      </c>
      <c r="BU294" s="89">
        <v>0</v>
      </c>
      <c r="BV294" s="89">
        <v>0</v>
      </c>
      <c r="BW294" s="89">
        <v>0</v>
      </c>
      <c r="BX294" s="112">
        <v>0</v>
      </c>
      <c r="BY294" s="112">
        <v>0</v>
      </c>
      <c r="BZ294" s="112">
        <v>0</v>
      </c>
      <c r="CA294" s="112">
        <v>0</v>
      </c>
      <c r="CB294" s="112">
        <v>0</v>
      </c>
      <c r="CC294" s="112">
        <v>0</v>
      </c>
      <c r="CD294" s="236">
        <v>0</v>
      </c>
      <c r="CE294" s="236">
        <v>0</v>
      </c>
      <c r="CF294" s="236">
        <v>0</v>
      </c>
      <c r="CG294" s="236">
        <v>0</v>
      </c>
      <c r="CH294" s="236">
        <v>0</v>
      </c>
      <c r="CI294" s="236">
        <v>0</v>
      </c>
    </row>
    <row r="295" spans="1:87" ht="12.75" customHeight="1" x14ac:dyDescent="0.3">
      <c r="A295" s="190">
        <v>39300</v>
      </c>
      <c r="B295" s="189" t="s">
        <v>606</v>
      </c>
      <c r="C295" s="89">
        <v>0</v>
      </c>
      <c r="D295" s="89">
        <v>0</v>
      </c>
      <c r="E295" s="89">
        <v>0</v>
      </c>
      <c r="F295" s="89">
        <v>0</v>
      </c>
      <c r="G295" s="89">
        <v>0</v>
      </c>
      <c r="H295" s="89">
        <v>0</v>
      </c>
      <c r="I295" s="89">
        <v>0</v>
      </c>
      <c r="J295" s="89">
        <v>0</v>
      </c>
      <c r="K295" s="89">
        <v>0</v>
      </c>
      <c r="L295" s="89">
        <v>0</v>
      </c>
      <c r="M295" s="89">
        <v>0</v>
      </c>
      <c r="N295" s="89">
        <v>0</v>
      </c>
      <c r="O295" s="89">
        <v>0</v>
      </c>
      <c r="P295" s="89">
        <v>0</v>
      </c>
      <c r="Q295" s="89">
        <v>0</v>
      </c>
      <c r="R295" s="89">
        <v>0</v>
      </c>
      <c r="S295" s="89">
        <v>0</v>
      </c>
      <c r="T295" s="89">
        <v>0</v>
      </c>
      <c r="U295" s="89">
        <v>0</v>
      </c>
      <c r="V295" s="89">
        <v>0</v>
      </c>
      <c r="W295" s="89">
        <v>0</v>
      </c>
      <c r="X295" s="89">
        <v>0</v>
      </c>
      <c r="Y295" s="89">
        <v>0</v>
      </c>
      <c r="Z295" s="89">
        <v>0</v>
      </c>
      <c r="AA295" s="89">
        <v>0</v>
      </c>
      <c r="AB295" s="89">
        <v>0</v>
      </c>
      <c r="AC295" s="89">
        <v>0</v>
      </c>
      <c r="AD295" s="89">
        <v>0</v>
      </c>
      <c r="AE295" s="89">
        <v>0</v>
      </c>
      <c r="AF295" s="89">
        <v>0</v>
      </c>
      <c r="AG295" s="89">
        <v>0</v>
      </c>
      <c r="AH295" s="89">
        <v>0</v>
      </c>
      <c r="AI295" s="89">
        <v>0</v>
      </c>
      <c r="AJ295" s="89">
        <v>0</v>
      </c>
      <c r="AK295" s="89">
        <v>0</v>
      </c>
      <c r="AL295" s="89">
        <v>0</v>
      </c>
      <c r="AM295" s="89">
        <v>0</v>
      </c>
      <c r="AN295" s="89">
        <v>0</v>
      </c>
      <c r="AO295" s="89">
        <v>0</v>
      </c>
      <c r="AP295" s="89">
        <v>0</v>
      </c>
      <c r="AQ295" s="89">
        <v>0</v>
      </c>
      <c r="AR295" s="89">
        <v>0</v>
      </c>
      <c r="AS295" s="89">
        <v>0</v>
      </c>
      <c r="AT295" s="89">
        <v>0</v>
      </c>
      <c r="AU295" s="89">
        <v>0</v>
      </c>
      <c r="AV295" s="89">
        <v>0</v>
      </c>
      <c r="AW295" s="89">
        <v>0</v>
      </c>
      <c r="AX295" s="89">
        <v>0</v>
      </c>
      <c r="AY295" s="89">
        <v>0</v>
      </c>
      <c r="AZ295" s="89">
        <v>0</v>
      </c>
      <c r="BA295" s="89">
        <v>0</v>
      </c>
      <c r="BB295" s="89">
        <v>0</v>
      </c>
      <c r="BC295" s="89">
        <v>0</v>
      </c>
      <c r="BD295" s="89">
        <v>0</v>
      </c>
      <c r="BE295" s="89">
        <v>0</v>
      </c>
      <c r="BF295" s="89">
        <v>0</v>
      </c>
      <c r="BG295" s="89">
        <v>0</v>
      </c>
      <c r="BH295" s="89">
        <v>0</v>
      </c>
      <c r="BI295" s="89">
        <v>0</v>
      </c>
      <c r="BJ295" s="89">
        <v>0</v>
      </c>
      <c r="BK295" s="89">
        <v>0</v>
      </c>
      <c r="BL295" s="89">
        <v>0</v>
      </c>
      <c r="BM295" s="89">
        <v>0</v>
      </c>
      <c r="BN295" s="89">
        <v>0</v>
      </c>
      <c r="BO295" s="89">
        <v>0</v>
      </c>
      <c r="BP295" s="89">
        <v>0</v>
      </c>
      <c r="BQ295" s="89">
        <v>0</v>
      </c>
      <c r="BR295" s="89">
        <v>0</v>
      </c>
      <c r="BS295" s="89">
        <v>0</v>
      </c>
      <c r="BT295" s="89">
        <v>0</v>
      </c>
      <c r="BU295" s="89">
        <v>0</v>
      </c>
      <c r="BV295" s="89">
        <v>0</v>
      </c>
      <c r="BW295" s="89">
        <v>0</v>
      </c>
      <c r="BX295" s="112">
        <v>0</v>
      </c>
      <c r="BY295" s="112">
        <v>0</v>
      </c>
      <c r="BZ295" s="112">
        <v>0</v>
      </c>
      <c r="CA295" s="112">
        <v>0</v>
      </c>
      <c r="CB295" s="112">
        <v>0</v>
      </c>
      <c r="CC295" s="112">
        <v>0</v>
      </c>
      <c r="CD295" s="236">
        <v>0</v>
      </c>
      <c r="CE295" s="236">
        <v>0</v>
      </c>
      <c r="CF295" s="236">
        <v>0</v>
      </c>
      <c r="CG295" s="236">
        <v>0</v>
      </c>
      <c r="CH295" s="236">
        <v>0</v>
      </c>
      <c r="CI295" s="236">
        <v>0</v>
      </c>
    </row>
    <row r="296" spans="1:87" ht="12.75" customHeight="1" x14ac:dyDescent="0.3">
      <c r="A296" s="190">
        <v>39400</v>
      </c>
      <c r="B296" s="189" t="s">
        <v>607</v>
      </c>
      <c r="C296" s="89">
        <v>12764171.400000002</v>
      </c>
      <c r="D296" s="89">
        <v>11860380.690000001</v>
      </c>
      <c r="E296" s="89">
        <v>11916364.390000001</v>
      </c>
      <c r="F296" s="89">
        <v>12066963.360000001</v>
      </c>
      <c r="G296" s="89">
        <v>12261638.130000001</v>
      </c>
      <c r="H296" s="89">
        <v>12894057.790000001</v>
      </c>
      <c r="I296" s="89">
        <v>13062398.950000001</v>
      </c>
      <c r="J296" s="89">
        <v>12821862.100000001</v>
      </c>
      <c r="K296" s="89">
        <v>13239817.060000002</v>
      </c>
      <c r="L296" s="89">
        <v>14131155.370000001</v>
      </c>
      <c r="M296" s="89">
        <v>14665970.560000001</v>
      </c>
      <c r="N296" s="89">
        <v>15109817.220000001</v>
      </c>
      <c r="O296" s="89">
        <v>14206208.460000001</v>
      </c>
      <c r="P296" s="89">
        <v>14432523.240000002</v>
      </c>
      <c r="Q296" s="89">
        <v>14649776.170000002</v>
      </c>
      <c r="R296" s="89">
        <v>15160974.840000002</v>
      </c>
      <c r="S296" s="89">
        <v>15353722.390000002</v>
      </c>
      <c r="T296" s="89">
        <v>15558066.690000003</v>
      </c>
      <c r="U296" s="89">
        <v>15744886.350000003</v>
      </c>
      <c r="V296" s="89">
        <v>16055354.450000003</v>
      </c>
      <c r="W296" s="89">
        <v>16238684.170000004</v>
      </c>
      <c r="X296" s="89">
        <v>16478337.620000003</v>
      </c>
      <c r="Y296" s="89">
        <v>17042874.940000001</v>
      </c>
      <c r="Z296" s="89">
        <v>17230333.310000002</v>
      </c>
      <c r="AA296" s="89">
        <v>16145975.260000002</v>
      </c>
      <c r="AB296" s="89">
        <v>16066864.770000001</v>
      </c>
      <c r="AC296" s="89">
        <v>15870008.15</v>
      </c>
      <c r="AD296" s="89">
        <v>16209053.43</v>
      </c>
      <c r="AE296" s="89">
        <v>16299346.220000001</v>
      </c>
      <c r="AF296" s="89">
        <v>16204430.470000001</v>
      </c>
      <c r="AG296" s="89">
        <v>16187477.24</v>
      </c>
      <c r="AH296" s="89">
        <v>15457675.09</v>
      </c>
      <c r="AI296" s="89">
        <v>15460649.799999999</v>
      </c>
      <c r="AJ296" s="89">
        <v>15460349.939999999</v>
      </c>
      <c r="AK296" s="89">
        <v>15844588.219999999</v>
      </c>
      <c r="AL296" s="89">
        <v>14934915.399999999</v>
      </c>
      <c r="AM296" s="89">
        <v>16634100.449999999</v>
      </c>
      <c r="AN296" s="89">
        <v>16745133.789999999</v>
      </c>
      <c r="AO296" s="89">
        <v>16895508.359999999</v>
      </c>
      <c r="AP296" s="89">
        <v>17056114.780000001</v>
      </c>
      <c r="AQ296" s="89">
        <v>17287584.220000003</v>
      </c>
      <c r="AR296" s="89">
        <v>17519053.660000004</v>
      </c>
      <c r="AS296" s="89">
        <v>17713487.230000004</v>
      </c>
      <c r="AT296" s="89">
        <v>17916036.490000006</v>
      </c>
      <c r="AU296" s="89">
        <v>18102042.830000006</v>
      </c>
      <c r="AV296" s="89">
        <v>18358512.270000007</v>
      </c>
      <c r="AW296" s="89">
        <v>18450264.410000008</v>
      </c>
      <c r="AX296" s="89">
        <v>18681733.850000009</v>
      </c>
      <c r="AY296" s="89">
        <v>18938203.330000009</v>
      </c>
      <c r="AZ296" s="89">
        <v>18921783.820000011</v>
      </c>
      <c r="BA296" s="89">
        <v>18076794.000000011</v>
      </c>
      <c r="BB296" s="89">
        <v>18284364.270000011</v>
      </c>
      <c r="BC296" s="89">
        <v>18449001.54000001</v>
      </c>
      <c r="BD296" s="89">
        <v>18610257.830000009</v>
      </c>
      <c r="BE296" s="89">
        <v>18805967.79000001</v>
      </c>
      <c r="BF296" s="89">
        <v>18988538.06000001</v>
      </c>
      <c r="BG296" s="89">
        <v>19171108.330000009</v>
      </c>
      <c r="BH296" s="89">
        <v>19378678.600000009</v>
      </c>
      <c r="BI296" s="89">
        <v>19430368.870000008</v>
      </c>
      <c r="BJ296" s="89">
        <v>19577831.40000001</v>
      </c>
      <c r="BK296" s="89">
        <v>19764108.020000007</v>
      </c>
      <c r="BL296" s="89">
        <v>19878880.950000007</v>
      </c>
      <c r="BM296" s="89">
        <v>19005819.840000007</v>
      </c>
      <c r="BN296" s="89">
        <v>19187106.530000009</v>
      </c>
      <c r="BO296" s="89">
        <v>19105766.20000001</v>
      </c>
      <c r="BP296" s="89">
        <v>19262052.890000012</v>
      </c>
      <c r="BQ296" s="89">
        <v>19443339.580000013</v>
      </c>
      <c r="BR296" s="89">
        <v>19599626.270000014</v>
      </c>
      <c r="BS296" s="89">
        <v>18718472.120000016</v>
      </c>
      <c r="BT296" s="89">
        <v>18846942.330000017</v>
      </c>
      <c r="BU296" s="89">
        <v>18980246.12000002</v>
      </c>
      <c r="BV296" s="89">
        <v>19136532.810000021</v>
      </c>
      <c r="BW296" s="89">
        <v>19270150.540000021</v>
      </c>
      <c r="BX296" s="112">
        <v>14206208.460000001</v>
      </c>
      <c r="BY296" s="112">
        <v>16145975.260000002</v>
      </c>
      <c r="BZ296" s="112">
        <v>16634100.449999999</v>
      </c>
      <c r="CA296" s="112">
        <v>18938203.330000009</v>
      </c>
      <c r="CB296" s="112">
        <v>19764108.020000007</v>
      </c>
      <c r="CC296" s="112">
        <v>19270150.540000021</v>
      </c>
      <c r="CD296" s="236">
        <v>13153908.109999999</v>
      </c>
      <c r="CE296" s="236">
        <v>15715209.07</v>
      </c>
      <c r="CF296" s="236">
        <v>15905802.65</v>
      </c>
      <c r="CG296" s="236">
        <v>17715213.510000002</v>
      </c>
      <c r="CH296" s="236">
        <v>18953615.84</v>
      </c>
      <c r="CI296" s="236">
        <v>19246080.32</v>
      </c>
    </row>
    <row r="297" spans="1:87" ht="12.75" customHeight="1" x14ac:dyDescent="0.3">
      <c r="A297" s="190">
        <v>39401</v>
      </c>
      <c r="B297" s="189" t="s">
        <v>608</v>
      </c>
      <c r="C297" s="89">
        <v>4188533.43</v>
      </c>
      <c r="D297" s="89">
        <v>4188533.43</v>
      </c>
      <c r="E297" s="89">
        <v>4188533.43</v>
      </c>
      <c r="F297" s="89">
        <v>4188533.43</v>
      </c>
      <c r="G297" s="89">
        <v>4188533.43</v>
      </c>
      <c r="H297" s="89">
        <v>4188533.43</v>
      </c>
      <c r="I297" s="89">
        <v>4188533.43</v>
      </c>
      <c r="J297" s="89">
        <v>4188533.43</v>
      </c>
      <c r="K297" s="89">
        <v>4188533.43</v>
      </c>
      <c r="L297" s="89">
        <v>4188533.43</v>
      </c>
      <c r="M297" s="89">
        <v>4188533.43</v>
      </c>
      <c r="N297" s="89">
        <v>4188533.43</v>
      </c>
      <c r="O297" s="89">
        <v>4188533.43</v>
      </c>
      <c r="P297" s="89">
        <v>4188533.43</v>
      </c>
      <c r="Q297" s="89">
        <v>4188533.43</v>
      </c>
      <c r="R297" s="89">
        <v>4188533.43</v>
      </c>
      <c r="S297" s="89">
        <v>4188533.43</v>
      </c>
      <c r="T297" s="89">
        <v>4188533.43</v>
      </c>
      <c r="U297" s="89">
        <v>4188533.43</v>
      </c>
      <c r="V297" s="89">
        <v>4188533.43</v>
      </c>
      <c r="W297" s="89">
        <v>4188533.43</v>
      </c>
      <c r="X297" s="89">
        <v>4188533.43</v>
      </c>
      <c r="Y297" s="89">
        <v>4188533.43</v>
      </c>
      <c r="Z297" s="89">
        <v>4188533.43</v>
      </c>
      <c r="AA297" s="89">
        <v>4188533.43</v>
      </c>
      <c r="AB297" s="89">
        <v>4188533.43</v>
      </c>
      <c r="AC297" s="89">
        <v>4188533.43</v>
      </c>
      <c r="AD297" s="89">
        <v>4188533.43</v>
      </c>
      <c r="AE297" s="89">
        <v>4188533.43</v>
      </c>
      <c r="AF297" s="89">
        <v>4188533.43</v>
      </c>
      <c r="AG297" s="89">
        <v>4188533.43</v>
      </c>
      <c r="AH297" s="89">
        <v>4188533.43</v>
      </c>
      <c r="AI297" s="89">
        <v>4188533.43</v>
      </c>
      <c r="AJ297" s="89">
        <v>4188533.43</v>
      </c>
      <c r="AK297" s="89">
        <v>4188533.43</v>
      </c>
      <c r="AL297" s="89">
        <v>4188533.43</v>
      </c>
      <c r="AM297" s="89">
        <v>4188533.43</v>
      </c>
      <c r="AN297" s="89">
        <v>4188533.43</v>
      </c>
      <c r="AO297" s="89">
        <v>4188533.43</v>
      </c>
      <c r="AP297" s="89">
        <v>4188533.43</v>
      </c>
      <c r="AQ297" s="89">
        <v>4188533.43</v>
      </c>
      <c r="AR297" s="89">
        <v>4188533.43</v>
      </c>
      <c r="AS297" s="89">
        <v>4188533.43</v>
      </c>
      <c r="AT297" s="89">
        <v>4188533.43</v>
      </c>
      <c r="AU297" s="89">
        <v>4188533.43</v>
      </c>
      <c r="AV297" s="89">
        <v>4188533.43</v>
      </c>
      <c r="AW297" s="89">
        <v>4188533.43</v>
      </c>
      <c r="AX297" s="89">
        <v>4188533.43</v>
      </c>
      <c r="AY297" s="89">
        <v>4188533.43</v>
      </c>
      <c r="AZ297" s="89">
        <v>4188533.43</v>
      </c>
      <c r="BA297" s="89">
        <v>4188533.43</v>
      </c>
      <c r="BB297" s="89">
        <v>4188533.43</v>
      </c>
      <c r="BC297" s="89">
        <v>4188533.43</v>
      </c>
      <c r="BD297" s="89">
        <v>4188533.43</v>
      </c>
      <c r="BE297" s="89">
        <v>4188533.43</v>
      </c>
      <c r="BF297" s="89">
        <v>4188533.43</v>
      </c>
      <c r="BG297" s="89">
        <v>4188533.43</v>
      </c>
      <c r="BH297" s="89">
        <v>4188533.43</v>
      </c>
      <c r="BI297" s="89">
        <v>4188533.43</v>
      </c>
      <c r="BJ297" s="89">
        <v>4188533.43</v>
      </c>
      <c r="BK297" s="89">
        <v>4188533.43</v>
      </c>
      <c r="BL297" s="89">
        <v>4188533.43</v>
      </c>
      <c r="BM297" s="89">
        <v>4188533.43</v>
      </c>
      <c r="BN297" s="89">
        <v>4188533.43</v>
      </c>
      <c r="BO297" s="89">
        <v>4188533.43</v>
      </c>
      <c r="BP297" s="89">
        <v>4188533.43</v>
      </c>
      <c r="BQ297" s="89">
        <v>4188533.43</v>
      </c>
      <c r="BR297" s="89">
        <v>4188533.43</v>
      </c>
      <c r="BS297" s="89">
        <v>4188533.43</v>
      </c>
      <c r="BT297" s="89">
        <v>4188533.43</v>
      </c>
      <c r="BU297" s="89">
        <v>4188533.43</v>
      </c>
      <c r="BV297" s="89">
        <v>4188533.43</v>
      </c>
      <c r="BW297" s="89">
        <v>4188533.43</v>
      </c>
      <c r="BX297" s="112">
        <v>4188533.43</v>
      </c>
      <c r="BY297" s="112">
        <v>4188533.43</v>
      </c>
      <c r="BZ297" s="112">
        <v>4188533.43</v>
      </c>
      <c r="CA297" s="112">
        <v>4188533.43</v>
      </c>
      <c r="CB297" s="112">
        <v>4188533.43</v>
      </c>
      <c r="CC297" s="112">
        <v>4188533.43</v>
      </c>
      <c r="CD297" s="236">
        <v>4188533.43</v>
      </c>
      <c r="CE297" s="236">
        <v>4188533.43</v>
      </c>
      <c r="CF297" s="236">
        <v>4188533.43</v>
      </c>
      <c r="CG297" s="236">
        <v>4188533.43</v>
      </c>
      <c r="CH297" s="236">
        <v>4188533.43</v>
      </c>
      <c r="CI297" s="236">
        <v>4188533.43</v>
      </c>
    </row>
    <row r="298" spans="1:87" ht="12.75" customHeight="1" x14ac:dyDescent="0.3">
      <c r="A298" s="190">
        <v>39403</v>
      </c>
      <c r="B298" s="189" t="s">
        <v>609</v>
      </c>
      <c r="C298" s="89">
        <v>0</v>
      </c>
      <c r="D298" s="89">
        <v>0</v>
      </c>
      <c r="E298" s="89">
        <v>0</v>
      </c>
      <c r="F298" s="89">
        <v>0</v>
      </c>
      <c r="G298" s="89">
        <v>0</v>
      </c>
      <c r="H298" s="89">
        <v>0</v>
      </c>
      <c r="I298" s="89">
        <v>0</v>
      </c>
      <c r="J298" s="89">
        <v>0</v>
      </c>
      <c r="K298" s="89">
        <v>0</v>
      </c>
      <c r="L298" s="89">
        <v>0</v>
      </c>
      <c r="M298" s="89">
        <v>0</v>
      </c>
      <c r="N298" s="89">
        <v>0</v>
      </c>
      <c r="O298" s="89">
        <v>0</v>
      </c>
      <c r="P298" s="89">
        <v>0</v>
      </c>
      <c r="Q298" s="89">
        <v>0</v>
      </c>
      <c r="R298" s="89">
        <v>0</v>
      </c>
      <c r="S298" s="89">
        <v>0</v>
      </c>
      <c r="T298" s="89">
        <v>0</v>
      </c>
      <c r="U298" s="89">
        <v>0</v>
      </c>
      <c r="V298" s="89">
        <v>0</v>
      </c>
      <c r="W298" s="89">
        <v>0</v>
      </c>
      <c r="X298" s="89">
        <v>0</v>
      </c>
      <c r="Y298" s="89">
        <v>0</v>
      </c>
      <c r="Z298" s="89">
        <v>0</v>
      </c>
      <c r="AA298" s="89">
        <v>0</v>
      </c>
      <c r="AB298" s="89">
        <v>0</v>
      </c>
      <c r="AC298" s="89">
        <v>0</v>
      </c>
      <c r="AD298" s="89">
        <v>0</v>
      </c>
      <c r="AE298" s="89">
        <v>0</v>
      </c>
      <c r="AF298" s="89">
        <v>0</v>
      </c>
      <c r="AG298" s="89">
        <v>0</v>
      </c>
      <c r="AH298" s="89">
        <v>0</v>
      </c>
      <c r="AI298" s="89">
        <v>0</v>
      </c>
      <c r="AJ298" s="89">
        <v>0</v>
      </c>
      <c r="AK298" s="89">
        <v>0</v>
      </c>
      <c r="AL298" s="89">
        <v>0</v>
      </c>
      <c r="AM298" s="89">
        <v>0</v>
      </c>
      <c r="AN298" s="89">
        <v>0</v>
      </c>
      <c r="AO298" s="89">
        <v>0</v>
      </c>
      <c r="AP298" s="89">
        <v>0</v>
      </c>
      <c r="AQ298" s="89">
        <v>0</v>
      </c>
      <c r="AR298" s="89">
        <v>0</v>
      </c>
      <c r="AS298" s="89">
        <v>0</v>
      </c>
      <c r="AT298" s="89">
        <v>0</v>
      </c>
      <c r="AU298" s="89">
        <v>0</v>
      </c>
      <c r="AV298" s="89">
        <v>0</v>
      </c>
      <c r="AW298" s="89">
        <v>0</v>
      </c>
      <c r="AX298" s="89">
        <v>0</v>
      </c>
      <c r="AY298" s="89">
        <v>0</v>
      </c>
      <c r="AZ298" s="89">
        <v>0</v>
      </c>
      <c r="BA298" s="89">
        <v>0</v>
      </c>
      <c r="BB298" s="89">
        <v>0</v>
      </c>
      <c r="BC298" s="89">
        <v>0</v>
      </c>
      <c r="BD298" s="89">
        <v>0</v>
      </c>
      <c r="BE298" s="89">
        <v>0</v>
      </c>
      <c r="BF298" s="89">
        <v>0</v>
      </c>
      <c r="BG298" s="89">
        <v>0</v>
      </c>
      <c r="BH298" s="89">
        <v>0</v>
      </c>
      <c r="BI298" s="89">
        <v>0</v>
      </c>
      <c r="BJ298" s="89">
        <v>0</v>
      </c>
      <c r="BK298" s="89">
        <v>0</v>
      </c>
      <c r="BL298" s="89">
        <v>0</v>
      </c>
      <c r="BM298" s="89">
        <v>0</v>
      </c>
      <c r="BN298" s="89">
        <v>0</v>
      </c>
      <c r="BO298" s="89">
        <v>0</v>
      </c>
      <c r="BP298" s="89">
        <v>0</v>
      </c>
      <c r="BQ298" s="89">
        <v>0</v>
      </c>
      <c r="BR298" s="89">
        <v>0</v>
      </c>
      <c r="BS298" s="89">
        <v>0</v>
      </c>
      <c r="BT298" s="89">
        <v>0</v>
      </c>
      <c r="BU298" s="89">
        <v>0</v>
      </c>
      <c r="BV298" s="89">
        <v>0</v>
      </c>
      <c r="BW298" s="89">
        <v>0</v>
      </c>
      <c r="BX298" s="112">
        <v>0</v>
      </c>
      <c r="BY298" s="112">
        <v>0</v>
      </c>
      <c r="BZ298" s="112">
        <v>0</v>
      </c>
      <c r="CA298" s="112">
        <v>0</v>
      </c>
      <c r="CB298" s="112">
        <v>0</v>
      </c>
      <c r="CC298" s="112">
        <v>0</v>
      </c>
      <c r="CD298" s="236">
        <v>0</v>
      </c>
      <c r="CE298" s="236">
        <v>0</v>
      </c>
      <c r="CF298" s="236">
        <v>0</v>
      </c>
      <c r="CG298" s="236">
        <v>0</v>
      </c>
      <c r="CH298" s="236">
        <v>0</v>
      </c>
      <c r="CI298" s="236">
        <v>0</v>
      </c>
    </row>
    <row r="299" spans="1:87" ht="12.75" customHeight="1" x14ac:dyDescent="0.3">
      <c r="A299" s="190">
        <v>39500</v>
      </c>
      <c r="B299" s="189" t="s">
        <v>610</v>
      </c>
      <c r="C299" s="89">
        <v>2674188.4300000011</v>
      </c>
      <c r="D299" s="89">
        <v>2674188.4300000011</v>
      </c>
      <c r="E299" s="89">
        <v>2674484.1700000013</v>
      </c>
      <c r="F299" s="89">
        <v>2675834.4900000012</v>
      </c>
      <c r="G299" s="89">
        <v>2803715.9000000013</v>
      </c>
      <c r="H299" s="89">
        <v>2803715.9000000013</v>
      </c>
      <c r="I299" s="89">
        <v>2810439.1500000013</v>
      </c>
      <c r="J299" s="89">
        <v>2810439.1500000013</v>
      </c>
      <c r="K299" s="89">
        <v>2820487.5400000014</v>
      </c>
      <c r="L299" s="89">
        <v>2691891.2900000014</v>
      </c>
      <c r="M299" s="89">
        <v>2691891.2900000014</v>
      </c>
      <c r="N299" s="89">
        <v>2691891.2900000014</v>
      </c>
      <c r="O299" s="89">
        <v>2697174.8600000017</v>
      </c>
      <c r="P299" s="89">
        <v>2694776.5900000017</v>
      </c>
      <c r="Q299" s="89">
        <v>2463023.410000002</v>
      </c>
      <c r="R299" s="89">
        <v>4396449.1100000022</v>
      </c>
      <c r="S299" s="89">
        <v>4853679.5500000017</v>
      </c>
      <c r="T299" s="89">
        <v>5520209.5400000019</v>
      </c>
      <c r="U299" s="89">
        <v>6105997.5300000021</v>
      </c>
      <c r="V299" s="89">
        <v>7396295.5200000023</v>
      </c>
      <c r="W299" s="89">
        <v>8626189.0200000014</v>
      </c>
      <c r="X299" s="89">
        <v>9814609.0100000016</v>
      </c>
      <c r="Y299" s="89">
        <v>10885124.000000002</v>
      </c>
      <c r="Z299" s="89">
        <v>11823129.99</v>
      </c>
      <c r="AA299" s="89">
        <v>12803541.98</v>
      </c>
      <c r="AB299" s="89">
        <v>13784784.9</v>
      </c>
      <c r="AC299" s="89">
        <v>14516967.290000001</v>
      </c>
      <c r="AD299" s="89">
        <v>15465177.950000001</v>
      </c>
      <c r="AE299" s="89">
        <v>16500924.610000001</v>
      </c>
      <c r="AF299" s="89">
        <v>17463906.73</v>
      </c>
      <c r="AG299" s="89">
        <v>18414113.390000001</v>
      </c>
      <c r="AH299" s="89">
        <v>19242927.050000001</v>
      </c>
      <c r="AI299" s="89">
        <v>19824475.609999999</v>
      </c>
      <c r="AJ299" s="89">
        <v>20497769.960000001</v>
      </c>
      <c r="AK299" s="89">
        <v>20690281.370000001</v>
      </c>
      <c r="AL299" s="89">
        <v>20889908.190000001</v>
      </c>
      <c r="AM299" s="89">
        <v>20959354.25</v>
      </c>
      <c r="AN299" s="89">
        <v>21080034.25</v>
      </c>
      <c r="AO299" s="89">
        <v>21029247.850000001</v>
      </c>
      <c r="AP299" s="89">
        <v>21135262.09</v>
      </c>
      <c r="AQ299" s="89">
        <v>20893816.539999999</v>
      </c>
      <c r="AR299" s="89">
        <v>20965637.619999997</v>
      </c>
      <c r="AS299" s="89">
        <v>21045637.619999997</v>
      </c>
      <c r="AT299" s="89">
        <v>21125637.619999997</v>
      </c>
      <c r="AU299" s="89">
        <v>21186876.349999998</v>
      </c>
      <c r="AV299" s="89">
        <v>21258663.259999998</v>
      </c>
      <c r="AW299" s="89">
        <v>21318985.259999998</v>
      </c>
      <c r="AX299" s="89">
        <v>21398985.259999998</v>
      </c>
      <c r="AY299" s="89">
        <v>21462827.239999998</v>
      </c>
      <c r="AZ299" s="89">
        <v>21511160.5</v>
      </c>
      <c r="BA299" s="89">
        <v>21552653.34</v>
      </c>
      <c r="BB299" s="89">
        <v>21600986.68</v>
      </c>
      <c r="BC299" s="89">
        <v>21646979.140000001</v>
      </c>
      <c r="BD299" s="89">
        <v>21695312.48</v>
      </c>
      <c r="BE299" s="89">
        <v>21738025.620000001</v>
      </c>
      <c r="BF299" s="89">
        <v>21786358.960000001</v>
      </c>
      <c r="BG299" s="89">
        <v>21834692.300000001</v>
      </c>
      <c r="BH299" s="89">
        <v>21883025.640000001</v>
      </c>
      <c r="BI299" s="89">
        <v>21928554.23</v>
      </c>
      <c r="BJ299" s="89">
        <v>21951554.84</v>
      </c>
      <c r="BK299" s="89">
        <v>24399888.18</v>
      </c>
      <c r="BL299" s="89">
        <v>24404902.449999999</v>
      </c>
      <c r="BM299" s="89">
        <v>24384539.390000001</v>
      </c>
      <c r="BN299" s="89">
        <v>24394961.18</v>
      </c>
      <c r="BO299" s="89">
        <v>24444961.18</v>
      </c>
      <c r="BP299" s="89">
        <v>24494961.18</v>
      </c>
      <c r="BQ299" s="89">
        <v>24544961.18</v>
      </c>
      <c r="BR299" s="89">
        <v>24594961.18</v>
      </c>
      <c r="BS299" s="89">
        <v>24644961.18</v>
      </c>
      <c r="BT299" s="89">
        <v>24694961.18</v>
      </c>
      <c r="BU299" s="89">
        <v>24719726.91</v>
      </c>
      <c r="BV299" s="89">
        <v>24753401.93</v>
      </c>
      <c r="BW299" s="89">
        <v>24696678.620000001</v>
      </c>
      <c r="BX299" s="112">
        <v>2697174.8600000017</v>
      </c>
      <c r="BY299" s="112">
        <v>12803541.98</v>
      </c>
      <c r="BZ299" s="112">
        <v>20959354.25</v>
      </c>
      <c r="CA299" s="112">
        <v>21462827.239999998</v>
      </c>
      <c r="CB299" s="112">
        <v>24399888.18</v>
      </c>
      <c r="CC299" s="112">
        <v>24696678.620000001</v>
      </c>
      <c r="CD299" s="236">
        <v>2732333.99</v>
      </c>
      <c r="CE299" s="236">
        <v>6929246.1600000001</v>
      </c>
      <c r="CF299" s="236">
        <v>17773394.870000001</v>
      </c>
      <c r="CG299" s="236">
        <v>21143151.170000002</v>
      </c>
      <c r="CH299" s="236">
        <v>21922463.010000002</v>
      </c>
      <c r="CI299" s="236">
        <v>24551835.829999998</v>
      </c>
    </row>
    <row r="300" spans="1:87" ht="12.75" customHeight="1" x14ac:dyDescent="0.3">
      <c r="A300" s="190">
        <v>39600</v>
      </c>
      <c r="B300" s="189" t="s">
        <v>611</v>
      </c>
      <c r="C300" s="89">
        <v>0</v>
      </c>
      <c r="D300" s="89">
        <v>0</v>
      </c>
      <c r="E300" s="89">
        <v>0</v>
      </c>
      <c r="F300" s="89">
        <v>0</v>
      </c>
      <c r="G300" s="89">
        <v>0</v>
      </c>
      <c r="H300" s="89">
        <v>0</v>
      </c>
      <c r="I300" s="89">
        <v>0</v>
      </c>
      <c r="J300" s="89">
        <v>0</v>
      </c>
      <c r="K300" s="89">
        <v>0</v>
      </c>
      <c r="L300" s="89">
        <v>0</v>
      </c>
      <c r="M300" s="89">
        <v>0</v>
      </c>
      <c r="N300" s="89">
        <v>0</v>
      </c>
      <c r="O300" s="89">
        <v>0</v>
      </c>
      <c r="P300" s="89">
        <v>0</v>
      </c>
      <c r="Q300" s="89">
        <v>0</v>
      </c>
      <c r="R300" s="89">
        <v>0</v>
      </c>
      <c r="S300" s="89">
        <v>0</v>
      </c>
      <c r="T300" s="89">
        <v>0</v>
      </c>
      <c r="U300" s="89">
        <v>0</v>
      </c>
      <c r="V300" s="89">
        <v>0</v>
      </c>
      <c r="W300" s="89">
        <v>0</v>
      </c>
      <c r="X300" s="89">
        <v>0</v>
      </c>
      <c r="Y300" s="89">
        <v>0</v>
      </c>
      <c r="Z300" s="89">
        <v>0</v>
      </c>
      <c r="AA300" s="89">
        <v>0</v>
      </c>
      <c r="AB300" s="89">
        <v>0</v>
      </c>
      <c r="AC300" s="89">
        <v>0</v>
      </c>
      <c r="AD300" s="89">
        <v>0</v>
      </c>
      <c r="AE300" s="89">
        <v>0</v>
      </c>
      <c r="AF300" s="89">
        <v>0</v>
      </c>
      <c r="AG300" s="89">
        <v>0</v>
      </c>
      <c r="AH300" s="89">
        <v>0</v>
      </c>
      <c r="AI300" s="89">
        <v>0</v>
      </c>
      <c r="AJ300" s="89">
        <v>0</v>
      </c>
      <c r="AK300" s="89">
        <v>0</v>
      </c>
      <c r="AL300" s="89">
        <v>0</v>
      </c>
      <c r="AM300" s="89">
        <v>0</v>
      </c>
      <c r="AN300" s="89">
        <v>0</v>
      </c>
      <c r="AO300" s="89">
        <v>0</v>
      </c>
      <c r="AP300" s="89">
        <v>0</v>
      </c>
      <c r="AQ300" s="89">
        <v>0</v>
      </c>
      <c r="AR300" s="89">
        <v>0</v>
      </c>
      <c r="AS300" s="89">
        <v>0</v>
      </c>
      <c r="AT300" s="89">
        <v>0</v>
      </c>
      <c r="AU300" s="89">
        <v>0</v>
      </c>
      <c r="AV300" s="89">
        <v>0</v>
      </c>
      <c r="AW300" s="89">
        <v>0</v>
      </c>
      <c r="AX300" s="89">
        <v>0</v>
      </c>
      <c r="AY300" s="89">
        <v>0</v>
      </c>
      <c r="AZ300" s="89">
        <v>0</v>
      </c>
      <c r="BA300" s="89">
        <v>0</v>
      </c>
      <c r="BB300" s="89">
        <v>0</v>
      </c>
      <c r="BC300" s="89">
        <v>0</v>
      </c>
      <c r="BD300" s="89">
        <v>0</v>
      </c>
      <c r="BE300" s="89">
        <v>0</v>
      </c>
      <c r="BF300" s="89">
        <v>0</v>
      </c>
      <c r="BG300" s="89">
        <v>0</v>
      </c>
      <c r="BH300" s="89">
        <v>0</v>
      </c>
      <c r="BI300" s="89">
        <v>0</v>
      </c>
      <c r="BJ300" s="89">
        <v>0</v>
      </c>
      <c r="BK300" s="89">
        <v>0</v>
      </c>
      <c r="BL300" s="89">
        <v>0</v>
      </c>
      <c r="BM300" s="89">
        <v>0</v>
      </c>
      <c r="BN300" s="89">
        <v>0</v>
      </c>
      <c r="BO300" s="89">
        <v>0</v>
      </c>
      <c r="BP300" s="89">
        <v>0</v>
      </c>
      <c r="BQ300" s="89">
        <v>0</v>
      </c>
      <c r="BR300" s="89">
        <v>0</v>
      </c>
      <c r="BS300" s="89">
        <v>0</v>
      </c>
      <c r="BT300" s="89">
        <v>0</v>
      </c>
      <c r="BU300" s="89">
        <v>0</v>
      </c>
      <c r="BV300" s="89">
        <v>0</v>
      </c>
      <c r="BW300" s="89">
        <v>0</v>
      </c>
      <c r="BX300" s="112">
        <v>0</v>
      </c>
      <c r="BY300" s="112">
        <v>0</v>
      </c>
      <c r="BZ300" s="112">
        <v>0</v>
      </c>
      <c r="CA300" s="112">
        <v>0</v>
      </c>
      <c r="CB300" s="112">
        <v>0</v>
      </c>
      <c r="CC300" s="112">
        <v>0</v>
      </c>
      <c r="CD300" s="236">
        <v>0</v>
      </c>
      <c r="CE300" s="236">
        <v>0</v>
      </c>
      <c r="CF300" s="236">
        <v>0</v>
      </c>
      <c r="CG300" s="236">
        <v>0</v>
      </c>
      <c r="CH300" s="236">
        <v>0</v>
      </c>
      <c r="CI300" s="236">
        <v>0</v>
      </c>
    </row>
    <row r="301" spans="1:87" ht="12.75" customHeight="1" x14ac:dyDescent="0.3">
      <c r="A301" s="190">
        <v>39700</v>
      </c>
      <c r="B301" s="189" t="s">
        <v>612</v>
      </c>
      <c r="C301" s="89">
        <v>40948509.610000029</v>
      </c>
      <c r="D301" s="89">
        <v>40620072.260000028</v>
      </c>
      <c r="E301" s="89">
        <v>40749728.25000003</v>
      </c>
      <c r="F301" s="89">
        <v>40936817.710000031</v>
      </c>
      <c r="G301" s="89">
        <v>40627476.540000036</v>
      </c>
      <c r="H301" s="89">
        <v>40346465.940000035</v>
      </c>
      <c r="I301" s="89">
        <v>41628079.130000032</v>
      </c>
      <c r="J301" s="89">
        <v>41932091.770000033</v>
      </c>
      <c r="K301" s="89">
        <v>43151763.07000003</v>
      </c>
      <c r="L301" s="89">
        <v>43309766.150000036</v>
      </c>
      <c r="M301" s="89">
        <v>43233654.170000032</v>
      </c>
      <c r="N301" s="89">
        <v>43161478.180000037</v>
      </c>
      <c r="O301" s="89">
        <v>44098506.14000003</v>
      </c>
      <c r="P301" s="89">
        <v>44431466.610000029</v>
      </c>
      <c r="Q301" s="89">
        <v>44939704.460000031</v>
      </c>
      <c r="R301" s="89">
        <v>44869252.130000032</v>
      </c>
      <c r="S301" s="89">
        <v>45251142.630000032</v>
      </c>
      <c r="T301" s="89">
        <v>45356160.89000003</v>
      </c>
      <c r="U301" s="89">
        <v>45405742.64000003</v>
      </c>
      <c r="V301" s="89">
        <v>45501832.190000027</v>
      </c>
      <c r="W301" s="89">
        <v>45560139.670000024</v>
      </c>
      <c r="X301" s="89">
        <v>45463072.160000019</v>
      </c>
      <c r="Y301" s="89">
        <v>45240280.880000018</v>
      </c>
      <c r="Z301" s="89">
        <v>44912196.570000023</v>
      </c>
      <c r="AA301" s="89">
        <v>46193295.790000029</v>
      </c>
      <c r="AB301" s="89">
        <v>46357652.14000003</v>
      </c>
      <c r="AC301" s="89">
        <v>46722680.360000029</v>
      </c>
      <c r="AD301" s="89">
        <v>46112484.270000026</v>
      </c>
      <c r="AE301" s="89">
        <v>46413706.240000024</v>
      </c>
      <c r="AF301" s="89">
        <v>46545989.080000021</v>
      </c>
      <c r="AG301" s="89">
        <v>47991674.87000002</v>
      </c>
      <c r="AH301" s="89">
        <v>48230658.94000002</v>
      </c>
      <c r="AI301" s="89">
        <v>48588226.51000002</v>
      </c>
      <c r="AJ301" s="89">
        <v>48623067.520000026</v>
      </c>
      <c r="AK301" s="89">
        <v>38586927.670000032</v>
      </c>
      <c r="AL301" s="89">
        <v>38410457.830000028</v>
      </c>
      <c r="AM301" s="89">
        <v>39472732.500000022</v>
      </c>
      <c r="AN301" s="89">
        <v>39596818.250000022</v>
      </c>
      <c r="AO301" s="89">
        <v>39118489.130000025</v>
      </c>
      <c r="AP301" s="89">
        <v>39378293.260000028</v>
      </c>
      <c r="AQ301" s="89">
        <v>39674147.880000025</v>
      </c>
      <c r="AR301" s="89">
        <v>39614451.300000027</v>
      </c>
      <c r="AS301" s="89">
        <v>39943547.39000003</v>
      </c>
      <c r="AT301" s="89">
        <v>40152038.14000003</v>
      </c>
      <c r="AU301" s="89">
        <v>38200230.57000003</v>
      </c>
      <c r="AV301" s="89">
        <v>38339246.780000024</v>
      </c>
      <c r="AW301" s="89">
        <v>38678869.810000025</v>
      </c>
      <c r="AX301" s="89">
        <v>39022135.140000023</v>
      </c>
      <c r="AY301" s="89">
        <v>96206833.810000017</v>
      </c>
      <c r="AZ301" s="89">
        <v>96095999.140000015</v>
      </c>
      <c r="BA301" s="89">
        <v>95864324.26000002</v>
      </c>
      <c r="BB301" s="89">
        <v>96117447.200000018</v>
      </c>
      <c r="BC301" s="89">
        <v>96291282.690000013</v>
      </c>
      <c r="BD301" s="89">
        <v>96611541.770000011</v>
      </c>
      <c r="BE301" s="89">
        <v>96944407.780000016</v>
      </c>
      <c r="BF301" s="89">
        <v>96971210.330000013</v>
      </c>
      <c r="BG301" s="89">
        <v>97226309.210000008</v>
      </c>
      <c r="BH301" s="89">
        <v>97383275.760000005</v>
      </c>
      <c r="BI301" s="89">
        <v>97651751.640000001</v>
      </c>
      <c r="BJ301" s="89">
        <v>97872590.349999994</v>
      </c>
      <c r="BK301" s="89">
        <v>98374958.099999994</v>
      </c>
      <c r="BL301" s="89">
        <v>96461845.689999998</v>
      </c>
      <c r="BM301" s="89">
        <v>96210880.400000006</v>
      </c>
      <c r="BN301" s="89">
        <v>96148566.63000001</v>
      </c>
      <c r="BO301" s="89">
        <v>95902782.950000018</v>
      </c>
      <c r="BP301" s="89">
        <v>95855607.810000017</v>
      </c>
      <c r="BQ301" s="89">
        <v>95859391.680000022</v>
      </c>
      <c r="BR301" s="89">
        <v>95778330.39000003</v>
      </c>
      <c r="BS301" s="89">
        <v>95691750.940000042</v>
      </c>
      <c r="BT301" s="89">
        <v>95494290.51000005</v>
      </c>
      <c r="BU301" s="89">
        <v>95173125.370000049</v>
      </c>
      <c r="BV301" s="89">
        <v>95090459.560000047</v>
      </c>
      <c r="BW301" s="89">
        <v>98546970.250000045</v>
      </c>
      <c r="BX301" s="112">
        <v>44098506.14000003</v>
      </c>
      <c r="BY301" s="112">
        <v>46193295.790000029</v>
      </c>
      <c r="BZ301" s="112">
        <v>39472732.500000022</v>
      </c>
      <c r="CA301" s="112">
        <v>96206833.810000017</v>
      </c>
      <c r="CB301" s="112">
        <v>98374958.099999994</v>
      </c>
      <c r="CC301" s="112">
        <v>98546970.250000045</v>
      </c>
      <c r="CD301" s="236">
        <v>41903416.07</v>
      </c>
      <c r="CE301" s="236">
        <v>45170984.060000002</v>
      </c>
      <c r="CF301" s="236">
        <v>45249965.670000002</v>
      </c>
      <c r="CG301" s="236">
        <v>43645987.229999997</v>
      </c>
      <c r="CH301" s="236">
        <v>96893225.540000007</v>
      </c>
      <c r="CI301" s="236">
        <v>96199150.790000007</v>
      </c>
    </row>
    <row r="302" spans="1:87" ht="12.75" customHeight="1" x14ac:dyDescent="0.3">
      <c r="A302" s="190">
        <v>39725</v>
      </c>
      <c r="B302" s="189" t="s">
        <v>613</v>
      </c>
      <c r="C302" s="89">
        <v>39503986.780000016</v>
      </c>
      <c r="D302" s="89">
        <v>39443017.570000015</v>
      </c>
      <c r="E302" s="89">
        <v>39475310.020000018</v>
      </c>
      <c r="F302" s="89">
        <v>39619540.030000024</v>
      </c>
      <c r="G302" s="89">
        <v>39894819.850000024</v>
      </c>
      <c r="H302" s="89">
        <v>39914927.200000025</v>
      </c>
      <c r="I302" s="89">
        <v>40847793.080000028</v>
      </c>
      <c r="J302" s="89">
        <v>40747505.570000023</v>
      </c>
      <c r="K302" s="89">
        <v>41024905.080000021</v>
      </c>
      <c r="L302" s="89">
        <v>41160210.280000024</v>
      </c>
      <c r="M302" s="89">
        <v>42214257.820000023</v>
      </c>
      <c r="N302" s="89">
        <v>41906396.390000023</v>
      </c>
      <c r="O302" s="89">
        <v>42158498.280000016</v>
      </c>
      <c r="P302" s="89">
        <v>42275889.850000016</v>
      </c>
      <c r="Q302" s="89">
        <v>42617818.980000012</v>
      </c>
      <c r="R302" s="89">
        <v>42778177.420000009</v>
      </c>
      <c r="S302" s="89">
        <v>42848337.420000009</v>
      </c>
      <c r="T302" s="89">
        <v>42971937.420000009</v>
      </c>
      <c r="U302" s="89">
        <v>43069915.610000014</v>
      </c>
      <c r="V302" s="89">
        <v>43256315.610000014</v>
      </c>
      <c r="W302" s="89">
        <v>43454035.610000014</v>
      </c>
      <c r="X302" s="89">
        <v>43606835.610000014</v>
      </c>
      <c r="Y302" s="89">
        <v>43642675.610000014</v>
      </c>
      <c r="Z302" s="89">
        <v>43903868.950000018</v>
      </c>
      <c r="AA302" s="89">
        <v>51778218.330000013</v>
      </c>
      <c r="AB302" s="89">
        <v>52291891.99000001</v>
      </c>
      <c r="AC302" s="89">
        <v>52805565.650000006</v>
      </c>
      <c r="AD302" s="89">
        <v>53482039.310000002</v>
      </c>
      <c r="AE302" s="89">
        <v>54158512.969999999</v>
      </c>
      <c r="AF302" s="89">
        <v>52538276.649999999</v>
      </c>
      <c r="AG302" s="89">
        <v>53214750.309999995</v>
      </c>
      <c r="AH302" s="89">
        <v>53891223.969999991</v>
      </c>
      <c r="AI302" s="89">
        <v>82167697.629999995</v>
      </c>
      <c r="AJ302" s="89">
        <v>82844171.289999992</v>
      </c>
      <c r="AK302" s="89">
        <v>83520644.949999988</v>
      </c>
      <c r="AL302" s="89">
        <v>84197118.609999985</v>
      </c>
      <c r="AM302" s="89">
        <v>84873592.239999995</v>
      </c>
      <c r="AN302" s="89">
        <v>85302588.339999989</v>
      </c>
      <c r="AO302" s="89">
        <v>85731584.479999989</v>
      </c>
      <c r="AP302" s="89">
        <v>86160580.61999999</v>
      </c>
      <c r="AQ302" s="89">
        <v>86589576.75999999</v>
      </c>
      <c r="AR302" s="89">
        <v>87018572.899999991</v>
      </c>
      <c r="AS302" s="89">
        <v>87447569.039999992</v>
      </c>
      <c r="AT302" s="89">
        <v>87876565.179999992</v>
      </c>
      <c r="AU302" s="89">
        <v>88305561.319999993</v>
      </c>
      <c r="AV302" s="89">
        <v>88734557.459999993</v>
      </c>
      <c r="AW302" s="89">
        <v>89163553.599999994</v>
      </c>
      <c r="AX302" s="89">
        <v>89592549.739999995</v>
      </c>
      <c r="AY302" s="89">
        <v>91265545.879999995</v>
      </c>
      <c r="AZ302" s="89">
        <v>91265545.879999995</v>
      </c>
      <c r="BA302" s="89">
        <v>91265545.879999995</v>
      </c>
      <c r="BB302" s="89">
        <v>91265545.879999995</v>
      </c>
      <c r="BC302" s="89">
        <v>91265545.879999995</v>
      </c>
      <c r="BD302" s="89">
        <v>91265545.879999995</v>
      </c>
      <c r="BE302" s="89">
        <v>91265545.879999995</v>
      </c>
      <c r="BF302" s="89">
        <v>91265545.879999995</v>
      </c>
      <c r="BG302" s="89">
        <v>91265545.879999995</v>
      </c>
      <c r="BH302" s="89">
        <v>95571274.899999991</v>
      </c>
      <c r="BI302" s="89">
        <v>95652759.219999999</v>
      </c>
      <c r="BJ302" s="89">
        <v>95734243.540000007</v>
      </c>
      <c r="BK302" s="89">
        <v>97059727.860000014</v>
      </c>
      <c r="BL302" s="89">
        <v>97059727.860000014</v>
      </c>
      <c r="BM302" s="89">
        <v>97059727.860000014</v>
      </c>
      <c r="BN302" s="89">
        <v>97059727.860000014</v>
      </c>
      <c r="BO302" s="89">
        <v>97059727.860000014</v>
      </c>
      <c r="BP302" s="89">
        <v>97059727.860000014</v>
      </c>
      <c r="BQ302" s="89">
        <v>97059727.860000014</v>
      </c>
      <c r="BR302" s="89">
        <v>97059727.860000014</v>
      </c>
      <c r="BS302" s="89">
        <v>97059727.860000014</v>
      </c>
      <c r="BT302" s="89">
        <v>97059727.860000014</v>
      </c>
      <c r="BU302" s="89">
        <v>97059727.860000014</v>
      </c>
      <c r="BV302" s="89">
        <v>97059727.860000014</v>
      </c>
      <c r="BW302" s="89">
        <v>98703727.860000014</v>
      </c>
      <c r="BX302" s="112">
        <v>42158498.280000016</v>
      </c>
      <c r="BY302" s="112">
        <v>51778218.330000013</v>
      </c>
      <c r="BZ302" s="112">
        <v>84873592.239999995</v>
      </c>
      <c r="CA302" s="112">
        <v>91265545.879999995</v>
      </c>
      <c r="CB302" s="112">
        <v>97059727.860000014</v>
      </c>
      <c r="CC302" s="112">
        <v>98703727.860000014</v>
      </c>
      <c r="CD302" s="236">
        <v>40608551.380000003</v>
      </c>
      <c r="CE302" s="236">
        <v>43720194.210000001</v>
      </c>
      <c r="CF302" s="236">
        <v>64751054.149999999</v>
      </c>
      <c r="CG302" s="236">
        <v>87543261.349999994</v>
      </c>
      <c r="CH302" s="236">
        <v>92723686.030000001</v>
      </c>
      <c r="CI302" s="236">
        <v>97186189.400000006</v>
      </c>
    </row>
    <row r="303" spans="1:87" ht="12.75" customHeight="1" x14ac:dyDescent="0.3">
      <c r="A303" s="190">
        <v>39800</v>
      </c>
      <c r="B303" s="189" t="s">
        <v>614</v>
      </c>
      <c r="C303" s="89">
        <v>4717643.8600000003</v>
      </c>
      <c r="D303" s="89">
        <v>5269611.3099999996</v>
      </c>
      <c r="E303" s="89">
        <v>5274294.1599999992</v>
      </c>
      <c r="F303" s="89">
        <v>5300259.8099999996</v>
      </c>
      <c r="G303" s="89">
        <v>5333962.76</v>
      </c>
      <c r="H303" s="89">
        <v>4785329.59</v>
      </c>
      <c r="I303" s="89">
        <v>4785329.59</v>
      </c>
      <c r="J303" s="89">
        <v>4785732.8099999996</v>
      </c>
      <c r="K303" s="89">
        <v>4815394.5599999996</v>
      </c>
      <c r="L303" s="89">
        <v>4821876.8099999996</v>
      </c>
      <c r="M303" s="89">
        <v>4829211.8</v>
      </c>
      <c r="N303" s="89">
        <v>4916840.3499999996</v>
      </c>
      <c r="O303" s="89">
        <v>5162276.46</v>
      </c>
      <c r="P303" s="89">
        <v>5162276.46</v>
      </c>
      <c r="Q303" s="89">
        <v>5172720.1500000004</v>
      </c>
      <c r="R303" s="89">
        <v>5243067.75</v>
      </c>
      <c r="S303" s="89">
        <v>5243067.75</v>
      </c>
      <c r="T303" s="89">
        <v>5243067.75</v>
      </c>
      <c r="U303" s="89">
        <v>5243067.75</v>
      </c>
      <c r="V303" s="89">
        <v>5071054.3999999994</v>
      </c>
      <c r="W303" s="89">
        <v>5071054.3999999994</v>
      </c>
      <c r="X303" s="89">
        <v>5068687.0399999991</v>
      </c>
      <c r="Y303" s="89">
        <v>5068687.0399999991</v>
      </c>
      <c r="Z303" s="89">
        <v>5068687.0399999991</v>
      </c>
      <c r="AA303" s="89">
        <v>5268687.0399999991</v>
      </c>
      <c r="AB303" s="89">
        <v>5145378.7299999995</v>
      </c>
      <c r="AC303" s="89">
        <v>5123385.42</v>
      </c>
      <c r="AD303" s="89">
        <v>5108239.84</v>
      </c>
      <c r="AE303" s="89">
        <v>5108239.84</v>
      </c>
      <c r="AF303" s="89">
        <v>4907474.4799999995</v>
      </c>
      <c r="AG303" s="89">
        <v>4844255.3999999994</v>
      </c>
      <c r="AH303" s="89">
        <v>4844255.3999999994</v>
      </c>
      <c r="AI303" s="89">
        <v>4768243.8899999997</v>
      </c>
      <c r="AJ303" s="89">
        <v>4768243.8899999997</v>
      </c>
      <c r="AK303" s="89">
        <v>4684855.1599999992</v>
      </c>
      <c r="AL303" s="89">
        <v>4589611.4899999993</v>
      </c>
      <c r="AM303" s="89">
        <v>5486115.9399999995</v>
      </c>
      <c r="AN303" s="89">
        <v>5486115.9399999995</v>
      </c>
      <c r="AO303" s="89">
        <v>5481327.6099999994</v>
      </c>
      <c r="AP303" s="89">
        <v>5255268.4399999995</v>
      </c>
      <c r="AQ303" s="89">
        <v>5053103.0299999993</v>
      </c>
      <c r="AR303" s="89">
        <v>5053103.0299999993</v>
      </c>
      <c r="AS303" s="89">
        <v>5029920.18</v>
      </c>
      <c r="AT303" s="89">
        <v>5029920.18</v>
      </c>
      <c r="AU303" s="89">
        <v>4985919.0999999996</v>
      </c>
      <c r="AV303" s="89">
        <v>15093919.09</v>
      </c>
      <c r="AW303" s="89">
        <v>15618822.41</v>
      </c>
      <c r="AX303" s="89">
        <v>16253933.33</v>
      </c>
      <c r="AY303" s="89">
        <v>24299476.93</v>
      </c>
      <c r="AZ303" s="89">
        <v>24160026.329999998</v>
      </c>
      <c r="BA303" s="89">
        <v>24053441.889999997</v>
      </c>
      <c r="BB303" s="89">
        <v>23971427.329999998</v>
      </c>
      <c r="BC303" s="89">
        <v>23933352.789999999</v>
      </c>
      <c r="BD303" s="89">
        <v>23933352.789999999</v>
      </c>
      <c r="BE303" s="89">
        <v>23894134.219999999</v>
      </c>
      <c r="BF303" s="89">
        <v>23851351.41</v>
      </c>
      <c r="BG303" s="89">
        <v>23851351.41</v>
      </c>
      <c r="BH303" s="89">
        <v>23244592.609999999</v>
      </c>
      <c r="BI303" s="89">
        <v>23186951.73</v>
      </c>
      <c r="BJ303" s="89">
        <v>23186951.73</v>
      </c>
      <c r="BK303" s="89">
        <v>25189930.280000001</v>
      </c>
      <c r="BL303" s="89">
        <v>25174989.540000003</v>
      </c>
      <c r="BM303" s="89">
        <v>25162212.580000002</v>
      </c>
      <c r="BN303" s="89">
        <v>25155552.740000002</v>
      </c>
      <c r="BO303" s="89">
        <v>25154425.770000003</v>
      </c>
      <c r="BP303" s="89">
        <v>25141271.180000003</v>
      </c>
      <c r="BQ303" s="89">
        <v>25141271.180000003</v>
      </c>
      <c r="BR303" s="89">
        <v>25141271.180000003</v>
      </c>
      <c r="BS303" s="89">
        <v>24853434.640000004</v>
      </c>
      <c r="BT303" s="89">
        <v>24853434.640000004</v>
      </c>
      <c r="BU303" s="89">
        <v>24807519.100000005</v>
      </c>
      <c r="BV303" s="89">
        <v>24802337.080000006</v>
      </c>
      <c r="BW303" s="89">
        <v>30602337.080000006</v>
      </c>
      <c r="BX303" s="112">
        <v>5162276.46</v>
      </c>
      <c r="BY303" s="112">
        <v>5268687.0399999991</v>
      </c>
      <c r="BZ303" s="112">
        <v>5486115.9399999995</v>
      </c>
      <c r="CA303" s="112">
        <v>24299476.93</v>
      </c>
      <c r="CB303" s="112">
        <v>25189930.280000001</v>
      </c>
      <c r="CC303" s="112">
        <v>30602337.080000006</v>
      </c>
      <c r="CD303" s="236">
        <v>4984443.37</v>
      </c>
      <c r="CE303" s="236">
        <v>5160492.3899999997</v>
      </c>
      <c r="CF303" s="236">
        <v>4972845.12</v>
      </c>
      <c r="CG303" s="236">
        <v>9086688.0899999999</v>
      </c>
      <c r="CH303" s="236">
        <v>23904333.960000001</v>
      </c>
      <c r="CI303" s="236">
        <v>25475383.609999999</v>
      </c>
    </row>
    <row r="304" spans="1:87" ht="12.75" customHeight="1" x14ac:dyDescent="0.3">
      <c r="A304" s="190">
        <v>39910</v>
      </c>
      <c r="B304" s="189" t="s">
        <v>615</v>
      </c>
      <c r="C304" s="89">
        <v>269187.51</v>
      </c>
      <c r="D304" s="89">
        <v>269187.51</v>
      </c>
      <c r="E304" s="89">
        <v>269187.51</v>
      </c>
      <c r="F304" s="89">
        <v>269187.51</v>
      </c>
      <c r="G304" s="89">
        <v>269187.51</v>
      </c>
      <c r="H304" s="89">
        <v>269187.51</v>
      </c>
      <c r="I304" s="89">
        <v>269187.51</v>
      </c>
      <c r="J304" s="89">
        <v>269187.51</v>
      </c>
      <c r="K304" s="89">
        <v>269187.51</v>
      </c>
      <c r="L304" s="89">
        <v>269187.51</v>
      </c>
      <c r="M304" s="89">
        <v>269187.51</v>
      </c>
      <c r="N304" s="89">
        <v>269187.51</v>
      </c>
      <c r="O304" s="89">
        <v>269187.51</v>
      </c>
      <c r="P304" s="89">
        <v>269187.51</v>
      </c>
      <c r="Q304" s="89">
        <v>269187.51</v>
      </c>
      <c r="R304" s="89">
        <v>269187.51</v>
      </c>
      <c r="S304" s="89">
        <v>269187.51</v>
      </c>
      <c r="T304" s="89">
        <v>269187.51</v>
      </c>
      <c r="U304" s="89">
        <v>269187.51</v>
      </c>
      <c r="V304" s="89">
        <v>269187.51</v>
      </c>
      <c r="W304" s="89">
        <v>269187.51</v>
      </c>
      <c r="X304" s="89">
        <v>269187.51</v>
      </c>
      <c r="Y304" s="89">
        <v>269187.51</v>
      </c>
      <c r="Z304" s="89">
        <v>269187.51</v>
      </c>
      <c r="AA304" s="89">
        <v>269187.51</v>
      </c>
      <c r="AB304" s="89">
        <v>269187.51</v>
      </c>
      <c r="AC304" s="89">
        <v>269187.51</v>
      </c>
      <c r="AD304" s="89">
        <v>269187.51</v>
      </c>
      <c r="AE304" s="89">
        <v>269187.51</v>
      </c>
      <c r="AF304" s="89">
        <v>269187.51</v>
      </c>
      <c r="AG304" s="89">
        <v>269187.51</v>
      </c>
      <c r="AH304" s="89">
        <v>269187.51</v>
      </c>
      <c r="AI304" s="89">
        <v>269187.51</v>
      </c>
      <c r="AJ304" s="89">
        <v>269187.51</v>
      </c>
      <c r="AK304" s="89">
        <v>269187.51</v>
      </c>
      <c r="AL304" s="89">
        <v>269187.51</v>
      </c>
      <c r="AM304" s="89">
        <v>269187.51</v>
      </c>
      <c r="AN304" s="89">
        <v>269187.51</v>
      </c>
      <c r="AO304" s="89">
        <v>269187.51</v>
      </c>
      <c r="AP304" s="89">
        <v>269187.51</v>
      </c>
      <c r="AQ304" s="89">
        <v>269187.51</v>
      </c>
      <c r="AR304" s="89">
        <v>269187.51</v>
      </c>
      <c r="AS304" s="89">
        <v>269187.51</v>
      </c>
      <c r="AT304" s="89">
        <v>269187.51</v>
      </c>
      <c r="AU304" s="89">
        <v>269187.51</v>
      </c>
      <c r="AV304" s="89">
        <v>269187.51</v>
      </c>
      <c r="AW304" s="89">
        <v>269187.51</v>
      </c>
      <c r="AX304" s="89">
        <v>269187.51</v>
      </c>
      <c r="AY304" s="89">
        <v>269187.51</v>
      </c>
      <c r="AZ304" s="89">
        <v>269187.51</v>
      </c>
      <c r="BA304" s="89">
        <v>269187.51</v>
      </c>
      <c r="BB304" s="89">
        <v>269187.51</v>
      </c>
      <c r="BC304" s="89">
        <v>269187.51</v>
      </c>
      <c r="BD304" s="89">
        <v>269187.51</v>
      </c>
      <c r="BE304" s="89">
        <v>269187.51</v>
      </c>
      <c r="BF304" s="89">
        <v>269187.51</v>
      </c>
      <c r="BG304" s="89">
        <v>269187.51</v>
      </c>
      <c r="BH304" s="89">
        <v>269187.51</v>
      </c>
      <c r="BI304" s="89">
        <v>269187.51</v>
      </c>
      <c r="BJ304" s="89">
        <v>269187.51</v>
      </c>
      <c r="BK304" s="89">
        <v>269187.51</v>
      </c>
      <c r="BL304" s="89">
        <v>269187.51</v>
      </c>
      <c r="BM304" s="89">
        <v>269187.51</v>
      </c>
      <c r="BN304" s="89">
        <v>269187.51</v>
      </c>
      <c r="BO304" s="89">
        <v>269187.51</v>
      </c>
      <c r="BP304" s="89">
        <v>269187.51</v>
      </c>
      <c r="BQ304" s="89">
        <v>269187.51</v>
      </c>
      <c r="BR304" s="89">
        <v>269187.51</v>
      </c>
      <c r="BS304" s="89">
        <v>269187.51</v>
      </c>
      <c r="BT304" s="89">
        <v>269187.51</v>
      </c>
      <c r="BU304" s="89">
        <v>269187.51</v>
      </c>
      <c r="BV304" s="89">
        <v>269187.51</v>
      </c>
      <c r="BW304" s="89">
        <v>269187.51</v>
      </c>
      <c r="BX304" s="112">
        <v>269187.51</v>
      </c>
      <c r="BY304" s="112">
        <v>269187.51</v>
      </c>
      <c r="BZ304" s="112">
        <v>269187.51</v>
      </c>
      <c r="CA304" s="112">
        <v>269187.51</v>
      </c>
      <c r="CB304" s="112">
        <v>269187.51</v>
      </c>
      <c r="CC304" s="112">
        <v>269187.51</v>
      </c>
      <c r="CD304" s="236">
        <v>269187.51</v>
      </c>
      <c r="CE304" s="236">
        <v>269187.51</v>
      </c>
      <c r="CF304" s="236">
        <v>269187.51</v>
      </c>
      <c r="CG304" s="236">
        <v>269187.51</v>
      </c>
      <c r="CH304" s="236">
        <v>269187.51</v>
      </c>
      <c r="CI304" s="236">
        <v>269187.51</v>
      </c>
    </row>
    <row r="305" spans="1:87" ht="12.75" customHeight="1" x14ac:dyDescent="0.3">
      <c r="A305" s="190"/>
      <c r="B305" s="240"/>
      <c r="C305" s="240"/>
      <c r="D305" s="89"/>
      <c r="E305" s="89"/>
      <c r="F305" s="89"/>
      <c r="G305" s="89"/>
      <c r="H305" s="89"/>
      <c r="I305" s="89"/>
      <c r="J305" s="89"/>
      <c r="K305" s="89"/>
      <c r="L305" s="89"/>
      <c r="M305" s="89"/>
      <c r="N305" s="89"/>
      <c r="O305" s="89"/>
      <c r="P305" s="89"/>
      <c r="Q305" s="89"/>
      <c r="R305" s="89"/>
      <c r="S305" s="89"/>
      <c r="T305" s="89"/>
      <c r="U305" s="89"/>
      <c r="V305" s="89"/>
      <c r="W305" s="89"/>
      <c r="X305" s="89"/>
      <c r="Y305" s="89"/>
      <c r="Z305" s="89"/>
      <c r="AA305" s="89"/>
      <c r="AB305" s="89"/>
      <c r="AC305" s="89"/>
      <c r="AD305" s="89"/>
      <c r="AE305" s="89"/>
      <c r="AF305" s="89"/>
      <c r="AG305" s="89"/>
      <c r="AH305" s="89"/>
      <c r="AI305" s="89"/>
      <c r="AJ305" s="89"/>
      <c r="AK305" s="89"/>
      <c r="AL305" s="89"/>
      <c r="AM305" s="89"/>
      <c r="AN305" s="89"/>
      <c r="AO305" s="89"/>
      <c r="AP305" s="89"/>
      <c r="AQ305" s="89"/>
      <c r="AR305" s="89"/>
      <c r="AS305" s="89"/>
      <c r="AT305" s="89"/>
      <c r="AU305" s="89"/>
      <c r="AV305" s="89"/>
      <c r="AW305" s="89"/>
      <c r="AX305" s="89"/>
      <c r="AY305" s="89"/>
      <c r="AZ305" s="89"/>
      <c r="BA305" s="89"/>
      <c r="BB305" s="89"/>
      <c r="BC305" s="89"/>
      <c r="BD305" s="89"/>
      <c r="BE305" s="89"/>
      <c r="BF305" s="89"/>
      <c r="BG305" s="89"/>
      <c r="BH305" s="89"/>
      <c r="BI305" s="89"/>
      <c r="BJ305" s="89"/>
      <c r="BK305" s="89"/>
      <c r="BL305" s="89"/>
      <c r="BM305" s="89"/>
      <c r="BN305" s="89"/>
      <c r="BO305" s="89"/>
      <c r="BP305" s="89"/>
      <c r="BQ305" s="89"/>
      <c r="BR305" s="89"/>
      <c r="BS305" s="89"/>
      <c r="BT305" s="89"/>
      <c r="BU305" s="89"/>
      <c r="BV305" s="89"/>
      <c r="BW305" s="89"/>
      <c r="BX305" s="114"/>
      <c r="BY305" s="114"/>
      <c r="BZ305" s="114"/>
      <c r="CA305" s="114"/>
      <c r="CB305" s="114"/>
      <c r="CC305" s="114"/>
      <c r="CD305" s="236"/>
      <c r="CE305" s="236"/>
      <c r="CF305" s="236"/>
      <c r="CG305" s="236"/>
      <c r="CH305" s="236"/>
      <c r="CI305" s="236"/>
    </row>
    <row r="306" spans="1:87" ht="12.75" customHeight="1" x14ac:dyDescent="0.3">
      <c r="A306" s="190"/>
      <c r="B306" s="240"/>
      <c r="C306" s="240"/>
      <c r="D306" s="89"/>
      <c r="E306" s="89"/>
      <c r="F306" s="89"/>
      <c r="G306" s="89"/>
      <c r="H306" s="89"/>
      <c r="I306" s="89"/>
      <c r="J306" s="89"/>
      <c r="K306" s="89"/>
      <c r="L306" s="89"/>
      <c r="M306" s="89"/>
      <c r="N306" s="89"/>
      <c r="O306" s="89"/>
      <c r="P306" s="89"/>
      <c r="Q306" s="89"/>
      <c r="R306" s="89"/>
      <c r="S306" s="89"/>
      <c r="T306" s="89"/>
      <c r="U306" s="89"/>
      <c r="V306" s="89"/>
      <c r="W306" s="89"/>
      <c r="X306" s="89"/>
      <c r="Y306" s="89"/>
      <c r="Z306" s="89"/>
      <c r="AA306" s="89"/>
      <c r="AB306" s="89"/>
      <c r="AC306" s="89"/>
      <c r="AD306" s="89"/>
      <c r="AE306" s="89"/>
      <c r="AF306" s="89"/>
      <c r="AG306" s="89"/>
      <c r="AH306" s="89"/>
      <c r="AI306" s="89"/>
      <c r="AJ306" s="89"/>
      <c r="AK306" s="89"/>
      <c r="AL306" s="89"/>
      <c r="AM306" s="89"/>
      <c r="AN306" s="89"/>
      <c r="AO306" s="89"/>
      <c r="AP306" s="89"/>
      <c r="AQ306" s="89"/>
      <c r="AR306" s="89"/>
      <c r="AS306" s="89"/>
      <c r="AT306" s="89"/>
      <c r="AU306" s="89"/>
      <c r="AV306" s="89"/>
      <c r="AW306" s="89"/>
      <c r="AX306" s="89"/>
      <c r="AY306" s="89"/>
      <c r="AZ306" s="89"/>
      <c r="BA306" s="89"/>
      <c r="BB306" s="89"/>
      <c r="BC306" s="89"/>
      <c r="BD306" s="89"/>
      <c r="BE306" s="89"/>
      <c r="BF306" s="89"/>
      <c r="BG306" s="89"/>
      <c r="BH306" s="89"/>
      <c r="BI306" s="89"/>
      <c r="BJ306" s="89"/>
      <c r="BK306" s="89"/>
      <c r="BL306" s="89"/>
      <c r="BM306" s="89"/>
      <c r="BN306" s="89"/>
      <c r="BO306" s="89"/>
      <c r="BP306" s="89"/>
      <c r="BQ306" s="89"/>
      <c r="BR306" s="89"/>
      <c r="BS306" s="89"/>
      <c r="BT306" s="89"/>
      <c r="BU306" s="89"/>
      <c r="BV306" s="89"/>
      <c r="BW306" s="89"/>
      <c r="BX306" s="114"/>
      <c r="BY306" s="114"/>
      <c r="BZ306" s="114"/>
      <c r="CA306" s="114"/>
      <c r="CB306" s="114"/>
      <c r="CC306" s="114"/>
      <c r="CD306" s="236"/>
      <c r="CE306" s="236"/>
      <c r="CF306" s="236"/>
      <c r="CG306" s="236"/>
      <c r="CH306" s="236"/>
      <c r="CI306" s="236"/>
    </row>
    <row r="307" spans="1:87" ht="12.75" customHeight="1" x14ac:dyDescent="0.3">
      <c r="A307" s="190"/>
      <c r="B307" s="240"/>
      <c r="C307" s="240"/>
      <c r="D307" s="89"/>
      <c r="E307" s="89"/>
      <c r="F307" s="89"/>
      <c r="G307" s="89"/>
      <c r="H307" s="89"/>
      <c r="I307" s="89"/>
      <c r="J307" s="89"/>
      <c r="K307" s="89"/>
      <c r="L307" s="89"/>
      <c r="M307" s="89"/>
      <c r="N307" s="89"/>
      <c r="O307" s="89"/>
      <c r="P307" s="89"/>
      <c r="Q307" s="89"/>
      <c r="R307" s="89"/>
      <c r="S307" s="89"/>
      <c r="T307" s="89"/>
      <c r="U307" s="89"/>
      <c r="V307" s="89"/>
      <c r="W307" s="89"/>
      <c r="X307" s="89"/>
      <c r="Y307" s="89"/>
      <c r="Z307" s="89"/>
      <c r="AA307" s="89"/>
      <c r="AB307" s="89"/>
      <c r="AC307" s="89"/>
      <c r="AD307" s="89"/>
      <c r="AE307" s="89"/>
      <c r="AF307" s="89"/>
      <c r="AG307" s="89"/>
      <c r="AH307" s="89"/>
      <c r="AI307" s="89"/>
      <c r="AJ307" s="89"/>
      <c r="AK307" s="89"/>
      <c r="AL307" s="89"/>
      <c r="AM307" s="89"/>
      <c r="AN307" s="89"/>
      <c r="AO307" s="89"/>
      <c r="AP307" s="89"/>
      <c r="AQ307" s="89"/>
      <c r="AR307" s="89"/>
      <c r="AS307" s="89"/>
      <c r="AT307" s="89"/>
      <c r="AU307" s="89"/>
      <c r="AV307" s="89"/>
      <c r="AW307" s="89"/>
      <c r="AX307" s="89"/>
      <c r="AY307" s="89"/>
      <c r="AZ307" s="89"/>
      <c r="BA307" s="89"/>
      <c r="BB307" s="89"/>
      <c r="BC307" s="89"/>
      <c r="BD307" s="89"/>
      <c r="BE307" s="89"/>
      <c r="BF307" s="89"/>
      <c r="BG307" s="89"/>
      <c r="BH307" s="89"/>
      <c r="BI307" s="89"/>
      <c r="BJ307" s="89"/>
      <c r="BK307" s="89"/>
      <c r="BL307" s="89"/>
      <c r="BM307" s="89"/>
      <c r="BN307" s="89"/>
      <c r="BO307" s="89"/>
      <c r="BP307" s="89"/>
      <c r="BQ307" s="89"/>
      <c r="BR307" s="89"/>
      <c r="BS307" s="89"/>
      <c r="BT307" s="89"/>
      <c r="BU307" s="89"/>
      <c r="BV307" s="89"/>
      <c r="BW307" s="89"/>
      <c r="BX307" s="114"/>
      <c r="BY307" s="114"/>
      <c r="BZ307" s="114"/>
      <c r="CA307" s="114"/>
      <c r="CB307" s="114"/>
      <c r="CC307" s="114"/>
      <c r="CD307" s="236"/>
      <c r="CE307" s="236"/>
      <c r="CF307" s="236"/>
      <c r="CG307" s="236"/>
      <c r="CH307" s="236"/>
      <c r="CI307" s="236"/>
    </row>
    <row r="308" spans="1:87" x14ac:dyDescent="0.3">
      <c r="A308" s="190"/>
      <c r="B308" s="240"/>
      <c r="C308" s="240"/>
      <c r="D308" s="89"/>
      <c r="E308" s="89"/>
      <c r="F308" s="89"/>
      <c r="G308" s="89"/>
      <c r="H308" s="89"/>
      <c r="I308" s="89"/>
      <c r="J308" s="89"/>
      <c r="K308" s="89"/>
      <c r="L308" s="89"/>
      <c r="M308" s="89"/>
      <c r="N308" s="89"/>
      <c r="O308" s="89"/>
      <c r="P308" s="89"/>
      <c r="Q308" s="89"/>
      <c r="R308" s="89"/>
      <c r="S308" s="89"/>
      <c r="T308" s="89"/>
      <c r="U308" s="89"/>
      <c r="V308" s="89"/>
      <c r="W308" s="89"/>
      <c r="X308" s="89"/>
      <c r="Y308" s="89"/>
      <c r="Z308" s="89"/>
      <c r="AA308" s="89"/>
      <c r="AB308" s="89"/>
      <c r="AC308" s="89"/>
      <c r="AD308" s="89"/>
      <c r="AE308" s="89"/>
      <c r="AF308" s="89"/>
      <c r="AG308" s="89"/>
      <c r="AH308" s="89"/>
      <c r="AI308" s="89"/>
      <c r="AJ308" s="89"/>
      <c r="AK308" s="89"/>
      <c r="AL308" s="89"/>
      <c r="AM308" s="89"/>
      <c r="AN308" s="89"/>
      <c r="AO308" s="89"/>
      <c r="AP308" s="89"/>
      <c r="AQ308" s="89"/>
      <c r="AR308" s="89"/>
      <c r="AS308" s="89"/>
      <c r="AT308" s="89"/>
      <c r="AU308" s="89"/>
      <c r="AV308" s="89"/>
      <c r="AW308" s="89"/>
      <c r="AX308" s="89"/>
      <c r="AY308" s="89"/>
      <c r="AZ308" s="89"/>
      <c r="BA308" s="89"/>
      <c r="BB308" s="89"/>
      <c r="BC308" s="89"/>
      <c r="BD308" s="89"/>
      <c r="BE308" s="89"/>
      <c r="BF308" s="89"/>
      <c r="BG308" s="89"/>
      <c r="BH308" s="89"/>
      <c r="BI308" s="89"/>
      <c r="BJ308" s="89"/>
      <c r="BK308" s="89"/>
      <c r="BL308" s="89"/>
      <c r="BM308" s="89"/>
      <c r="BN308" s="89"/>
      <c r="BO308" s="89"/>
      <c r="BP308" s="89"/>
      <c r="BQ308" s="89"/>
      <c r="BR308" s="89"/>
      <c r="BS308" s="89"/>
      <c r="BT308" s="89"/>
      <c r="BU308" s="89"/>
      <c r="BV308" s="89"/>
      <c r="BW308" s="89"/>
      <c r="BX308" s="114"/>
      <c r="BY308" s="114"/>
      <c r="BZ308" s="114"/>
      <c r="CA308" s="114"/>
      <c r="CB308" s="114"/>
      <c r="CC308" s="114"/>
      <c r="CD308" s="236"/>
      <c r="CE308" s="236"/>
      <c r="CF308" s="236"/>
      <c r="CG308" s="236"/>
      <c r="CH308" s="236"/>
      <c r="CI308" s="236"/>
    </row>
    <row r="309" spans="1:87" x14ac:dyDescent="0.3">
      <c r="A309" s="190"/>
      <c r="C309" s="189"/>
      <c r="D309" s="89"/>
      <c r="E309" s="89"/>
      <c r="F309" s="89"/>
      <c r="G309" s="89"/>
      <c r="H309" s="89"/>
      <c r="I309" s="89"/>
      <c r="J309" s="89"/>
      <c r="K309" s="89"/>
      <c r="L309" s="89"/>
      <c r="M309" s="89"/>
      <c r="N309" s="89"/>
      <c r="O309" s="89"/>
      <c r="P309" s="89"/>
      <c r="Q309" s="89"/>
      <c r="R309" s="89"/>
      <c r="S309" s="89"/>
      <c r="T309" s="89"/>
      <c r="U309" s="89"/>
      <c r="V309" s="89"/>
      <c r="W309" s="89"/>
      <c r="X309" s="89"/>
      <c r="Y309" s="89"/>
      <c r="Z309" s="89"/>
      <c r="AA309" s="89"/>
      <c r="AB309" s="89"/>
      <c r="AC309" s="89"/>
      <c r="AD309" s="89"/>
      <c r="AE309" s="89"/>
      <c r="AF309" s="89"/>
      <c r="AG309" s="89"/>
      <c r="AH309" s="89"/>
      <c r="AI309" s="89"/>
      <c r="AJ309" s="89"/>
      <c r="AK309" s="89"/>
      <c r="AL309" s="89"/>
      <c r="AM309" s="89"/>
      <c r="AN309" s="89"/>
      <c r="AO309" s="89"/>
      <c r="AP309" s="89"/>
      <c r="AQ309" s="89"/>
      <c r="AR309" s="89"/>
      <c r="AS309" s="89"/>
      <c r="AT309" s="89"/>
      <c r="AU309" s="89"/>
      <c r="AV309" s="89"/>
      <c r="AW309" s="89"/>
      <c r="AX309" s="89"/>
      <c r="AY309" s="89"/>
      <c r="AZ309" s="89"/>
      <c r="BA309" s="89"/>
      <c r="BB309" s="89"/>
      <c r="BC309" s="89"/>
      <c r="BD309" s="89"/>
      <c r="BE309" s="89"/>
      <c r="BF309" s="89"/>
      <c r="BG309" s="89"/>
      <c r="BH309" s="89"/>
      <c r="BI309" s="89"/>
      <c r="BJ309" s="89"/>
      <c r="BK309" s="89"/>
      <c r="BL309" s="89"/>
      <c r="BM309" s="89"/>
      <c r="BN309" s="89"/>
      <c r="BO309" s="89"/>
      <c r="BP309" s="89"/>
      <c r="BQ309" s="89"/>
      <c r="BR309" s="89"/>
      <c r="BS309" s="89"/>
      <c r="BT309" s="89"/>
      <c r="BU309" s="89"/>
      <c r="BV309" s="89"/>
      <c r="BW309" s="89"/>
      <c r="BX309" s="114"/>
      <c r="BY309" s="114"/>
      <c r="BZ309" s="114"/>
      <c r="CA309" s="114"/>
      <c r="CB309" s="114"/>
      <c r="CC309" s="114"/>
      <c r="CD309" s="236"/>
      <c r="CE309" s="236"/>
      <c r="CF309" s="236"/>
      <c r="CG309" s="236"/>
      <c r="CH309" s="236"/>
      <c r="CI309" s="236"/>
    </row>
    <row r="310" spans="1:87" ht="15" thickBot="1" x14ac:dyDescent="0.35">
      <c r="A310" s="70"/>
      <c r="B310" s="74" t="s">
        <v>616</v>
      </c>
      <c r="C310" s="75">
        <v>11653061352.780001</v>
      </c>
      <c r="D310" s="75">
        <v>11687359116.189999</v>
      </c>
      <c r="E310" s="75">
        <v>11736144181.369997</v>
      </c>
      <c r="F310" s="75">
        <v>11781967706.370007</v>
      </c>
      <c r="G310" s="75">
        <v>11812406182.360003</v>
      </c>
      <c r="H310" s="75">
        <v>11834251965.689999</v>
      </c>
      <c r="I310" s="75">
        <v>11880811314.949999</v>
      </c>
      <c r="J310" s="75">
        <v>11913879123.239994</v>
      </c>
      <c r="K310" s="75">
        <v>11983641076.060001</v>
      </c>
      <c r="L310" s="75">
        <v>12017470673.159996</v>
      </c>
      <c r="M310" s="75">
        <v>12074384080.57</v>
      </c>
      <c r="N310" s="75">
        <v>12096160118.850002</v>
      </c>
      <c r="O310" s="75">
        <v>12574125478.399992</v>
      </c>
      <c r="P310" s="75">
        <v>12654920506.409994</v>
      </c>
      <c r="Q310" s="75">
        <v>12756557522.389997</v>
      </c>
      <c r="R310" s="75">
        <v>12893391248.809999</v>
      </c>
      <c r="S310" s="75">
        <v>12971605435.669996</v>
      </c>
      <c r="T310" s="75">
        <v>13074986264.309996</v>
      </c>
      <c r="U310" s="75">
        <v>13150587453.939997</v>
      </c>
      <c r="V310" s="75">
        <v>13185532899.09</v>
      </c>
      <c r="W310" s="75">
        <v>13234842759.899998</v>
      </c>
      <c r="X310" s="75">
        <v>13310410465.490002</v>
      </c>
      <c r="Y310" s="75">
        <v>13358636566.050001</v>
      </c>
      <c r="Z310" s="75">
        <v>13393777859.350002</v>
      </c>
      <c r="AA310" s="75">
        <v>13702861580.460001</v>
      </c>
      <c r="AB310" s="75">
        <v>13741910540.609997</v>
      </c>
      <c r="AC310" s="75">
        <v>13822660873.710003</v>
      </c>
      <c r="AD310" s="75">
        <v>13875473340.270002</v>
      </c>
      <c r="AE310" s="75">
        <v>14107340198.719995</v>
      </c>
      <c r="AF310" s="75">
        <v>14404200409.839994</v>
      </c>
      <c r="AG310" s="75">
        <v>14796964566.199997</v>
      </c>
      <c r="AH310" s="75">
        <v>14853735990.790001</v>
      </c>
      <c r="AI310" s="75">
        <v>14919219850.349998</v>
      </c>
      <c r="AJ310" s="75">
        <v>14989198597.940001</v>
      </c>
      <c r="AK310" s="75">
        <v>15057415679.449999</v>
      </c>
      <c r="AL310" s="75">
        <v>15099748039.73</v>
      </c>
      <c r="AM310" s="75">
        <v>15513751557.709993</v>
      </c>
      <c r="AN310" s="75">
        <v>15539044638.639996</v>
      </c>
      <c r="AO310" s="75">
        <v>15571280199.22999</v>
      </c>
      <c r="AP310" s="75">
        <v>15614018125.299997</v>
      </c>
      <c r="AQ310" s="75">
        <v>15649942187.109997</v>
      </c>
      <c r="AR310" s="75">
        <v>15794146898.549997</v>
      </c>
      <c r="AS310" s="75">
        <v>15906215016.679996</v>
      </c>
      <c r="AT310" s="75">
        <v>15970625170.239996</v>
      </c>
      <c r="AU310" s="75">
        <v>16002519165.149994</v>
      </c>
      <c r="AV310" s="75">
        <v>16167024064.559996</v>
      </c>
      <c r="AW310" s="75">
        <v>16207405133.969994</v>
      </c>
      <c r="AX310" s="75">
        <v>16250773521.449999</v>
      </c>
      <c r="AY310" s="75">
        <v>16891844551.939995</v>
      </c>
      <c r="AZ310" s="75">
        <v>16950386693.360001</v>
      </c>
      <c r="BA310" s="75">
        <v>16982716887.859991</v>
      </c>
      <c r="BB310" s="75">
        <v>17046305367.040001</v>
      </c>
      <c r="BC310" s="75">
        <v>17082936614.690001</v>
      </c>
      <c r="BD310" s="75">
        <v>17119527030.529997</v>
      </c>
      <c r="BE310" s="75">
        <v>17214569207.260002</v>
      </c>
      <c r="BF310" s="75">
        <v>17252263960.949997</v>
      </c>
      <c r="BG310" s="75">
        <v>17273189029.009991</v>
      </c>
      <c r="BH310" s="75">
        <v>17394918415.079994</v>
      </c>
      <c r="BI310" s="75">
        <v>17433550082.989994</v>
      </c>
      <c r="BJ310" s="75">
        <v>17476046512.25</v>
      </c>
      <c r="BK310" s="75">
        <v>18006284068.899994</v>
      </c>
      <c r="BL310" s="75">
        <v>18035180234.740002</v>
      </c>
      <c r="BM310" s="75">
        <v>18069120926.590004</v>
      </c>
      <c r="BN310" s="75">
        <v>18105022264.159996</v>
      </c>
      <c r="BO310" s="75">
        <v>18137983146.939995</v>
      </c>
      <c r="BP310" s="75">
        <v>18173477865.039997</v>
      </c>
      <c r="BQ310" s="75">
        <v>18209604231.809998</v>
      </c>
      <c r="BR310" s="75">
        <v>18245456425.240002</v>
      </c>
      <c r="BS310" s="75">
        <v>18278639545.349998</v>
      </c>
      <c r="BT310" s="75">
        <v>18616435215.869995</v>
      </c>
      <c r="BU310" s="75">
        <v>18664910435.309998</v>
      </c>
      <c r="BV310" s="75">
        <v>18715013246.439999</v>
      </c>
      <c r="BW310" s="75">
        <v>19311553979.329998</v>
      </c>
      <c r="BX310" s="115">
        <v>12574125478.399992</v>
      </c>
      <c r="BY310" s="115">
        <v>13702861580.460001</v>
      </c>
      <c r="BZ310" s="115">
        <v>15513751557.709993</v>
      </c>
      <c r="CA310" s="115">
        <v>16891844551.939995</v>
      </c>
      <c r="CB310" s="115">
        <v>18006284068.899994</v>
      </c>
      <c r="CC310" s="115">
        <v>19311553979.329998</v>
      </c>
      <c r="CD310" s="116">
        <v>11926589413.049999</v>
      </c>
      <c r="CE310" s="116">
        <v>13097095080.039997</v>
      </c>
      <c r="CF310" s="116">
        <v>14529575478.969999</v>
      </c>
      <c r="CG310" s="116">
        <v>15929122325.529995</v>
      </c>
      <c r="CH310" s="116">
        <v>17240349109.43</v>
      </c>
      <c r="CI310" s="116">
        <v>18351437045.110008</v>
      </c>
    </row>
    <row r="311" spans="1:87" ht="15" thickTop="1" x14ac:dyDescent="0.3">
      <c r="A311" s="88" t="s">
        <v>35</v>
      </c>
      <c r="B311" s="117" t="s">
        <v>617</v>
      </c>
      <c r="C311" s="89"/>
      <c r="D311" s="89">
        <v>0</v>
      </c>
      <c r="E311" s="89">
        <v>0</v>
      </c>
      <c r="F311" s="89">
        <v>0</v>
      </c>
      <c r="G311" s="89">
        <v>0</v>
      </c>
      <c r="H311" s="89">
        <v>0</v>
      </c>
      <c r="I311" s="89">
        <v>0</v>
      </c>
      <c r="J311" s="89">
        <v>0</v>
      </c>
      <c r="K311" s="89">
        <v>0</v>
      </c>
      <c r="L311" s="89">
        <v>0</v>
      </c>
      <c r="M311" s="89">
        <v>0</v>
      </c>
      <c r="N311" s="89">
        <v>0</v>
      </c>
      <c r="O311" s="89">
        <v>0</v>
      </c>
      <c r="P311" s="89">
        <v>0</v>
      </c>
      <c r="Q311" s="89">
        <v>0</v>
      </c>
      <c r="R311" s="89">
        <v>0</v>
      </c>
      <c r="S311" s="89">
        <v>0</v>
      </c>
      <c r="T311" s="89">
        <v>0</v>
      </c>
      <c r="U311" s="89">
        <v>0</v>
      </c>
      <c r="V311" s="89">
        <v>0</v>
      </c>
      <c r="W311" s="89">
        <v>0</v>
      </c>
      <c r="X311" s="89">
        <v>0</v>
      </c>
      <c r="Y311" s="89">
        <v>0</v>
      </c>
      <c r="Z311" s="89">
        <v>0</v>
      </c>
      <c r="AA311" s="89">
        <v>0</v>
      </c>
      <c r="AB311" s="89">
        <v>0</v>
      </c>
      <c r="AC311" s="89">
        <v>0</v>
      </c>
      <c r="AD311" s="89">
        <v>0</v>
      </c>
      <c r="AE311" s="89">
        <v>0</v>
      </c>
      <c r="AF311" s="89">
        <v>0</v>
      </c>
      <c r="AG311" s="89">
        <v>0</v>
      </c>
      <c r="AH311" s="89">
        <v>0</v>
      </c>
      <c r="AI311" s="89">
        <v>0</v>
      </c>
      <c r="AJ311" s="89">
        <v>0</v>
      </c>
      <c r="AK311" s="89">
        <v>0</v>
      </c>
      <c r="AL311" s="89">
        <v>0</v>
      </c>
      <c r="AM311" s="89">
        <v>0</v>
      </c>
      <c r="AN311" s="89">
        <v>0</v>
      </c>
      <c r="AO311" s="89">
        <v>0</v>
      </c>
      <c r="AP311" s="89">
        <v>0</v>
      </c>
      <c r="AQ311" s="89">
        <v>0</v>
      </c>
      <c r="AR311" s="89">
        <v>0</v>
      </c>
      <c r="AS311" s="89">
        <v>0</v>
      </c>
      <c r="AT311" s="89">
        <v>0</v>
      </c>
      <c r="AU311" s="89">
        <v>0</v>
      </c>
      <c r="AV311" s="89">
        <v>0</v>
      </c>
      <c r="AW311" s="89">
        <v>0</v>
      </c>
      <c r="AX311" s="89">
        <v>0</v>
      </c>
      <c r="AY311" s="89">
        <v>0</v>
      </c>
      <c r="AZ311" s="89">
        <v>0</v>
      </c>
      <c r="BA311" s="89">
        <v>0</v>
      </c>
      <c r="BB311" s="89">
        <v>0</v>
      </c>
      <c r="BC311" s="89">
        <v>0</v>
      </c>
      <c r="BD311" s="89">
        <v>0</v>
      </c>
      <c r="BE311" s="89">
        <v>0</v>
      </c>
      <c r="BF311" s="89">
        <v>0</v>
      </c>
      <c r="BG311" s="89">
        <v>0</v>
      </c>
      <c r="BH311" s="89">
        <v>0</v>
      </c>
      <c r="BI311" s="89">
        <v>0</v>
      </c>
      <c r="BJ311" s="89">
        <v>0</v>
      </c>
      <c r="BK311" s="89">
        <v>0</v>
      </c>
      <c r="BL311" s="89">
        <v>0</v>
      </c>
      <c r="BM311" s="89">
        <v>0</v>
      </c>
      <c r="BN311" s="89">
        <v>0</v>
      </c>
      <c r="BO311" s="89">
        <v>0</v>
      </c>
      <c r="BP311" s="89">
        <v>0</v>
      </c>
      <c r="BQ311" s="89">
        <v>0</v>
      </c>
      <c r="BR311" s="89">
        <v>0</v>
      </c>
      <c r="BS311" s="89">
        <v>0</v>
      </c>
      <c r="BT311" s="89">
        <v>0</v>
      </c>
      <c r="BU311" s="89">
        <v>0</v>
      </c>
      <c r="BV311" s="89">
        <v>0</v>
      </c>
      <c r="BW311" s="89">
        <v>0</v>
      </c>
      <c r="BX311" s="114"/>
      <c r="BY311" s="114"/>
      <c r="BZ311" s="114"/>
      <c r="CA311" s="114"/>
      <c r="CB311" s="114"/>
      <c r="CC311" s="114"/>
      <c r="CD311" s="118">
        <v>3.0000686645507813E-2</v>
      </c>
      <c r="CE311" s="118">
        <v>-1.999664306640625E-2</v>
      </c>
      <c r="CF311" s="118">
        <v>-5.9999465942382813E-2</v>
      </c>
      <c r="CG311" s="118">
        <v>-9.9994659423828125E-2</v>
      </c>
      <c r="CH311" s="118">
        <v>-6.0001373291015625E-2</v>
      </c>
      <c r="CI311" s="118">
        <v>-5.0006866455078125E-2</v>
      </c>
    </row>
    <row r="312" spans="1:87" x14ac:dyDescent="0.3">
      <c r="A312" s="1"/>
      <c r="B312" s="77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</row>
    <row r="313" spans="1:87" x14ac:dyDescent="0.3">
      <c r="A313" s="70">
        <v>105</v>
      </c>
      <c r="B313" s="74" t="s">
        <v>618</v>
      </c>
      <c r="C313" s="80">
        <v>54570735.410000004</v>
      </c>
      <c r="D313" s="80">
        <v>54570735.410000004</v>
      </c>
      <c r="E313" s="80">
        <v>54570997.910000004</v>
      </c>
      <c r="F313" s="80">
        <v>54570735.410000004</v>
      </c>
      <c r="G313" s="80">
        <v>54570735.410000004</v>
      </c>
      <c r="H313" s="80">
        <v>54570735.410000004</v>
      </c>
      <c r="I313" s="80">
        <v>54570735.410000004</v>
      </c>
      <c r="J313" s="80">
        <v>54570735.410000004</v>
      </c>
      <c r="K313" s="80">
        <v>58127610.410000004</v>
      </c>
      <c r="L313" s="80">
        <v>58127610.410000004</v>
      </c>
      <c r="M313" s="80">
        <v>58127610.410000004</v>
      </c>
      <c r="N313" s="80">
        <v>58127610.410000004</v>
      </c>
      <c r="O313" s="80">
        <v>58127610.410000004</v>
      </c>
      <c r="P313" s="80">
        <v>63762399.530000001</v>
      </c>
      <c r="Q313" s="80">
        <v>63762399.530000001</v>
      </c>
      <c r="R313" s="80">
        <v>63762399.530000001</v>
      </c>
      <c r="S313" s="80">
        <v>63762399.530000001</v>
      </c>
      <c r="T313" s="80">
        <v>63762399.530000001</v>
      </c>
      <c r="U313" s="80">
        <v>63762399.530000001</v>
      </c>
      <c r="V313" s="80">
        <v>63762399.530000001</v>
      </c>
      <c r="W313" s="80">
        <v>63762399.530000001</v>
      </c>
      <c r="X313" s="80">
        <v>63762399.530000001</v>
      </c>
      <c r="Y313" s="80">
        <v>63762399.530000001</v>
      </c>
      <c r="Z313" s="80">
        <v>64262399.530000001</v>
      </c>
      <c r="AA313" s="80">
        <v>64262399.530000001</v>
      </c>
      <c r="AB313" s="80">
        <v>64262399.530000001</v>
      </c>
      <c r="AC313" s="80">
        <v>70262399.530000001</v>
      </c>
      <c r="AD313" s="80">
        <v>70262399.530000001</v>
      </c>
      <c r="AE313" s="80">
        <v>70262399.530000001</v>
      </c>
      <c r="AF313" s="80">
        <v>70262399.530000001</v>
      </c>
      <c r="AG313" s="80">
        <v>70264952.269999996</v>
      </c>
      <c r="AH313" s="80">
        <v>70264952.269999996</v>
      </c>
      <c r="AI313" s="80">
        <v>70264952.269999996</v>
      </c>
      <c r="AJ313" s="80">
        <v>70764952.269999996</v>
      </c>
      <c r="AK313" s="80">
        <v>70764952.269999996</v>
      </c>
      <c r="AL313" s="80">
        <v>70764952.269999996</v>
      </c>
      <c r="AM313" s="80">
        <v>70764952.269999996</v>
      </c>
      <c r="AN313" s="80">
        <v>70764952.269999996</v>
      </c>
      <c r="AO313" s="80">
        <v>70764952.269999996</v>
      </c>
      <c r="AP313" s="80">
        <v>70764952.269999996</v>
      </c>
      <c r="AQ313" s="80">
        <v>70764952.269999996</v>
      </c>
      <c r="AR313" s="80">
        <v>70764952.269999996</v>
      </c>
      <c r="AS313" s="80">
        <v>70764952.269999996</v>
      </c>
      <c r="AT313" s="80">
        <v>70764952.269999996</v>
      </c>
      <c r="AU313" s="80">
        <v>70764952.269999996</v>
      </c>
      <c r="AV313" s="80">
        <v>71264952.269999996</v>
      </c>
      <c r="AW313" s="80">
        <v>71264952.269999996</v>
      </c>
      <c r="AX313" s="80">
        <v>71264952.269999996</v>
      </c>
      <c r="AY313" s="80">
        <v>71264952.269999996</v>
      </c>
      <c r="AZ313" s="80">
        <v>71264952.269999996</v>
      </c>
      <c r="BA313" s="80">
        <v>71264952.269999996</v>
      </c>
      <c r="BB313" s="80">
        <v>71264952.269999996</v>
      </c>
      <c r="BC313" s="80">
        <v>71264952.269999996</v>
      </c>
      <c r="BD313" s="80">
        <v>71264952.269999996</v>
      </c>
      <c r="BE313" s="80">
        <v>71264952.269999996</v>
      </c>
      <c r="BF313" s="80">
        <v>71264952.269999996</v>
      </c>
      <c r="BG313" s="80">
        <v>71264952.269999996</v>
      </c>
      <c r="BH313" s="80">
        <v>71764952.269999996</v>
      </c>
      <c r="BI313" s="80">
        <v>71764952.269999996</v>
      </c>
      <c r="BJ313" s="80">
        <v>71764952.269999996</v>
      </c>
      <c r="BK313" s="80">
        <v>71764952.269999996</v>
      </c>
      <c r="BL313" s="80">
        <v>71764952.269999996</v>
      </c>
      <c r="BM313" s="80">
        <v>71764952.269999996</v>
      </c>
      <c r="BN313" s="80">
        <v>71764952.269999996</v>
      </c>
      <c r="BO313" s="80">
        <v>71764952.269999996</v>
      </c>
      <c r="BP313" s="80">
        <v>71764952.269999996</v>
      </c>
      <c r="BQ313" s="80">
        <v>71764952.269999996</v>
      </c>
      <c r="BR313" s="80">
        <v>71764952.269999996</v>
      </c>
      <c r="BS313" s="80">
        <v>71764952.269999996</v>
      </c>
      <c r="BT313" s="80">
        <v>71764952.269999996</v>
      </c>
      <c r="BU313" s="80">
        <v>71764952.269999996</v>
      </c>
      <c r="BV313" s="80">
        <v>71764952.269999996</v>
      </c>
      <c r="BW313" s="80">
        <v>71764952.269999996</v>
      </c>
      <c r="BX313" s="119">
        <v>58127610.410000004</v>
      </c>
      <c r="BY313" s="119">
        <v>64262399.530000001</v>
      </c>
      <c r="BZ313" s="119">
        <v>70764952.269999996</v>
      </c>
      <c r="CA313" s="119">
        <v>71264952.269999996</v>
      </c>
      <c r="CB313" s="119">
        <v>71764952.269999996</v>
      </c>
      <c r="CC313" s="119">
        <v>71764952.269999996</v>
      </c>
      <c r="CD313" s="120">
        <v>55938784.450000003</v>
      </c>
      <c r="CE313" s="120">
        <v>63405877.289999999</v>
      </c>
      <c r="CF313" s="120">
        <v>69494543.310000002</v>
      </c>
      <c r="CG313" s="120">
        <v>70918798.420000002</v>
      </c>
      <c r="CH313" s="120">
        <v>71418798.420000002</v>
      </c>
      <c r="CI313" s="120">
        <v>71764952.269999996</v>
      </c>
    </row>
    <row r="314" spans="1:87" x14ac:dyDescent="0.3">
      <c r="A314" s="70">
        <v>108</v>
      </c>
      <c r="B314" s="74" t="s">
        <v>619</v>
      </c>
      <c r="C314" s="80">
        <v>0</v>
      </c>
      <c r="D314" s="80">
        <v>0</v>
      </c>
      <c r="E314" s="80">
        <v>0</v>
      </c>
      <c r="F314" s="80">
        <v>0</v>
      </c>
      <c r="G314" s="80">
        <v>0</v>
      </c>
      <c r="H314" s="80">
        <v>0</v>
      </c>
      <c r="I314" s="80">
        <v>0</v>
      </c>
      <c r="J314" s="80">
        <v>0</v>
      </c>
      <c r="K314" s="80">
        <v>0</v>
      </c>
      <c r="L314" s="80">
        <v>0</v>
      </c>
      <c r="M314" s="80">
        <v>0</v>
      </c>
      <c r="N314" s="80">
        <v>0</v>
      </c>
      <c r="O314" s="80">
        <v>0</v>
      </c>
      <c r="P314" s="80">
        <v>0</v>
      </c>
      <c r="Q314" s="80">
        <v>0</v>
      </c>
      <c r="R314" s="80">
        <v>0</v>
      </c>
      <c r="S314" s="80">
        <v>0</v>
      </c>
      <c r="T314" s="80">
        <v>0</v>
      </c>
      <c r="U314" s="80">
        <v>0</v>
      </c>
      <c r="V314" s="80">
        <v>0</v>
      </c>
      <c r="W314" s="80">
        <v>0</v>
      </c>
      <c r="X314" s="80">
        <v>0</v>
      </c>
      <c r="Y314" s="80">
        <v>0</v>
      </c>
      <c r="Z314" s="80">
        <v>0</v>
      </c>
      <c r="AA314" s="80">
        <v>0</v>
      </c>
      <c r="AB314" s="80">
        <v>0</v>
      </c>
      <c r="AC314" s="80">
        <v>0</v>
      </c>
      <c r="AD314" s="80">
        <v>0</v>
      </c>
      <c r="AE314" s="80">
        <v>0</v>
      </c>
      <c r="AF314" s="80">
        <v>0</v>
      </c>
      <c r="AG314" s="80">
        <v>0</v>
      </c>
      <c r="AH314" s="80">
        <v>0</v>
      </c>
      <c r="AI314" s="80">
        <v>0</v>
      </c>
      <c r="AJ314" s="80">
        <v>0</v>
      </c>
      <c r="AK314" s="80">
        <v>0</v>
      </c>
      <c r="AL314" s="80">
        <v>0</v>
      </c>
      <c r="AM314" s="80">
        <v>0</v>
      </c>
      <c r="AN314" s="80">
        <v>0</v>
      </c>
      <c r="AO314" s="80">
        <v>0</v>
      </c>
      <c r="AP314" s="80">
        <v>0</v>
      </c>
      <c r="AQ314" s="80">
        <v>0</v>
      </c>
      <c r="AR314" s="80">
        <v>0</v>
      </c>
      <c r="AS314" s="80">
        <v>0</v>
      </c>
      <c r="AT314" s="80">
        <v>0</v>
      </c>
      <c r="AU314" s="80">
        <v>0</v>
      </c>
      <c r="AV314" s="80">
        <v>0</v>
      </c>
      <c r="AW314" s="80">
        <v>0</v>
      </c>
      <c r="AX314" s="80">
        <v>0</v>
      </c>
      <c r="AY314" s="80">
        <v>0</v>
      </c>
      <c r="AZ314" s="80">
        <v>0</v>
      </c>
      <c r="BA314" s="80">
        <v>0</v>
      </c>
      <c r="BB314" s="80">
        <v>0</v>
      </c>
      <c r="BC314" s="80">
        <v>0</v>
      </c>
      <c r="BD314" s="80">
        <v>0</v>
      </c>
      <c r="BE314" s="80">
        <v>0</v>
      </c>
      <c r="BF314" s="80">
        <v>0</v>
      </c>
      <c r="BG314" s="80">
        <v>0</v>
      </c>
      <c r="BH314" s="80">
        <v>0</v>
      </c>
      <c r="BI314" s="80">
        <v>0</v>
      </c>
      <c r="BJ314" s="80">
        <v>0</v>
      </c>
      <c r="BK314" s="80">
        <v>0</v>
      </c>
      <c r="BL314" s="80">
        <v>0</v>
      </c>
      <c r="BM314" s="80">
        <v>0</v>
      </c>
      <c r="BN314" s="80">
        <v>0</v>
      </c>
      <c r="BO314" s="80">
        <v>0</v>
      </c>
      <c r="BP314" s="80">
        <v>0</v>
      </c>
      <c r="BQ314" s="80">
        <v>0</v>
      </c>
      <c r="BR314" s="80">
        <v>0</v>
      </c>
      <c r="BS314" s="80">
        <v>0</v>
      </c>
      <c r="BT314" s="80">
        <v>0</v>
      </c>
      <c r="BU314" s="80">
        <v>0</v>
      </c>
      <c r="BV314" s="80">
        <v>0</v>
      </c>
      <c r="BW314" s="80">
        <v>0</v>
      </c>
      <c r="BX314" s="119">
        <v>0</v>
      </c>
      <c r="BY314" s="119">
        <v>0</v>
      </c>
      <c r="BZ314" s="119">
        <v>0</v>
      </c>
      <c r="CA314" s="119">
        <v>0</v>
      </c>
      <c r="CB314" s="119">
        <v>0</v>
      </c>
      <c r="CC314" s="119">
        <v>0</v>
      </c>
      <c r="CD314" s="120">
        <v>0</v>
      </c>
      <c r="CE314" s="120">
        <v>0</v>
      </c>
      <c r="CF314" s="120">
        <v>0</v>
      </c>
      <c r="CG314" s="120">
        <v>0</v>
      </c>
      <c r="CH314" s="120">
        <v>0</v>
      </c>
      <c r="CI314" s="120">
        <v>0</v>
      </c>
    </row>
    <row r="315" spans="1:87" x14ac:dyDescent="0.3">
      <c r="A315" s="70">
        <v>114</v>
      </c>
      <c r="B315" s="74" t="s">
        <v>620</v>
      </c>
      <c r="C315" s="80">
        <v>7484822.7599999998</v>
      </c>
      <c r="D315" s="80">
        <v>7484822.7599999998</v>
      </c>
      <c r="E315" s="80">
        <v>7484822.7599999998</v>
      </c>
      <c r="F315" s="80">
        <v>7484822.7599999998</v>
      </c>
      <c r="G315" s="80">
        <v>7484822.7599999998</v>
      </c>
      <c r="H315" s="80">
        <v>7484822.7599999998</v>
      </c>
      <c r="I315" s="80">
        <v>7484822.7599999998</v>
      </c>
      <c r="J315" s="80">
        <v>7484822.7599999998</v>
      </c>
      <c r="K315" s="80">
        <v>7484822.7599999998</v>
      </c>
      <c r="L315" s="80">
        <v>7484822.7599999998</v>
      </c>
      <c r="M315" s="80">
        <v>7484822.7599999998</v>
      </c>
      <c r="N315" s="80">
        <v>7484822.7599999998</v>
      </c>
      <c r="O315" s="80">
        <v>7484822.7599999998</v>
      </c>
      <c r="P315" s="80">
        <v>7484822.7599999998</v>
      </c>
      <c r="Q315" s="80">
        <v>7484822.7599999998</v>
      </c>
      <c r="R315" s="80">
        <v>7484822.7599999998</v>
      </c>
      <c r="S315" s="80">
        <v>7484822.7599999998</v>
      </c>
      <c r="T315" s="80">
        <v>7484822.7599999998</v>
      </c>
      <c r="U315" s="80">
        <v>7484822.7599999998</v>
      </c>
      <c r="V315" s="80">
        <v>7484822.7599999998</v>
      </c>
      <c r="W315" s="80">
        <v>7484822.7599999998</v>
      </c>
      <c r="X315" s="80">
        <v>7484822.7599999998</v>
      </c>
      <c r="Y315" s="80">
        <v>7484822.7599999998</v>
      </c>
      <c r="Z315" s="80">
        <v>7484822.7599999998</v>
      </c>
      <c r="AA315" s="80">
        <v>7484822.7599999998</v>
      </c>
      <c r="AB315" s="80">
        <v>7484822.7599999998</v>
      </c>
      <c r="AC315" s="80">
        <v>7484822.7599999998</v>
      </c>
      <c r="AD315" s="80">
        <v>7484822.7599999998</v>
      </c>
      <c r="AE315" s="80">
        <v>7484822.7599999998</v>
      </c>
      <c r="AF315" s="80">
        <v>7484822.7599999998</v>
      </c>
      <c r="AG315" s="80">
        <v>7484822.7599999998</v>
      </c>
      <c r="AH315" s="80">
        <v>7484822.7599999998</v>
      </c>
      <c r="AI315" s="80">
        <v>7484822.7599999998</v>
      </c>
      <c r="AJ315" s="80">
        <v>7484822.7599999998</v>
      </c>
      <c r="AK315" s="80">
        <v>7484822.7599999998</v>
      </c>
      <c r="AL315" s="80">
        <v>7484822.7599999998</v>
      </c>
      <c r="AM315" s="80">
        <v>7484822.7599999998</v>
      </c>
      <c r="AN315" s="80">
        <v>7484822.7599999998</v>
      </c>
      <c r="AO315" s="80">
        <v>7484822.7599999998</v>
      </c>
      <c r="AP315" s="80">
        <v>7484822.7599999998</v>
      </c>
      <c r="AQ315" s="80">
        <v>7484822.7599999998</v>
      </c>
      <c r="AR315" s="80">
        <v>7484822.7599999998</v>
      </c>
      <c r="AS315" s="80">
        <v>7484822.7599999998</v>
      </c>
      <c r="AT315" s="80">
        <v>7484822.7599999998</v>
      </c>
      <c r="AU315" s="80">
        <v>7484822.7599999998</v>
      </c>
      <c r="AV315" s="80">
        <v>7484822.7599999998</v>
      </c>
      <c r="AW315" s="80">
        <v>7484822.7599999998</v>
      </c>
      <c r="AX315" s="80">
        <v>7484822.7599999998</v>
      </c>
      <c r="AY315" s="80">
        <v>7484822.7599999998</v>
      </c>
      <c r="AZ315" s="80">
        <v>7484822.7599999998</v>
      </c>
      <c r="BA315" s="80">
        <v>7484822.7599999998</v>
      </c>
      <c r="BB315" s="80">
        <v>7484822.7599999998</v>
      </c>
      <c r="BC315" s="80">
        <v>7484822.7599999998</v>
      </c>
      <c r="BD315" s="80">
        <v>7484822.7599999998</v>
      </c>
      <c r="BE315" s="80">
        <v>7484822.7599999998</v>
      </c>
      <c r="BF315" s="80">
        <v>7484822.7599999998</v>
      </c>
      <c r="BG315" s="80">
        <v>7484822.7599999998</v>
      </c>
      <c r="BH315" s="80">
        <v>7484822.7599999998</v>
      </c>
      <c r="BI315" s="80">
        <v>7484822.7599999998</v>
      </c>
      <c r="BJ315" s="80">
        <v>7484822.7599999998</v>
      </c>
      <c r="BK315" s="80">
        <v>7484822.7599999998</v>
      </c>
      <c r="BL315" s="80">
        <v>7484822.7599999998</v>
      </c>
      <c r="BM315" s="80">
        <v>7484822.7599999998</v>
      </c>
      <c r="BN315" s="80">
        <v>7484822.7599999998</v>
      </c>
      <c r="BO315" s="80">
        <v>7484822.7599999998</v>
      </c>
      <c r="BP315" s="80">
        <v>7484822.7599999998</v>
      </c>
      <c r="BQ315" s="80">
        <v>7484822.7599999998</v>
      </c>
      <c r="BR315" s="80">
        <v>7484822.7599999998</v>
      </c>
      <c r="BS315" s="80">
        <v>7484822.7599999998</v>
      </c>
      <c r="BT315" s="80">
        <v>7484822.7599999998</v>
      </c>
      <c r="BU315" s="80">
        <v>7484822.7599999998</v>
      </c>
      <c r="BV315" s="80">
        <v>7484822.7599999998</v>
      </c>
      <c r="BW315" s="80">
        <v>7484822.7599999998</v>
      </c>
      <c r="BX315" s="119">
        <v>7484822.7599999998</v>
      </c>
      <c r="BY315" s="119">
        <v>7484822.7599999998</v>
      </c>
      <c r="BZ315" s="119">
        <v>7484822.7599999998</v>
      </c>
      <c r="CA315" s="119">
        <v>7484822.7599999998</v>
      </c>
      <c r="CB315" s="119">
        <v>7484822.7599999998</v>
      </c>
      <c r="CC315" s="119">
        <v>7484822.7599999998</v>
      </c>
      <c r="CD315" s="120">
        <v>7484822.7599999998</v>
      </c>
      <c r="CE315" s="120">
        <v>7484822.7599999998</v>
      </c>
      <c r="CF315" s="120">
        <v>7484822.7599999998</v>
      </c>
      <c r="CG315" s="120">
        <v>7484822.7599999998</v>
      </c>
      <c r="CH315" s="120">
        <v>7484822.7599999998</v>
      </c>
      <c r="CI315" s="120">
        <v>7484822.7599999998</v>
      </c>
    </row>
    <row r="316" spans="1:87" x14ac:dyDescent="0.3">
      <c r="A316" s="70">
        <v>121</v>
      </c>
      <c r="B316" s="74" t="s">
        <v>621</v>
      </c>
      <c r="C316" s="80">
        <v>15183119.869999995</v>
      </c>
      <c r="D316" s="80">
        <v>15379403.469999993</v>
      </c>
      <c r="E316" s="80">
        <v>15455970.309999995</v>
      </c>
      <c r="F316" s="80">
        <v>15595450.819999995</v>
      </c>
      <c r="G316" s="80">
        <v>15571588.829999996</v>
      </c>
      <c r="H316" s="80">
        <v>15639851.689999996</v>
      </c>
      <c r="I316" s="80">
        <v>16296667.469999997</v>
      </c>
      <c r="J316" s="80">
        <v>15838205.019999996</v>
      </c>
      <c r="K316" s="80">
        <v>15972564.529999996</v>
      </c>
      <c r="L316" s="80">
        <v>15853747.719999995</v>
      </c>
      <c r="M316" s="80">
        <v>15913551.599999996</v>
      </c>
      <c r="N316" s="80">
        <v>15950462.289999994</v>
      </c>
      <c r="O316" s="80">
        <v>15957889.099999994</v>
      </c>
      <c r="P316" s="80">
        <v>16081745.819999993</v>
      </c>
      <c r="Q316" s="80">
        <v>16211280.689999992</v>
      </c>
      <c r="R316" s="80">
        <v>16340815.559999991</v>
      </c>
      <c r="S316" s="80">
        <v>16470350.42999999</v>
      </c>
      <c r="T316" s="80">
        <v>16534455.27999999</v>
      </c>
      <c r="U316" s="80">
        <v>17452585.469999988</v>
      </c>
      <c r="V316" s="80">
        <v>17724307.339999989</v>
      </c>
      <c r="W316" s="80">
        <v>18601551.699999988</v>
      </c>
      <c r="X316" s="80">
        <v>18748217.699999988</v>
      </c>
      <c r="Y316" s="80">
        <v>18890340.249999985</v>
      </c>
      <c r="Z316" s="80">
        <v>19097008.169999987</v>
      </c>
      <c r="AA316" s="80">
        <v>19720467.789999984</v>
      </c>
      <c r="AB316" s="80">
        <v>19820802.019999985</v>
      </c>
      <c r="AC316" s="80">
        <v>19927119.289999984</v>
      </c>
      <c r="AD316" s="80">
        <v>20031903.849999983</v>
      </c>
      <c r="AE316" s="80">
        <v>20137239.289999984</v>
      </c>
      <c r="AF316" s="80">
        <v>20227549.28999998</v>
      </c>
      <c r="AG316" s="80">
        <v>20326458.159999982</v>
      </c>
      <c r="AH316" s="80">
        <v>20316325.849999979</v>
      </c>
      <c r="AI316" s="80">
        <v>20355693.019999981</v>
      </c>
      <c r="AJ316" s="80">
        <v>20440780.109999981</v>
      </c>
      <c r="AK316" s="80">
        <v>20498974.71999998</v>
      </c>
      <c r="AL316" s="80">
        <v>20620646.479999982</v>
      </c>
      <c r="AM316" s="80">
        <v>20724960.78999998</v>
      </c>
      <c r="AN316" s="80">
        <v>20791092.759999983</v>
      </c>
      <c r="AO316" s="80">
        <v>20894840.32999998</v>
      </c>
      <c r="AP316" s="80">
        <v>21000544.909999978</v>
      </c>
      <c r="AQ316" s="80">
        <v>21106355.549999978</v>
      </c>
      <c r="AR316" s="80">
        <v>21176718.55999998</v>
      </c>
      <c r="AS316" s="80">
        <v>21155973.009999979</v>
      </c>
      <c r="AT316" s="80">
        <v>21076680.059999976</v>
      </c>
      <c r="AU316" s="80">
        <v>21105330.839999974</v>
      </c>
      <c r="AV316" s="80">
        <v>21022924.119999979</v>
      </c>
      <c r="AW316" s="80">
        <v>21044117.959999975</v>
      </c>
      <c r="AX316" s="80">
        <v>21070799.069999978</v>
      </c>
      <c r="AY316" s="80">
        <v>21054377.349999975</v>
      </c>
      <c r="AZ316" s="80">
        <v>20554674.759999976</v>
      </c>
      <c r="BA316" s="80">
        <v>20643052.829999976</v>
      </c>
      <c r="BB316" s="80">
        <v>20744848.809999976</v>
      </c>
      <c r="BC316" s="80">
        <v>20824871.969999976</v>
      </c>
      <c r="BD316" s="80">
        <v>20913396.769999977</v>
      </c>
      <c r="BE316" s="80">
        <v>20991609.329999976</v>
      </c>
      <c r="BF316" s="80">
        <v>20406648.949999977</v>
      </c>
      <c r="BG316" s="80">
        <v>20536586.449999977</v>
      </c>
      <c r="BH316" s="80">
        <v>20633384.619999979</v>
      </c>
      <c r="BI316" s="80">
        <v>20687642.049999975</v>
      </c>
      <c r="BJ316" s="80">
        <v>20808949.249999978</v>
      </c>
      <c r="BK316" s="80">
        <v>20891551.919999979</v>
      </c>
      <c r="BL316" s="80">
        <v>20985199.009999979</v>
      </c>
      <c r="BM316" s="80">
        <v>21059663.269999977</v>
      </c>
      <c r="BN316" s="80">
        <v>21149510.329999976</v>
      </c>
      <c r="BO316" s="80">
        <v>21240043.30999998</v>
      </c>
      <c r="BP316" s="80">
        <v>21267219.159999978</v>
      </c>
      <c r="BQ316" s="80">
        <v>21397156.659999978</v>
      </c>
      <c r="BR316" s="80">
        <v>21448363.049999978</v>
      </c>
      <c r="BS316" s="80">
        <v>21403215.569999978</v>
      </c>
      <c r="BT316" s="80">
        <v>21381520.409999978</v>
      </c>
      <c r="BU316" s="80">
        <v>21474551.819999978</v>
      </c>
      <c r="BV316" s="80">
        <v>21553356.429999977</v>
      </c>
      <c r="BW316" s="80">
        <v>21619141.909999978</v>
      </c>
      <c r="BX316" s="119">
        <v>15957889.099999994</v>
      </c>
      <c r="BY316" s="119">
        <v>19720467.789999984</v>
      </c>
      <c r="BZ316" s="119">
        <v>20724960.78999998</v>
      </c>
      <c r="CA316" s="119">
        <v>21054377.349999975</v>
      </c>
      <c r="CB316" s="119">
        <v>20891551.919999979</v>
      </c>
      <c r="CC316" s="119">
        <v>21619141.909999978</v>
      </c>
      <c r="CD316" s="120">
        <v>15739113.279999999</v>
      </c>
      <c r="CE316" s="120">
        <v>17525462.710000001</v>
      </c>
      <c r="CF316" s="120">
        <v>20242224.670000002</v>
      </c>
      <c r="CG316" s="120">
        <v>21017285.800000001</v>
      </c>
      <c r="CH316" s="120">
        <v>20745507.310000002</v>
      </c>
      <c r="CI316" s="120">
        <v>21297730.219999999</v>
      </c>
    </row>
    <row r="317" spans="1:87" x14ac:dyDescent="0.3">
      <c r="A317" s="70">
        <v>101</v>
      </c>
      <c r="B317" s="84" t="s">
        <v>622</v>
      </c>
      <c r="C317" s="80">
        <v>460969564.97999996</v>
      </c>
      <c r="D317" s="80">
        <v>462209367.21999997</v>
      </c>
      <c r="E317" s="80">
        <v>463689339.25999999</v>
      </c>
      <c r="F317" s="80">
        <v>474532363.80000001</v>
      </c>
      <c r="G317" s="80">
        <v>474507637.52000004</v>
      </c>
      <c r="H317" s="80">
        <v>478167193.10000002</v>
      </c>
      <c r="I317" s="80">
        <v>482942030.68000001</v>
      </c>
      <c r="J317" s="80">
        <v>487338119.24000001</v>
      </c>
      <c r="K317" s="80">
        <v>492829840.24000001</v>
      </c>
      <c r="L317" s="80">
        <v>489949400.28000003</v>
      </c>
      <c r="M317" s="80">
        <v>490972570.52000004</v>
      </c>
      <c r="N317" s="80">
        <v>490765882.50000006</v>
      </c>
      <c r="O317" s="80">
        <v>526082094.59000003</v>
      </c>
      <c r="P317" s="80">
        <v>532162348.39000005</v>
      </c>
      <c r="Q317" s="80">
        <v>540761540.54000008</v>
      </c>
      <c r="R317" s="80">
        <v>546081093.12000012</v>
      </c>
      <c r="S317" s="80">
        <v>545913978.8900001</v>
      </c>
      <c r="T317" s="80">
        <v>538639953.15000021</v>
      </c>
      <c r="U317" s="80">
        <v>539603273.25000024</v>
      </c>
      <c r="V317" s="80">
        <v>539618964.35000014</v>
      </c>
      <c r="W317" s="80">
        <v>538585675.13000023</v>
      </c>
      <c r="X317" s="80">
        <v>552452212.71000016</v>
      </c>
      <c r="Y317" s="80">
        <v>554260803.26000011</v>
      </c>
      <c r="Z317" s="80">
        <v>556354903.62000012</v>
      </c>
      <c r="AA317" s="80">
        <v>582215403.88000011</v>
      </c>
      <c r="AB317" s="80">
        <v>582091737.23000014</v>
      </c>
      <c r="AC317" s="80">
        <v>582505951.1500001</v>
      </c>
      <c r="AD317" s="80">
        <v>584820165.1500001</v>
      </c>
      <c r="AE317" s="80">
        <v>585292432.4000001</v>
      </c>
      <c r="AF317" s="80">
        <v>585482044.86000013</v>
      </c>
      <c r="AG317" s="80">
        <v>585729312.11000013</v>
      </c>
      <c r="AH317" s="80">
        <v>585707017.93000019</v>
      </c>
      <c r="AI317" s="80">
        <v>585543043.7900002</v>
      </c>
      <c r="AJ317" s="80">
        <v>609899131.9200002</v>
      </c>
      <c r="AK317" s="80">
        <v>641564740.18000019</v>
      </c>
      <c r="AL317" s="80">
        <v>644124904.32000017</v>
      </c>
      <c r="AM317" s="80">
        <v>661276813.25000012</v>
      </c>
      <c r="AN317" s="80">
        <v>661715734.03000009</v>
      </c>
      <c r="AO317" s="80">
        <v>661992604.63000011</v>
      </c>
      <c r="AP317" s="80">
        <v>669247419.96000016</v>
      </c>
      <c r="AQ317" s="80">
        <v>670035320.2900002</v>
      </c>
      <c r="AR317" s="80">
        <v>666941122.51000023</v>
      </c>
      <c r="AS317" s="80">
        <v>666573263.14000022</v>
      </c>
      <c r="AT317" s="80">
        <v>667693493.32000017</v>
      </c>
      <c r="AU317" s="80">
        <v>667571184.4200002</v>
      </c>
      <c r="AV317" s="80">
        <v>712549920.6900003</v>
      </c>
      <c r="AW317" s="80">
        <v>714747405.29000032</v>
      </c>
      <c r="AX317" s="80">
        <v>717090721.91000032</v>
      </c>
      <c r="AY317" s="80">
        <v>851853941.01000035</v>
      </c>
      <c r="AZ317" s="80">
        <v>852412400.12000036</v>
      </c>
      <c r="BA317" s="80">
        <v>852611752.04000044</v>
      </c>
      <c r="BB317" s="80">
        <v>866268506.68000042</v>
      </c>
      <c r="BC317" s="80">
        <v>867111109.77000046</v>
      </c>
      <c r="BD317" s="80">
        <v>867953712.86000049</v>
      </c>
      <c r="BE317" s="80">
        <v>893186093.13000059</v>
      </c>
      <c r="BF317" s="80">
        <v>894554461.84000063</v>
      </c>
      <c r="BG317" s="80">
        <v>879510689.60000062</v>
      </c>
      <c r="BH317" s="80">
        <v>940024942.8700006</v>
      </c>
      <c r="BI317" s="80">
        <v>943347332.7700007</v>
      </c>
      <c r="BJ317" s="80">
        <v>946168899.44000077</v>
      </c>
      <c r="BK317" s="80">
        <v>1003942915.0300008</v>
      </c>
      <c r="BL317" s="80">
        <v>1004446249.8800008</v>
      </c>
      <c r="BM317" s="80">
        <v>1004650508.5000008</v>
      </c>
      <c r="BN317" s="80">
        <v>1005322208.8100008</v>
      </c>
      <c r="BO317" s="80">
        <v>1005961014.6200007</v>
      </c>
      <c r="BP317" s="80">
        <v>1006873608.2800007</v>
      </c>
      <c r="BQ317" s="80">
        <v>1006913256.4500006</v>
      </c>
      <c r="BR317" s="80">
        <v>1007991537.2200006</v>
      </c>
      <c r="BS317" s="80">
        <v>1009057318.0300006</v>
      </c>
      <c r="BT317" s="80">
        <v>1032009247.1400006</v>
      </c>
      <c r="BU317" s="80">
        <v>1034201179.5900006</v>
      </c>
      <c r="BV317" s="80">
        <v>1039074723.1900007</v>
      </c>
      <c r="BW317" s="80">
        <v>1058054993.7900007</v>
      </c>
      <c r="BX317" s="119">
        <v>526082094.59000003</v>
      </c>
      <c r="BY317" s="119">
        <v>582215403.88000011</v>
      </c>
      <c r="BZ317" s="119">
        <v>661276813.25000012</v>
      </c>
      <c r="CA317" s="119">
        <v>851853941.01000035</v>
      </c>
      <c r="CB317" s="119">
        <v>1003942915.0300008</v>
      </c>
      <c r="CC317" s="119">
        <v>1058054993.7900007</v>
      </c>
      <c r="CD317" s="120">
        <v>482688877.22000003</v>
      </c>
      <c r="CE317" s="120">
        <v>545594788.06999993</v>
      </c>
      <c r="CF317" s="120">
        <v>601250207.54999995</v>
      </c>
      <c r="CG317" s="120">
        <v>691483764.96000004</v>
      </c>
      <c r="CH317" s="120">
        <v>896842058.24000001</v>
      </c>
      <c r="CI317" s="120">
        <v>1016807596.9599999</v>
      </c>
    </row>
    <row r="318" spans="1:87" x14ac:dyDescent="0.3">
      <c r="A318" s="70">
        <v>101</v>
      </c>
      <c r="B318" s="84" t="s">
        <v>623</v>
      </c>
      <c r="C318" s="80">
        <v>51254677.249999993</v>
      </c>
      <c r="D318" s="80">
        <v>51254677.249999993</v>
      </c>
      <c r="E318" s="80">
        <v>51254677.249999993</v>
      </c>
      <c r="F318" s="80">
        <v>26820646.899999995</v>
      </c>
      <c r="G318" s="80">
        <v>26820646.899999995</v>
      </c>
      <c r="H318" s="80">
        <v>26820646.899999995</v>
      </c>
      <c r="I318" s="80">
        <v>26820646.899999995</v>
      </c>
      <c r="J318" s="80">
        <v>26820646.899999995</v>
      </c>
      <c r="K318" s="80">
        <v>26820646.899999995</v>
      </c>
      <c r="L318" s="80">
        <v>26820646.899999995</v>
      </c>
      <c r="M318" s="80">
        <v>26820646.899999995</v>
      </c>
      <c r="N318" s="80">
        <v>26820646.899999995</v>
      </c>
      <c r="O318" s="80">
        <v>25408521.469999995</v>
      </c>
      <c r="P318" s="80">
        <v>25408521.469999995</v>
      </c>
      <c r="Q318" s="80">
        <v>25408521.469999995</v>
      </c>
      <c r="R318" s="80">
        <v>25408521.469999995</v>
      </c>
      <c r="S318" s="80">
        <v>25408521.469999995</v>
      </c>
      <c r="T318" s="80">
        <v>25408521.469999995</v>
      </c>
      <c r="U318" s="80">
        <v>25408521.469999995</v>
      </c>
      <c r="V318" s="80">
        <v>25408521.469999995</v>
      </c>
      <c r="W318" s="80">
        <v>25408521.469999995</v>
      </c>
      <c r="X318" s="80">
        <v>25408521.469999995</v>
      </c>
      <c r="Y318" s="80">
        <v>25408521.469999995</v>
      </c>
      <c r="Z318" s="80">
        <v>25408521.469999995</v>
      </c>
      <c r="AA318" s="80">
        <v>25408521.469999995</v>
      </c>
      <c r="AB318" s="80">
        <v>25408521.469999995</v>
      </c>
      <c r="AC318" s="80">
        <v>25408521.469999995</v>
      </c>
      <c r="AD318" s="80">
        <v>25408521.469999995</v>
      </c>
      <c r="AE318" s="80">
        <v>25408521.469999995</v>
      </c>
      <c r="AF318" s="80">
        <v>25408521.469999995</v>
      </c>
      <c r="AG318" s="80">
        <v>25408521.469999995</v>
      </c>
      <c r="AH318" s="80">
        <v>25408521.469999995</v>
      </c>
      <c r="AI318" s="80">
        <v>25408521.469999995</v>
      </c>
      <c r="AJ318" s="80">
        <v>25408521.469999995</v>
      </c>
      <c r="AK318" s="80">
        <v>25408521.469999995</v>
      </c>
      <c r="AL318" s="80">
        <v>25408521.469999995</v>
      </c>
      <c r="AM318" s="80">
        <v>25408521.469999995</v>
      </c>
      <c r="AN318" s="80">
        <v>25408521.469999995</v>
      </c>
      <c r="AO318" s="80">
        <v>25408521.469999995</v>
      </c>
      <c r="AP318" s="80">
        <v>25408521.469999995</v>
      </c>
      <c r="AQ318" s="80">
        <v>25408521.469999995</v>
      </c>
      <c r="AR318" s="80">
        <v>25408521.469999995</v>
      </c>
      <c r="AS318" s="80">
        <v>25408521.469999995</v>
      </c>
      <c r="AT318" s="80">
        <v>25408521.469999995</v>
      </c>
      <c r="AU318" s="80">
        <v>25408521.469999995</v>
      </c>
      <c r="AV318" s="80">
        <v>25408521.469999995</v>
      </c>
      <c r="AW318" s="80">
        <v>25408521.469999995</v>
      </c>
      <c r="AX318" s="80">
        <v>25408521.469999995</v>
      </c>
      <c r="AY318" s="80">
        <v>25408521.469999995</v>
      </c>
      <c r="AZ318" s="80">
        <v>25408521.469999995</v>
      </c>
      <c r="BA318" s="80">
        <v>25408521.469999995</v>
      </c>
      <c r="BB318" s="80">
        <v>25408521.469999995</v>
      </c>
      <c r="BC318" s="80">
        <v>25408521.469999995</v>
      </c>
      <c r="BD318" s="80">
        <v>25408521.469999995</v>
      </c>
      <c r="BE318" s="80">
        <v>25408521.469999995</v>
      </c>
      <c r="BF318" s="80">
        <v>25408521.469999995</v>
      </c>
      <c r="BG318" s="80">
        <v>25408521.469999995</v>
      </c>
      <c r="BH318" s="80">
        <v>25408521.469999995</v>
      </c>
      <c r="BI318" s="80">
        <v>25408521.469999995</v>
      </c>
      <c r="BJ318" s="80">
        <v>25408521.469999995</v>
      </c>
      <c r="BK318" s="80">
        <v>25408521.469999995</v>
      </c>
      <c r="BL318" s="80">
        <v>25408521.469999995</v>
      </c>
      <c r="BM318" s="80">
        <v>25408521.469999995</v>
      </c>
      <c r="BN318" s="80">
        <v>25408521.469999995</v>
      </c>
      <c r="BO318" s="80">
        <v>25408521.469999995</v>
      </c>
      <c r="BP318" s="80">
        <v>25408521.469999995</v>
      </c>
      <c r="BQ318" s="80">
        <v>25408521.469999995</v>
      </c>
      <c r="BR318" s="80">
        <v>25408521.469999995</v>
      </c>
      <c r="BS318" s="80">
        <v>25408521.469999995</v>
      </c>
      <c r="BT318" s="80">
        <v>25408521.469999995</v>
      </c>
      <c r="BU318" s="80">
        <v>25408521.469999995</v>
      </c>
      <c r="BV318" s="80">
        <v>25408521.469999995</v>
      </c>
      <c r="BW318" s="80">
        <v>25408521.469999995</v>
      </c>
      <c r="BX318" s="119">
        <v>25408521.469999995</v>
      </c>
      <c r="BY318" s="119">
        <v>25408521.469999995</v>
      </c>
      <c r="BZ318" s="119">
        <v>25408521.469999995</v>
      </c>
      <c r="CA318" s="119">
        <v>25408521.469999995</v>
      </c>
      <c r="CB318" s="119">
        <v>25408521.469999995</v>
      </c>
      <c r="CC318" s="119">
        <v>25408521.469999995</v>
      </c>
      <c r="CD318" s="120">
        <v>32350644.260000002</v>
      </c>
      <c r="CE318" s="120">
        <v>25408521.470000003</v>
      </c>
      <c r="CF318" s="120">
        <v>25408521.470000003</v>
      </c>
      <c r="CG318" s="120">
        <v>25408521.470000003</v>
      </c>
      <c r="CH318" s="120">
        <v>25408521.470000003</v>
      </c>
      <c r="CI318" s="120">
        <v>25408521.470000003</v>
      </c>
    </row>
    <row r="319" spans="1:87" x14ac:dyDescent="0.3">
      <c r="A319" s="70">
        <v>101</v>
      </c>
      <c r="B319" s="84" t="s">
        <v>624</v>
      </c>
      <c r="C319" s="80">
        <v>1381243779.0399997</v>
      </c>
      <c r="D319" s="80">
        <v>1382496436.7299995</v>
      </c>
      <c r="E319" s="80">
        <v>1382407037.3599994</v>
      </c>
      <c r="F319" s="80">
        <v>1404108957.2199998</v>
      </c>
      <c r="G319" s="80">
        <v>1404742670.8499994</v>
      </c>
      <c r="H319" s="80">
        <v>1404742169.0899994</v>
      </c>
      <c r="I319" s="80">
        <v>1404974520.4799998</v>
      </c>
      <c r="J319" s="80">
        <v>1408173308.4399998</v>
      </c>
      <c r="K319" s="80">
        <v>1407881383.03</v>
      </c>
      <c r="L319" s="80">
        <v>1407167335.3699999</v>
      </c>
      <c r="M319" s="80">
        <v>1411141873.4199998</v>
      </c>
      <c r="N319" s="80">
        <v>1414889401.8199997</v>
      </c>
      <c r="O319" s="80">
        <v>1445996034.7199996</v>
      </c>
      <c r="P319" s="80">
        <v>1458411463.8999996</v>
      </c>
      <c r="Q319" s="80">
        <v>1460959849.9099994</v>
      </c>
      <c r="R319" s="80">
        <v>1462756081.4199994</v>
      </c>
      <c r="S319" s="80">
        <v>1464622740.8199995</v>
      </c>
      <c r="T319" s="80">
        <v>1467055820.7699993</v>
      </c>
      <c r="U319" s="80">
        <v>1470241697.3199995</v>
      </c>
      <c r="V319" s="80">
        <v>1470625133.3299992</v>
      </c>
      <c r="W319" s="80">
        <v>1472728691.2199996</v>
      </c>
      <c r="X319" s="80">
        <v>1473254011.5499997</v>
      </c>
      <c r="Y319" s="80">
        <v>1474702426.1099994</v>
      </c>
      <c r="Z319" s="80">
        <v>1475499055.9099994</v>
      </c>
      <c r="AA319" s="80">
        <v>1477748581.1499994</v>
      </c>
      <c r="AB319" s="80">
        <v>1478242684.8999994</v>
      </c>
      <c r="AC319" s="80">
        <v>1478735841.3499994</v>
      </c>
      <c r="AD319" s="80">
        <v>1479156589.5299995</v>
      </c>
      <c r="AE319" s="80">
        <v>1479944699.7599995</v>
      </c>
      <c r="AF319" s="80">
        <v>1480380986.3499994</v>
      </c>
      <c r="AG319" s="80">
        <v>1481962314.5499995</v>
      </c>
      <c r="AH319" s="80">
        <v>1482601280.2799997</v>
      </c>
      <c r="AI319" s="80">
        <v>1485417647.9399996</v>
      </c>
      <c r="AJ319" s="80">
        <v>1489432398.9599991</v>
      </c>
      <c r="AK319" s="80">
        <v>1490113196.0599995</v>
      </c>
      <c r="AL319" s="80">
        <v>1490793993.1599994</v>
      </c>
      <c r="AM319" s="80">
        <v>1492458394.4399993</v>
      </c>
      <c r="AN319" s="80">
        <v>1493749822.7299993</v>
      </c>
      <c r="AO319" s="80">
        <v>1494744347.5699992</v>
      </c>
      <c r="AP319" s="80">
        <v>1495835775.8399992</v>
      </c>
      <c r="AQ319" s="80">
        <v>1496927204.1099992</v>
      </c>
      <c r="AR319" s="80">
        <v>1498018632.3799992</v>
      </c>
      <c r="AS319" s="80">
        <v>1500419029.1699994</v>
      </c>
      <c r="AT319" s="80">
        <v>1501510457.4399993</v>
      </c>
      <c r="AU319" s="80">
        <v>1502601885.7099993</v>
      </c>
      <c r="AV319" s="80">
        <v>1508724113.9999995</v>
      </c>
      <c r="AW319" s="80">
        <v>1510228075.6099997</v>
      </c>
      <c r="AX319" s="80">
        <v>1511732037.2199996</v>
      </c>
      <c r="AY319" s="80">
        <v>1515233197.0099995</v>
      </c>
      <c r="AZ319" s="80">
        <v>1517475672.8899996</v>
      </c>
      <c r="BA319" s="80">
        <v>1518841769.8099995</v>
      </c>
      <c r="BB319" s="80">
        <v>1520964747.05</v>
      </c>
      <c r="BC319" s="80">
        <v>1523401072.2899997</v>
      </c>
      <c r="BD319" s="80">
        <v>1524947397.5299997</v>
      </c>
      <c r="BE319" s="80">
        <v>1527913709.2799995</v>
      </c>
      <c r="BF319" s="80">
        <v>1529490034.5199995</v>
      </c>
      <c r="BG319" s="80">
        <v>1531671012.3999996</v>
      </c>
      <c r="BH319" s="80">
        <v>1533952854.9799995</v>
      </c>
      <c r="BI319" s="80">
        <v>1535547180.2199998</v>
      </c>
      <c r="BJ319" s="80">
        <v>1537141505.4599998</v>
      </c>
      <c r="BK319" s="80">
        <v>1560869589.0499997</v>
      </c>
      <c r="BL319" s="80">
        <v>1561277922.4399996</v>
      </c>
      <c r="BM319" s="80">
        <v>1561709211.2299998</v>
      </c>
      <c r="BN319" s="80">
        <v>1562117544.5799997</v>
      </c>
      <c r="BO319" s="80">
        <v>1562525877.9299996</v>
      </c>
      <c r="BP319" s="80">
        <v>1562934211.2799995</v>
      </c>
      <c r="BQ319" s="80">
        <v>1563342544.6299999</v>
      </c>
      <c r="BR319" s="80">
        <v>1563776058.5899994</v>
      </c>
      <c r="BS319" s="80">
        <v>1564184391.9399998</v>
      </c>
      <c r="BT319" s="80">
        <v>1568776712.0899997</v>
      </c>
      <c r="BU319" s="80">
        <v>1569448729.6599996</v>
      </c>
      <c r="BV319" s="80">
        <v>1570120747.2299998</v>
      </c>
      <c r="BW319" s="80">
        <v>1596629921.2</v>
      </c>
      <c r="BX319" s="119">
        <v>1445996034.7199996</v>
      </c>
      <c r="BY319" s="119">
        <v>1477748581.1499994</v>
      </c>
      <c r="BZ319" s="119">
        <v>1492458394.4399993</v>
      </c>
      <c r="CA319" s="119">
        <v>1515233197.0099995</v>
      </c>
      <c r="CB319" s="119">
        <v>1560869589.0499997</v>
      </c>
      <c r="CC319" s="119">
        <v>1596629921.2</v>
      </c>
      <c r="CD319" s="120">
        <v>1404612685.1900003</v>
      </c>
      <c r="CE319" s="120">
        <v>1467277045.26</v>
      </c>
      <c r="CF319" s="120">
        <v>1483614508.3699996</v>
      </c>
      <c r="CG319" s="120">
        <v>1501706382.5599995</v>
      </c>
      <c r="CH319" s="120">
        <v>1529034595.5899997</v>
      </c>
      <c r="CI319" s="120">
        <v>1566747189.3699999</v>
      </c>
    </row>
    <row r="320" spans="1:87" x14ac:dyDescent="0.3">
      <c r="A320" s="70">
        <v>101</v>
      </c>
      <c r="B320" s="84" t="s">
        <v>625</v>
      </c>
      <c r="C320" s="80">
        <v>4876766235.3699989</v>
      </c>
      <c r="D320" s="80">
        <v>4890668133.3599997</v>
      </c>
      <c r="E320" s="80">
        <v>4911616179.1700001</v>
      </c>
      <c r="F320" s="80">
        <v>4916473210.6400003</v>
      </c>
      <c r="G320" s="80">
        <v>4921356301.71</v>
      </c>
      <c r="H320" s="80">
        <v>4922248082.6400003</v>
      </c>
      <c r="I320" s="80">
        <v>4923575259.8699999</v>
      </c>
      <c r="J320" s="80">
        <v>4927875406.6300011</v>
      </c>
      <c r="K320" s="80">
        <v>4929389080.8599987</v>
      </c>
      <c r="L320" s="80">
        <v>4929836127.5600004</v>
      </c>
      <c r="M320" s="80">
        <v>4931715647.0899973</v>
      </c>
      <c r="N320" s="80">
        <v>4932533183.1699972</v>
      </c>
      <c r="O320" s="80">
        <v>5267931245.5699959</v>
      </c>
      <c r="P320" s="80">
        <v>5282768368.7099962</v>
      </c>
      <c r="Q320" s="80">
        <v>5292099724.6799965</v>
      </c>
      <c r="R320" s="80">
        <v>5322013287.0999966</v>
      </c>
      <c r="S320" s="80">
        <v>5328790324.3199959</v>
      </c>
      <c r="T320" s="80">
        <v>5391326083.1999969</v>
      </c>
      <c r="U320" s="80">
        <v>5403717024.869997</v>
      </c>
      <c r="V320" s="80">
        <v>5407336013.7699976</v>
      </c>
      <c r="W320" s="80">
        <v>5409861456.9999981</v>
      </c>
      <c r="X320" s="80">
        <v>5441758214.5199966</v>
      </c>
      <c r="Y320" s="80">
        <v>5463356194.9199972</v>
      </c>
      <c r="Z320" s="80">
        <v>5466679026.7999964</v>
      </c>
      <c r="AA320" s="80">
        <v>5628446655.7699957</v>
      </c>
      <c r="AB320" s="80">
        <v>5641740409.2699966</v>
      </c>
      <c r="AC320" s="80">
        <v>5686518024.6799965</v>
      </c>
      <c r="AD320" s="80">
        <v>5700112439.8799963</v>
      </c>
      <c r="AE320" s="80">
        <v>5884780573.7399969</v>
      </c>
      <c r="AF320" s="80">
        <v>5974336416.9599962</v>
      </c>
      <c r="AG320" s="80">
        <v>5982190381.7999973</v>
      </c>
      <c r="AH320" s="80">
        <v>6002841327.1899958</v>
      </c>
      <c r="AI320" s="80">
        <v>6005508043.369997</v>
      </c>
      <c r="AJ320" s="80">
        <v>6010389726.4799967</v>
      </c>
      <c r="AK320" s="80">
        <v>6016919401.2899971</v>
      </c>
      <c r="AL320" s="80">
        <v>6026492568.6299963</v>
      </c>
      <c r="AM320" s="80">
        <v>6290429573.6299963</v>
      </c>
      <c r="AN320" s="80">
        <v>6294227637.5499964</v>
      </c>
      <c r="AO320" s="80">
        <v>6297375075.0199966</v>
      </c>
      <c r="AP320" s="80">
        <v>6300568012.4899979</v>
      </c>
      <c r="AQ320" s="80">
        <v>6303356141.6999969</v>
      </c>
      <c r="AR320" s="80">
        <v>6412501804.5599957</v>
      </c>
      <c r="AS320" s="80">
        <v>6479113040.5599957</v>
      </c>
      <c r="AT320" s="80">
        <v>6481905911.8499975</v>
      </c>
      <c r="AU320" s="80">
        <v>6484501044.6299963</v>
      </c>
      <c r="AV320" s="80">
        <v>6543416483.3999977</v>
      </c>
      <c r="AW320" s="80">
        <v>6549171299.4599972</v>
      </c>
      <c r="AX320" s="80">
        <v>6552731930.3099957</v>
      </c>
      <c r="AY320" s="80">
        <v>6898591801.1099968</v>
      </c>
      <c r="AZ320" s="80">
        <v>6901778443.2699976</v>
      </c>
      <c r="BA320" s="80">
        <v>6904100443.0899982</v>
      </c>
      <c r="BB320" s="80">
        <v>6918627085.1899967</v>
      </c>
      <c r="BC320" s="80">
        <v>6921713727.2899981</v>
      </c>
      <c r="BD320" s="80">
        <v>6924805369.3899975</v>
      </c>
      <c r="BE320" s="80">
        <v>6927842011.4899969</v>
      </c>
      <c r="BF320" s="80">
        <v>6930878653.5899973</v>
      </c>
      <c r="BG320" s="80">
        <v>6933915295.6899977</v>
      </c>
      <c r="BH320" s="80">
        <v>6948980492.5599976</v>
      </c>
      <c r="BI320" s="80">
        <v>6952680501.4199972</v>
      </c>
      <c r="BJ320" s="80">
        <v>6961130510.2599964</v>
      </c>
      <c r="BK320" s="80">
        <v>7293709147.0099974</v>
      </c>
      <c r="BL320" s="80">
        <v>7302820331.3999977</v>
      </c>
      <c r="BM320" s="80">
        <v>7305327880.119998</v>
      </c>
      <c r="BN320" s="80">
        <v>7308198206.5699978</v>
      </c>
      <c r="BO320" s="80">
        <v>7310302399.6899996</v>
      </c>
      <c r="BP320" s="80">
        <v>7312406592.8099985</v>
      </c>
      <c r="BQ320" s="80">
        <v>7314792785.9299974</v>
      </c>
      <c r="BR320" s="80">
        <v>7316943979.0499983</v>
      </c>
      <c r="BS320" s="80">
        <v>7319095172.1699991</v>
      </c>
      <c r="BT320" s="80">
        <v>7555702945.4699993</v>
      </c>
      <c r="BU320" s="80">
        <v>7568564568.7799997</v>
      </c>
      <c r="BV320" s="80">
        <v>7581259373.3499985</v>
      </c>
      <c r="BW320" s="80">
        <v>8031850376.6799984</v>
      </c>
      <c r="BX320" s="119">
        <v>5267931245.5699959</v>
      </c>
      <c r="BY320" s="119">
        <v>5628446655.7699957</v>
      </c>
      <c r="BZ320" s="119">
        <v>6290429573.6299963</v>
      </c>
      <c r="CA320" s="119">
        <v>6898591801.1099968</v>
      </c>
      <c r="CB320" s="119">
        <v>7293709147.0099974</v>
      </c>
      <c r="CC320" s="119">
        <v>8031850376.6799984</v>
      </c>
      <c r="CD320" s="120">
        <v>4944768007.2200003</v>
      </c>
      <c r="CE320" s="120">
        <v>5392775663.1999979</v>
      </c>
      <c r="CF320" s="120">
        <v>5911592734.0799961</v>
      </c>
      <c r="CG320" s="120">
        <v>6452914596.7199955</v>
      </c>
      <c r="CH320" s="120">
        <v>6955288729.3899975</v>
      </c>
      <c r="CI320" s="120">
        <v>7424690289.2199965</v>
      </c>
    </row>
    <row r="321" spans="1:87" x14ac:dyDescent="0.3">
      <c r="A321" s="70">
        <v>101</v>
      </c>
      <c r="B321" s="84" t="s">
        <v>626</v>
      </c>
      <c r="C321" s="80">
        <v>1108986238.9500003</v>
      </c>
      <c r="D321" s="80">
        <v>1109555903.3800004</v>
      </c>
      <c r="E321" s="80">
        <v>1111201051.7400002</v>
      </c>
      <c r="F321" s="80">
        <v>1115413844.6300001</v>
      </c>
      <c r="G321" s="80">
        <v>1116412791.5400002</v>
      </c>
      <c r="H321" s="80">
        <v>1119166991.1800003</v>
      </c>
      <c r="I321" s="80">
        <v>1132418755.9200001</v>
      </c>
      <c r="J321" s="80">
        <v>1133327885.5200005</v>
      </c>
      <c r="K321" s="80">
        <v>1151917803.7900002</v>
      </c>
      <c r="L321" s="80">
        <v>1162361316.6900003</v>
      </c>
      <c r="M321" s="80">
        <v>1165557454.8300002</v>
      </c>
      <c r="N321" s="80">
        <v>1165680906.9700003</v>
      </c>
      <c r="O321" s="80">
        <v>1181464672.1600003</v>
      </c>
      <c r="P321" s="80">
        <v>1182515882.7000003</v>
      </c>
      <c r="Q321" s="80">
        <v>1205591287.4300005</v>
      </c>
      <c r="R321" s="80">
        <v>1211353798.3100002</v>
      </c>
      <c r="S321" s="80">
        <v>1226106209.9400003</v>
      </c>
      <c r="T321" s="80">
        <v>1228961283.7300003</v>
      </c>
      <c r="U321" s="80">
        <v>1241370292.5100002</v>
      </c>
      <c r="V321" s="80">
        <v>1245896626.3000004</v>
      </c>
      <c r="W321" s="80">
        <v>1255332557.9500005</v>
      </c>
      <c r="X321" s="80">
        <v>1260472529.2200003</v>
      </c>
      <c r="Y321" s="80">
        <v>1262984044.6700003</v>
      </c>
      <c r="Z321" s="80">
        <v>1267827443.2300005</v>
      </c>
      <c r="AA321" s="80">
        <v>1287508639.8200004</v>
      </c>
      <c r="AB321" s="80">
        <v>1291072928.9500005</v>
      </c>
      <c r="AC321" s="80">
        <v>1293825170.5200005</v>
      </c>
      <c r="AD321" s="80">
        <v>1296524487.7700002</v>
      </c>
      <c r="AE321" s="80">
        <v>1311899233.4600003</v>
      </c>
      <c r="AF321" s="80">
        <v>1329103045.3900003</v>
      </c>
      <c r="AG321" s="80">
        <v>1342089222.0300004</v>
      </c>
      <c r="AH321" s="80">
        <v>1346067692.5400004</v>
      </c>
      <c r="AI321" s="80">
        <v>1349741241.8500006</v>
      </c>
      <c r="AJ321" s="80">
        <v>1353169378.8300002</v>
      </c>
      <c r="AK321" s="80">
        <v>1356036210.5400004</v>
      </c>
      <c r="AL321" s="80">
        <v>1358988048.2400005</v>
      </c>
      <c r="AM321" s="80">
        <v>1429813768.9600005</v>
      </c>
      <c r="AN321" s="80">
        <v>1432467625.8400002</v>
      </c>
      <c r="AO321" s="80">
        <v>1435121482.7900004</v>
      </c>
      <c r="AP321" s="80">
        <v>1437775339.7400002</v>
      </c>
      <c r="AQ321" s="80">
        <v>1440429196.6900001</v>
      </c>
      <c r="AR321" s="80">
        <v>1453890213.8900001</v>
      </c>
      <c r="AS321" s="80">
        <v>1465187783.8800001</v>
      </c>
      <c r="AT321" s="80">
        <v>1472864640.5900002</v>
      </c>
      <c r="AU321" s="80">
        <v>1475597617.3399999</v>
      </c>
      <c r="AV321" s="80">
        <v>1478109094.0900002</v>
      </c>
      <c r="AW321" s="80">
        <v>1480620570.8400002</v>
      </c>
      <c r="AX321" s="80">
        <v>1483132047.5900002</v>
      </c>
      <c r="AY321" s="80">
        <v>1502229491.1900001</v>
      </c>
      <c r="AZ321" s="80">
        <v>1526436039.1300001</v>
      </c>
      <c r="BA321" s="80">
        <v>1529012216.2</v>
      </c>
      <c r="BB321" s="80">
        <v>1531588393.2699997</v>
      </c>
      <c r="BC321" s="80">
        <v>1534164570.3400004</v>
      </c>
      <c r="BD321" s="80">
        <v>1536917947.4100003</v>
      </c>
      <c r="BE321" s="80">
        <v>1553233326.4800003</v>
      </c>
      <c r="BF321" s="80">
        <v>1561178663.5800002</v>
      </c>
      <c r="BG321" s="80">
        <v>1564197840.6500001</v>
      </c>
      <c r="BH321" s="80">
        <v>1566995517.7200005</v>
      </c>
      <c r="BI321" s="80">
        <v>1569793194.7900004</v>
      </c>
      <c r="BJ321" s="80">
        <v>1572369371.8600004</v>
      </c>
      <c r="BK321" s="80">
        <v>1632361679.4600005</v>
      </c>
      <c r="BL321" s="80">
        <v>1636215484.8000002</v>
      </c>
      <c r="BM321" s="80">
        <v>1640069290.1000004</v>
      </c>
      <c r="BN321" s="80">
        <v>1643923095.4000003</v>
      </c>
      <c r="BO321" s="80">
        <v>1647776900.7000005</v>
      </c>
      <c r="BP321" s="80">
        <v>1651630706.0000005</v>
      </c>
      <c r="BQ321" s="80">
        <v>1655491721.5800004</v>
      </c>
      <c r="BR321" s="80">
        <v>1659345526.8800006</v>
      </c>
      <c r="BS321" s="80">
        <v>1663199332.1800008</v>
      </c>
      <c r="BT321" s="80">
        <v>1679672417.6600006</v>
      </c>
      <c r="BU321" s="80">
        <v>1683544982.0700006</v>
      </c>
      <c r="BV321" s="80">
        <v>1687417245.7000005</v>
      </c>
      <c r="BW321" s="80">
        <v>1713320829.6500008</v>
      </c>
      <c r="BX321" s="119">
        <v>1181464672.1600003</v>
      </c>
      <c r="BY321" s="119">
        <v>1287508639.8200004</v>
      </c>
      <c r="BZ321" s="119">
        <v>1429813768.9600005</v>
      </c>
      <c r="CA321" s="119">
        <v>1502229491.1900001</v>
      </c>
      <c r="CB321" s="119">
        <v>1632361679.4600005</v>
      </c>
      <c r="CC321" s="119">
        <v>1713320829.6500008</v>
      </c>
      <c r="CD321" s="120">
        <v>1136420432.0899999</v>
      </c>
      <c r="CE321" s="120">
        <v>1235183482.1400001</v>
      </c>
      <c r="CF321" s="120">
        <v>1334295312.9900002</v>
      </c>
      <c r="CG321" s="120">
        <v>1460556836.4200003</v>
      </c>
      <c r="CH321" s="120">
        <v>1552344480.9300001</v>
      </c>
      <c r="CI321" s="120">
        <v>1661074554.78</v>
      </c>
    </row>
    <row r="322" spans="1:87" x14ac:dyDescent="0.3">
      <c r="A322" s="70">
        <v>101</v>
      </c>
      <c r="B322" s="84" t="s">
        <v>627</v>
      </c>
      <c r="C322" s="80">
        <v>3287328802.3300009</v>
      </c>
      <c r="D322" s="80">
        <v>3305533552.2200007</v>
      </c>
      <c r="E322" s="80">
        <v>3329949373.9400005</v>
      </c>
      <c r="F322" s="80">
        <v>3355503987.8700004</v>
      </c>
      <c r="G322" s="80">
        <v>3377426590.8200002</v>
      </c>
      <c r="H322" s="80">
        <v>3393271220.9799991</v>
      </c>
      <c r="I322" s="80">
        <v>3416010763.6300001</v>
      </c>
      <c r="J322" s="80">
        <v>3432197495.6099997</v>
      </c>
      <c r="K322" s="80">
        <v>3468326691.4699998</v>
      </c>
      <c r="L322" s="80">
        <v>3491508459.9299998</v>
      </c>
      <c r="M322" s="80">
        <v>3536031204.3499999</v>
      </c>
      <c r="N322" s="80">
        <v>3553128435.2099996</v>
      </c>
      <c r="O322" s="80">
        <v>3601886118.3600001</v>
      </c>
      <c r="P322" s="80">
        <v>3637375804.8200002</v>
      </c>
      <c r="Q322" s="80">
        <v>3692758811.0300007</v>
      </c>
      <c r="R322" s="80">
        <v>3781101465.8000002</v>
      </c>
      <c r="S322" s="80">
        <v>3831792423.8400002</v>
      </c>
      <c r="T322" s="80">
        <v>3872597442.440001</v>
      </c>
      <c r="U322" s="80">
        <v>3913723464.4800005</v>
      </c>
      <c r="V322" s="80">
        <v>3937325082.6800008</v>
      </c>
      <c r="W322" s="80">
        <v>3970589241.3800001</v>
      </c>
      <c r="X322" s="80">
        <v>3993478824.7799997</v>
      </c>
      <c r="Y322" s="80">
        <v>4014107022.98</v>
      </c>
      <c r="Z322" s="80">
        <v>4036188034.3400002</v>
      </c>
      <c r="AA322" s="80">
        <v>4097486854.9400001</v>
      </c>
      <c r="AB322" s="80">
        <v>4122380093.48</v>
      </c>
      <c r="AC322" s="80">
        <v>4146912927.2000003</v>
      </c>
      <c r="AD322" s="80">
        <v>4178987121.5800009</v>
      </c>
      <c r="AE322" s="80">
        <v>4207138201.3900003</v>
      </c>
      <c r="AF322" s="80">
        <v>4237045905.1200004</v>
      </c>
      <c r="AG322" s="80">
        <v>4280528457.710001</v>
      </c>
      <c r="AH322" s="80">
        <v>4307526354.9400005</v>
      </c>
      <c r="AI322" s="80">
        <v>4334156075.1100006</v>
      </c>
      <c r="AJ322" s="80">
        <v>4365250907.9500008</v>
      </c>
      <c r="AK322" s="80">
        <v>4394176009.3900003</v>
      </c>
      <c r="AL322" s="80">
        <v>4419021467.1999998</v>
      </c>
      <c r="AM322" s="80">
        <v>4463206974.8400002</v>
      </c>
      <c r="AN322" s="80">
        <v>4490427169.0699997</v>
      </c>
      <c r="AO322" s="80">
        <v>4516161462.71</v>
      </c>
      <c r="AP322" s="80">
        <v>4541895756.3500004</v>
      </c>
      <c r="AQ322" s="80">
        <v>4568421004.3500004</v>
      </c>
      <c r="AR322" s="80">
        <v>4595827067.1499987</v>
      </c>
      <c r="AS322" s="80">
        <v>4625652298.5500002</v>
      </c>
      <c r="AT322" s="80">
        <v>4652186649.9199991</v>
      </c>
      <c r="AU322" s="80">
        <v>4678202601.289999</v>
      </c>
      <c r="AV322" s="80">
        <v>4712933591.2799988</v>
      </c>
      <c r="AW322" s="80">
        <v>4738634374.6699991</v>
      </c>
      <c r="AX322" s="80">
        <v>4764335158.0599995</v>
      </c>
      <c r="AY322" s="80">
        <v>4812677812.0700006</v>
      </c>
      <c r="AZ322" s="80">
        <v>4840707233.8299999</v>
      </c>
      <c r="BA322" s="80">
        <v>4867148410.29</v>
      </c>
      <c r="BB322" s="80">
        <v>4893589586.7499981</v>
      </c>
      <c r="BC322" s="80">
        <v>4920030763.21</v>
      </c>
      <c r="BD322" s="80">
        <v>4946903939.6699991</v>
      </c>
      <c r="BE322" s="80">
        <v>4992979829.7699995</v>
      </c>
      <c r="BF322" s="80">
        <v>5020544206.2299986</v>
      </c>
      <c r="BG322" s="80">
        <v>5046985382.6899977</v>
      </c>
      <c r="BH322" s="80">
        <v>5075987246.9100008</v>
      </c>
      <c r="BI322" s="80">
        <v>5102486023.3799992</v>
      </c>
      <c r="BJ322" s="80">
        <v>5128984799.8499985</v>
      </c>
      <c r="BK322" s="80">
        <v>5161747510.7999992</v>
      </c>
      <c r="BL322" s="80">
        <v>5189329339.1399975</v>
      </c>
      <c r="BM322" s="80">
        <v>5216911167.119998</v>
      </c>
      <c r="BN322" s="80">
        <v>5244499055.2999992</v>
      </c>
      <c r="BO322" s="80">
        <v>5272080883.2799978</v>
      </c>
      <c r="BP322" s="80">
        <v>5299662711.2599983</v>
      </c>
      <c r="BQ322" s="80">
        <v>5328151739.2399979</v>
      </c>
      <c r="BR322" s="80">
        <v>5355733567.2199984</v>
      </c>
      <c r="BS322" s="80">
        <v>5383315395.1999989</v>
      </c>
      <c r="BT322" s="80">
        <v>5428100055.0299988</v>
      </c>
      <c r="BU322" s="80">
        <v>5455681883.0099983</v>
      </c>
      <c r="BV322" s="80">
        <v>5483263710.9899979</v>
      </c>
      <c r="BW322" s="80">
        <v>5538493538.4099979</v>
      </c>
      <c r="BX322" s="119">
        <v>3601886118.3600001</v>
      </c>
      <c r="BY322" s="119">
        <v>4097486854.9400001</v>
      </c>
      <c r="BZ322" s="119">
        <v>4463206974.8400002</v>
      </c>
      <c r="CA322" s="119">
        <v>4812677812.0700006</v>
      </c>
      <c r="CB322" s="119">
        <v>5161747510.7999992</v>
      </c>
      <c r="CC322" s="119">
        <v>5538493538.4099979</v>
      </c>
      <c r="CD322" s="120">
        <v>3426777130.5</v>
      </c>
      <c r="CE322" s="120">
        <v>3875416199.3600001</v>
      </c>
      <c r="CF322" s="120">
        <v>4273370565.4500008</v>
      </c>
      <c r="CG322" s="120">
        <v>4627735532.3400011</v>
      </c>
      <c r="CH322" s="120">
        <v>4985444057.3400002</v>
      </c>
      <c r="CI322" s="120">
        <v>5335151581.2300005</v>
      </c>
    </row>
    <row r="323" spans="1:87" x14ac:dyDescent="0.3">
      <c r="A323" s="70">
        <v>101</v>
      </c>
      <c r="B323" s="84" t="s">
        <v>628</v>
      </c>
      <c r="C323" s="80">
        <v>104545052.19</v>
      </c>
      <c r="D323" s="80">
        <v>104584975.61</v>
      </c>
      <c r="E323" s="80">
        <v>104511376.22</v>
      </c>
      <c r="F323" s="80">
        <v>104600531.72999999</v>
      </c>
      <c r="G323" s="80">
        <v>106402169.32000001</v>
      </c>
      <c r="H323" s="80">
        <v>106343505.05000001</v>
      </c>
      <c r="I323" s="80">
        <v>107277780.37</v>
      </c>
      <c r="J323" s="80">
        <v>108301156.64000002</v>
      </c>
      <c r="K323" s="80">
        <v>110432854.58</v>
      </c>
      <c r="L323" s="80">
        <v>110372510.51999998</v>
      </c>
      <c r="M323" s="80">
        <v>111431889.47999997</v>
      </c>
      <c r="N323" s="80">
        <v>111715662.52</v>
      </c>
      <c r="O323" s="80">
        <v>117073802.42</v>
      </c>
      <c r="P323" s="80">
        <v>118549067.20999999</v>
      </c>
      <c r="Q323" s="80">
        <v>118918761.67</v>
      </c>
      <c r="R323" s="80">
        <v>118929386.67</v>
      </c>
      <c r="S323" s="80">
        <v>118940011.67</v>
      </c>
      <c r="T323" s="80">
        <v>119178032.17</v>
      </c>
      <c r="U323" s="80">
        <v>119188657.17</v>
      </c>
      <c r="V323" s="80">
        <v>119199282.17</v>
      </c>
      <c r="W323" s="80">
        <v>119209907.17</v>
      </c>
      <c r="X323" s="80">
        <v>119220532.17</v>
      </c>
      <c r="Y323" s="80">
        <v>119231157.17</v>
      </c>
      <c r="Z323" s="80">
        <v>119241782.17</v>
      </c>
      <c r="AA323" s="80">
        <v>119252407.17</v>
      </c>
      <c r="AB323" s="80">
        <v>119257719.67</v>
      </c>
      <c r="AC323" s="80">
        <v>119263032.17</v>
      </c>
      <c r="AD323" s="80">
        <v>119268344.67</v>
      </c>
      <c r="AE323" s="80">
        <v>119273657.17</v>
      </c>
      <c r="AF323" s="80">
        <v>119278969.67</v>
      </c>
      <c r="AG323" s="80">
        <v>119284282.17</v>
      </c>
      <c r="AH323" s="80">
        <v>119289594.67</v>
      </c>
      <c r="AI323" s="80">
        <v>119341657.17</v>
      </c>
      <c r="AJ323" s="80">
        <v>119346969.67</v>
      </c>
      <c r="AK323" s="80">
        <v>119352282.17</v>
      </c>
      <c r="AL323" s="80">
        <v>119357594.67</v>
      </c>
      <c r="AM323" s="80">
        <v>119362907.17</v>
      </c>
      <c r="AN323" s="80">
        <v>120277313.31999999</v>
      </c>
      <c r="AO323" s="80">
        <v>121191719.44</v>
      </c>
      <c r="AP323" s="80">
        <v>122106125.55999999</v>
      </c>
      <c r="AQ323" s="80">
        <v>123020531.67999999</v>
      </c>
      <c r="AR323" s="80">
        <v>123934937.8</v>
      </c>
      <c r="AS323" s="80">
        <v>124849343.92</v>
      </c>
      <c r="AT323" s="80">
        <v>125763750.04000001</v>
      </c>
      <c r="AU323" s="80">
        <v>126678156.16000001</v>
      </c>
      <c r="AV323" s="80">
        <v>127592562.28000002</v>
      </c>
      <c r="AW323" s="80">
        <v>128506968.40000002</v>
      </c>
      <c r="AX323" s="80">
        <v>129421374.52000001</v>
      </c>
      <c r="AY323" s="80">
        <v>130379980.65000002</v>
      </c>
      <c r="AZ323" s="80">
        <v>130864126.49000001</v>
      </c>
      <c r="BA323" s="80">
        <v>131348272.32000001</v>
      </c>
      <c r="BB323" s="80">
        <v>131832418.15000001</v>
      </c>
      <c r="BC323" s="80">
        <v>132316563.98</v>
      </c>
      <c r="BD323" s="80">
        <v>132800709.81</v>
      </c>
      <c r="BE323" s="80">
        <v>133284855.64</v>
      </c>
      <c r="BF323" s="80">
        <v>133769001.47</v>
      </c>
      <c r="BG323" s="80">
        <v>134253147.29999998</v>
      </c>
      <c r="BH323" s="80">
        <v>134737293.13</v>
      </c>
      <c r="BI323" s="80">
        <v>135221438.95999998</v>
      </c>
      <c r="BJ323" s="80">
        <v>135705584.78999999</v>
      </c>
      <c r="BK323" s="80">
        <v>136233930.60999998</v>
      </c>
      <c r="BL323" s="80">
        <v>136697913.72999999</v>
      </c>
      <c r="BM323" s="80">
        <v>137161896.84999996</v>
      </c>
      <c r="BN323" s="80">
        <v>137625879.96999997</v>
      </c>
      <c r="BO323" s="80">
        <v>138089863.08999997</v>
      </c>
      <c r="BP323" s="80">
        <v>138553846.20999998</v>
      </c>
      <c r="BQ323" s="80">
        <v>139017829.32999995</v>
      </c>
      <c r="BR323" s="80">
        <v>139481812.44999996</v>
      </c>
      <c r="BS323" s="80">
        <v>139945795.56999996</v>
      </c>
      <c r="BT323" s="80">
        <v>140409778.68999997</v>
      </c>
      <c r="BU323" s="80">
        <v>140873761.80999994</v>
      </c>
      <c r="BV323" s="80">
        <v>141337744.92999995</v>
      </c>
      <c r="BW323" s="80">
        <v>141845928.01999995</v>
      </c>
      <c r="BX323" s="119">
        <v>117073802.42</v>
      </c>
      <c r="BY323" s="119">
        <v>119252407.17</v>
      </c>
      <c r="BZ323" s="119">
        <v>119362907.17</v>
      </c>
      <c r="CA323" s="119">
        <v>130379980.65000002</v>
      </c>
      <c r="CB323" s="119">
        <v>136233930.60999998</v>
      </c>
      <c r="CC323" s="119">
        <v>141845928.01999995</v>
      </c>
      <c r="CD323" s="120">
        <v>108276405.13000001</v>
      </c>
      <c r="CE323" s="120">
        <v>118933291.3</v>
      </c>
      <c r="CF323" s="120">
        <v>119302262.93999998</v>
      </c>
      <c r="CG323" s="120">
        <v>124852743.92</v>
      </c>
      <c r="CH323" s="120">
        <v>133288255.64</v>
      </c>
      <c r="CI323" s="120">
        <v>139021229.32999998</v>
      </c>
    </row>
    <row r="324" spans="1:87" x14ac:dyDescent="0.3">
      <c r="A324" s="70">
        <v>101</v>
      </c>
      <c r="B324" s="85" t="s">
        <v>629</v>
      </c>
      <c r="C324" s="80">
        <v>304728324.63</v>
      </c>
      <c r="D324" s="80">
        <v>303621108.77999997</v>
      </c>
      <c r="E324" s="80">
        <v>304003355.45000005</v>
      </c>
      <c r="F324" s="80">
        <v>306863154.58999997</v>
      </c>
      <c r="G324" s="80">
        <v>307110226.69999999</v>
      </c>
      <c r="H324" s="80">
        <v>305796746.88999999</v>
      </c>
      <c r="I324" s="80">
        <v>308439331.46000004</v>
      </c>
      <c r="J324" s="80">
        <v>311951341.06999993</v>
      </c>
      <c r="K324" s="80">
        <v>314457777.49000001</v>
      </c>
      <c r="L324" s="80">
        <v>317988695.01999998</v>
      </c>
      <c r="M324" s="80">
        <v>319186809.20999992</v>
      </c>
      <c r="N324" s="80">
        <v>319063104.29999995</v>
      </c>
      <c r="O324" s="80">
        <v>326712666.83999991</v>
      </c>
      <c r="P324" s="80">
        <v>330400081.09999996</v>
      </c>
      <c r="Q324" s="80">
        <v>332600522.67999995</v>
      </c>
      <c r="R324" s="80">
        <v>338159577.06999993</v>
      </c>
      <c r="S324" s="80">
        <v>342313651.99999988</v>
      </c>
      <c r="T324" s="80">
        <v>344037449.80999994</v>
      </c>
      <c r="U324" s="80">
        <v>348634715.1099999</v>
      </c>
      <c r="V324" s="80">
        <v>351151745.38999993</v>
      </c>
      <c r="W324" s="80">
        <v>353277934.58999991</v>
      </c>
      <c r="X324" s="80">
        <v>354370179.07999992</v>
      </c>
      <c r="Y324" s="80">
        <v>354448832.92999989</v>
      </c>
      <c r="Z324" s="80">
        <v>355734861.3499999</v>
      </c>
      <c r="AA324" s="80">
        <v>393326826.17999995</v>
      </c>
      <c r="AB324" s="80">
        <v>390148421.32999992</v>
      </c>
      <c r="AC324" s="80">
        <v>391817063.58999991</v>
      </c>
      <c r="AD324" s="80">
        <v>393416544.07999992</v>
      </c>
      <c r="AE324" s="80">
        <v>395718417.74999988</v>
      </c>
      <c r="AF324" s="80">
        <v>555189748.43999982</v>
      </c>
      <c r="AG324" s="80">
        <v>881695841.16999984</v>
      </c>
      <c r="AH324" s="80">
        <v>886228100.88999987</v>
      </c>
      <c r="AI324" s="80">
        <v>915998151.59999979</v>
      </c>
      <c r="AJ324" s="80">
        <v>917611007.51999974</v>
      </c>
      <c r="AK324" s="80">
        <v>915096568.59999967</v>
      </c>
      <c r="AL324" s="80">
        <v>916690520.52999973</v>
      </c>
      <c r="AM324" s="80">
        <v>932819868.12999988</v>
      </c>
      <c r="AN324" s="80">
        <v>921729946.83999979</v>
      </c>
      <c r="AO324" s="80">
        <v>920140370.23999977</v>
      </c>
      <c r="AP324" s="80">
        <v>921930853.94999981</v>
      </c>
      <c r="AQ324" s="80">
        <v>922988136.23999977</v>
      </c>
      <c r="AR324" s="80">
        <v>918198105.19999993</v>
      </c>
      <c r="AS324" s="80">
        <v>919605987.95000005</v>
      </c>
      <c r="AT324" s="80">
        <v>943965290.51999998</v>
      </c>
      <c r="AU324" s="80">
        <v>942603048.25999999</v>
      </c>
      <c r="AV324" s="80">
        <v>958517078.20000017</v>
      </c>
      <c r="AW324" s="80">
        <v>960294025.24000001</v>
      </c>
      <c r="AX324" s="80">
        <v>967101156.26999998</v>
      </c>
      <c r="AY324" s="80">
        <v>1055665655.0500001</v>
      </c>
      <c r="AZ324" s="80">
        <v>1055999806.37</v>
      </c>
      <c r="BA324" s="80">
        <v>1054852674.78</v>
      </c>
      <c r="BB324" s="80">
        <v>1058531484.6400001</v>
      </c>
      <c r="BC324" s="80">
        <v>1059215639.3400002</v>
      </c>
      <c r="BD324" s="80">
        <v>1060126260.5899999</v>
      </c>
      <c r="BE324" s="80">
        <v>1060979475.6400001</v>
      </c>
      <c r="BF324" s="80">
        <v>1057283994.27</v>
      </c>
      <c r="BG324" s="80">
        <v>1057960777.73</v>
      </c>
      <c r="BH324" s="80">
        <v>1068948385.7899997</v>
      </c>
      <c r="BI324" s="80">
        <v>1069128472.8999997</v>
      </c>
      <c r="BJ324" s="80">
        <v>1069078594.8399997</v>
      </c>
      <c r="BK324" s="80">
        <v>1091869448.5199997</v>
      </c>
      <c r="BL324" s="80">
        <v>1078749497.8399997</v>
      </c>
      <c r="BM324" s="80">
        <v>1077573012.8999999</v>
      </c>
      <c r="BN324" s="80">
        <v>1077528466.7</v>
      </c>
      <c r="BO324" s="80">
        <v>1075347867.8199999</v>
      </c>
      <c r="BP324" s="80">
        <v>1075490673.54</v>
      </c>
      <c r="BQ324" s="80">
        <v>1075838901.49</v>
      </c>
      <c r="BR324" s="80">
        <v>1076077284.28</v>
      </c>
      <c r="BS324" s="80">
        <v>1073780628.1900001</v>
      </c>
      <c r="BT324" s="80">
        <v>1085724242.8800001</v>
      </c>
      <c r="BU324" s="80">
        <v>1086462482.0700002</v>
      </c>
      <c r="BV324" s="80">
        <v>1086328048.1200001</v>
      </c>
      <c r="BW324" s="80">
        <v>1105080953.1700001</v>
      </c>
      <c r="BX324" s="119">
        <v>326712666.83999991</v>
      </c>
      <c r="BY324" s="119">
        <v>393326826.17999995</v>
      </c>
      <c r="BZ324" s="119">
        <v>932819868.12999988</v>
      </c>
      <c r="CA324" s="119">
        <v>1055665655.0500001</v>
      </c>
      <c r="CB324" s="119">
        <v>1091869448.5199997</v>
      </c>
      <c r="CC324" s="119">
        <v>1105080953.1700001</v>
      </c>
      <c r="CD324" s="120">
        <v>311532510.94999999</v>
      </c>
      <c r="CE324" s="120">
        <v>348089926.47999996</v>
      </c>
      <c r="CF324" s="120">
        <v>683519775.38</v>
      </c>
      <c r="CG324" s="120">
        <v>945043040.15999997</v>
      </c>
      <c r="CH324" s="120">
        <v>1063049282.3399999</v>
      </c>
      <c r="CI324" s="120">
        <v>1081988577.5</v>
      </c>
    </row>
    <row r="325" spans="1:87" ht="15" thickBot="1" x14ac:dyDescent="0.35">
      <c r="A325" s="121"/>
      <c r="B325" s="84" t="s">
        <v>630</v>
      </c>
      <c r="C325" s="75">
        <v>11653061352.779999</v>
      </c>
      <c r="D325" s="75">
        <v>11687359116.190001</v>
      </c>
      <c r="E325" s="75">
        <v>11736144181.370001</v>
      </c>
      <c r="F325" s="75">
        <v>11781967706.370001</v>
      </c>
      <c r="G325" s="75">
        <v>11812406182.360001</v>
      </c>
      <c r="H325" s="75">
        <v>11834251965.689999</v>
      </c>
      <c r="I325" s="75">
        <v>11880811314.950001</v>
      </c>
      <c r="J325" s="75">
        <v>11913879123.240002</v>
      </c>
      <c r="K325" s="75">
        <v>11983641076.059998</v>
      </c>
      <c r="L325" s="75">
        <v>12017470673.160002</v>
      </c>
      <c r="M325" s="75">
        <v>12074384080.569996</v>
      </c>
      <c r="N325" s="75">
        <v>12096160118.849997</v>
      </c>
      <c r="O325" s="75">
        <v>12574125478.399996</v>
      </c>
      <c r="P325" s="75">
        <v>12654920506.409996</v>
      </c>
      <c r="Q325" s="75">
        <v>12756557522.389997</v>
      </c>
      <c r="R325" s="75">
        <v>12893391248.809996</v>
      </c>
      <c r="S325" s="75">
        <v>12971605435.669996</v>
      </c>
      <c r="T325" s="75">
        <v>13074986264.309996</v>
      </c>
      <c r="U325" s="75">
        <v>13150587453.939997</v>
      </c>
      <c r="V325" s="75">
        <v>13185532899.089998</v>
      </c>
      <c r="W325" s="75">
        <v>13234842759.9</v>
      </c>
      <c r="X325" s="75">
        <v>13310410465.489994</v>
      </c>
      <c r="Y325" s="75">
        <v>13358636566.049997</v>
      </c>
      <c r="Z325" s="75">
        <v>13393777859.349998</v>
      </c>
      <c r="AA325" s="75">
        <v>13702861580.459995</v>
      </c>
      <c r="AB325" s="75">
        <v>13741910540.609997</v>
      </c>
      <c r="AC325" s="75">
        <v>13822660873.709997</v>
      </c>
      <c r="AD325" s="75">
        <v>13875473340.269997</v>
      </c>
      <c r="AE325" s="75">
        <v>14107340198.719999</v>
      </c>
      <c r="AF325" s="75">
        <v>14404200409.839998</v>
      </c>
      <c r="AG325" s="75">
        <v>14796964566.199999</v>
      </c>
      <c r="AH325" s="75">
        <v>14853735990.789997</v>
      </c>
      <c r="AI325" s="75">
        <v>14919219850.349998</v>
      </c>
      <c r="AJ325" s="75">
        <v>14989198597.939997</v>
      </c>
      <c r="AK325" s="75">
        <v>15057415679.449997</v>
      </c>
      <c r="AL325" s="75">
        <v>15099748039.729996</v>
      </c>
      <c r="AM325" s="75">
        <v>15513751557.709995</v>
      </c>
      <c r="AN325" s="75">
        <v>15539044638.639996</v>
      </c>
      <c r="AO325" s="75">
        <v>15571280199.229996</v>
      </c>
      <c r="AP325" s="75">
        <v>15614018125.299995</v>
      </c>
      <c r="AQ325" s="75">
        <v>15649942187.109997</v>
      </c>
      <c r="AR325" s="75">
        <v>15794146898.549992</v>
      </c>
      <c r="AS325" s="75">
        <v>15906215016.679995</v>
      </c>
      <c r="AT325" s="75">
        <v>15970625170.239998</v>
      </c>
      <c r="AU325" s="75">
        <v>16002519165.149994</v>
      </c>
      <c r="AV325" s="75">
        <v>16167024064.559998</v>
      </c>
      <c r="AW325" s="75">
        <v>16207405133.969997</v>
      </c>
      <c r="AX325" s="75">
        <v>16250773521.449995</v>
      </c>
      <c r="AY325" s="75">
        <v>16891844551.939997</v>
      </c>
      <c r="AZ325" s="75">
        <v>16950386693.359999</v>
      </c>
      <c r="BA325" s="75">
        <v>16982716887.859999</v>
      </c>
      <c r="BB325" s="75">
        <v>17046305367.039995</v>
      </c>
      <c r="BC325" s="75">
        <v>17082936614.689999</v>
      </c>
      <c r="BD325" s="75">
        <v>17119527030.529997</v>
      </c>
      <c r="BE325" s="75">
        <v>17214569207.259995</v>
      </c>
      <c r="BF325" s="75">
        <v>17252263960.949993</v>
      </c>
      <c r="BG325" s="75">
        <v>17273189029.009995</v>
      </c>
      <c r="BH325" s="75">
        <v>17394918415.079998</v>
      </c>
      <c r="BI325" s="75">
        <v>17433550082.989998</v>
      </c>
      <c r="BJ325" s="75">
        <v>17476046512.249996</v>
      </c>
      <c r="BK325" s="75">
        <v>18006284068.899998</v>
      </c>
      <c r="BL325" s="75">
        <v>18035180234.739994</v>
      </c>
      <c r="BM325" s="75">
        <v>18069120926.589996</v>
      </c>
      <c r="BN325" s="75">
        <v>18105022264.159996</v>
      </c>
      <c r="BO325" s="75">
        <v>18137983146.939999</v>
      </c>
      <c r="BP325" s="75">
        <v>18173477865.039997</v>
      </c>
      <c r="BQ325" s="75">
        <v>18209604231.809998</v>
      </c>
      <c r="BR325" s="75">
        <v>18245456425.239998</v>
      </c>
      <c r="BS325" s="75">
        <v>18278639545.349998</v>
      </c>
      <c r="BT325" s="75">
        <v>18616435215.869999</v>
      </c>
      <c r="BU325" s="75">
        <v>18664910435.310001</v>
      </c>
      <c r="BV325" s="75">
        <v>18715013246.439999</v>
      </c>
      <c r="BW325" s="75">
        <v>19311553979.330002</v>
      </c>
      <c r="BX325" s="115">
        <v>12574125478.399996</v>
      </c>
      <c r="BY325" s="115">
        <v>13702861580.459995</v>
      </c>
      <c r="BZ325" s="115">
        <v>15513751557.709995</v>
      </c>
      <c r="CA325" s="115">
        <v>16891844551.939997</v>
      </c>
      <c r="CB325" s="115">
        <v>18006284068.899998</v>
      </c>
      <c r="CC325" s="115">
        <v>19311553979.330002</v>
      </c>
      <c r="CD325" s="116">
        <v>11926589413.050001</v>
      </c>
      <c r="CE325" s="116">
        <v>13097095080.039997</v>
      </c>
      <c r="CF325" s="116">
        <v>14529575478.969995</v>
      </c>
      <c r="CG325" s="116">
        <v>15929122325.529997</v>
      </c>
      <c r="CH325" s="116">
        <v>17240349109.429996</v>
      </c>
      <c r="CI325" s="116">
        <v>18351437045.110001</v>
      </c>
    </row>
    <row r="326" spans="1:87" ht="15" thickTop="1" x14ac:dyDescent="0.3">
      <c r="A326" s="88" t="s">
        <v>35</v>
      </c>
      <c r="B326" s="88"/>
      <c r="C326" s="89">
        <v>0</v>
      </c>
      <c r="D326" s="89">
        <v>0</v>
      </c>
      <c r="E326" s="89">
        <v>0</v>
      </c>
      <c r="F326" s="89">
        <v>0</v>
      </c>
      <c r="G326" s="89">
        <v>0</v>
      </c>
      <c r="H326" s="89">
        <v>0</v>
      </c>
      <c r="I326" s="89">
        <v>0</v>
      </c>
      <c r="J326" s="89">
        <v>0</v>
      </c>
      <c r="K326" s="89">
        <v>0</v>
      </c>
      <c r="L326" s="89">
        <v>0</v>
      </c>
      <c r="M326" s="89">
        <v>0</v>
      </c>
      <c r="N326" s="89">
        <v>0</v>
      </c>
      <c r="O326" s="89">
        <v>0</v>
      </c>
      <c r="P326" s="89">
        <v>0</v>
      </c>
      <c r="Q326" s="89">
        <v>0</v>
      </c>
      <c r="R326" s="89">
        <v>0</v>
      </c>
      <c r="S326" s="89">
        <v>0</v>
      </c>
      <c r="T326" s="89">
        <v>0</v>
      </c>
      <c r="U326" s="89">
        <v>0</v>
      </c>
      <c r="V326" s="89">
        <v>0</v>
      </c>
      <c r="W326" s="89">
        <v>0</v>
      </c>
      <c r="X326" s="89">
        <v>0</v>
      </c>
      <c r="Y326" s="89">
        <v>0</v>
      </c>
      <c r="Z326" s="89">
        <v>0</v>
      </c>
      <c r="AA326" s="89">
        <v>0</v>
      </c>
      <c r="AB326" s="89">
        <v>0</v>
      </c>
      <c r="AC326" s="89">
        <v>0</v>
      </c>
      <c r="AD326" s="89">
        <v>0</v>
      </c>
      <c r="AE326" s="89">
        <v>0</v>
      </c>
      <c r="AF326" s="89">
        <v>0</v>
      </c>
      <c r="AG326" s="89">
        <v>0</v>
      </c>
      <c r="AH326" s="89">
        <v>0</v>
      </c>
      <c r="AI326" s="89">
        <v>0</v>
      </c>
      <c r="AJ326" s="89">
        <v>0</v>
      </c>
      <c r="AK326" s="89">
        <v>0</v>
      </c>
      <c r="AL326" s="89">
        <v>0</v>
      </c>
      <c r="AM326" s="89">
        <v>0</v>
      </c>
      <c r="AN326" s="89">
        <v>0</v>
      </c>
      <c r="AO326" s="89">
        <v>0</v>
      </c>
      <c r="AP326" s="89">
        <v>0</v>
      </c>
      <c r="AQ326" s="89">
        <v>0</v>
      </c>
      <c r="AR326" s="89">
        <v>0</v>
      </c>
      <c r="AS326" s="89">
        <v>0</v>
      </c>
      <c r="AT326" s="89">
        <v>0</v>
      </c>
      <c r="AU326" s="89">
        <v>0</v>
      </c>
      <c r="AV326" s="89">
        <v>0</v>
      </c>
      <c r="AW326" s="89">
        <v>0</v>
      </c>
      <c r="AX326" s="89">
        <v>0</v>
      </c>
      <c r="AY326" s="89">
        <v>0</v>
      </c>
      <c r="AZ326" s="89">
        <v>0</v>
      </c>
      <c r="BA326" s="89">
        <v>0</v>
      </c>
      <c r="BB326" s="89">
        <v>0</v>
      </c>
      <c r="BC326" s="89">
        <v>0</v>
      </c>
      <c r="BD326" s="89">
        <v>0</v>
      </c>
      <c r="BE326" s="89">
        <v>0</v>
      </c>
      <c r="BF326" s="89">
        <v>0</v>
      </c>
      <c r="BG326" s="89">
        <v>0</v>
      </c>
      <c r="BH326" s="89">
        <v>0</v>
      </c>
      <c r="BI326" s="89">
        <v>0</v>
      </c>
      <c r="BJ326" s="89">
        <v>0</v>
      </c>
      <c r="BK326" s="89">
        <v>0</v>
      </c>
      <c r="BL326" s="89">
        <v>0</v>
      </c>
      <c r="BM326" s="89">
        <v>0</v>
      </c>
      <c r="BN326" s="89">
        <v>0</v>
      </c>
      <c r="BO326" s="89">
        <v>0</v>
      </c>
      <c r="BP326" s="89">
        <v>0</v>
      </c>
      <c r="BQ326" s="89">
        <v>0</v>
      </c>
      <c r="BR326" s="89">
        <v>0</v>
      </c>
      <c r="BS326" s="89">
        <v>0</v>
      </c>
      <c r="BT326" s="89">
        <v>0</v>
      </c>
      <c r="BU326" s="89">
        <v>0</v>
      </c>
      <c r="BV326" s="89">
        <v>0</v>
      </c>
      <c r="BW326" s="89">
        <v>0</v>
      </c>
      <c r="BX326" s="114">
        <v>0</v>
      </c>
      <c r="BY326" s="114">
        <v>0</v>
      </c>
      <c r="BZ326" s="114">
        <v>0</v>
      </c>
      <c r="CA326" s="114">
        <v>0</v>
      </c>
      <c r="CB326" s="114">
        <v>0</v>
      </c>
      <c r="CC326" s="114">
        <v>0</v>
      </c>
      <c r="CD326" s="118">
        <v>0</v>
      </c>
      <c r="CE326" s="118">
        <v>0</v>
      </c>
      <c r="CF326" s="118">
        <v>0</v>
      </c>
      <c r="CG326" s="118">
        <v>0</v>
      </c>
      <c r="CH326" s="118">
        <v>0</v>
      </c>
      <c r="CI326" s="118">
        <v>0</v>
      </c>
    </row>
    <row r="327" spans="1:87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</row>
    <row r="328" spans="1:87" x14ac:dyDescent="0.3">
      <c r="A328" s="88" t="s">
        <v>35</v>
      </c>
      <c r="B328" s="200" t="s">
        <v>631</v>
      </c>
      <c r="C328" s="89">
        <v>0</v>
      </c>
      <c r="D328" s="89">
        <v>0</v>
      </c>
      <c r="E328" s="89">
        <v>0</v>
      </c>
      <c r="F328" s="89">
        <v>0</v>
      </c>
      <c r="G328" s="89">
        <v>0</v>
      </c>
      <c r="H328" s="89">
        <v>0</v>
      </c>
      <c r="I328" s="89">
        <v>0</v>
      </c>
      <c r="J328" s="89">
        <v>0</v>
      </c>
      <c r="K328" s="89">
        <v>0</v>
      </c>
      <c r="L328" s="89">
        <v>0</v>
      </c>
      <c r="M328" s="89">
        <v>0</v>
      </c>
      <c r="N328" s="89">
        <v>0</v>
      </c>
      <c r="O328" s="89">
        <v>0</v>
      </c>
      <c r="P328" s="89">
        <v>0</v>
      </c>
      <c r="Q328" s="89">
        <v>0</v>
      </c>
      <c r="R328" s="89">
        <v>0</v>
      </c>
      <c r="S328" s="89">
        <v>0</v>
      </c>
      <c r="T328" s="89">
        <v>0</v>
      </c>
      <c r="U328" s="89">
        <v>0</v>
      </c>
      <c r="V328" s="89">
        <v>0</v>
      </c>
      <c r="W328" s="89">
        <v>0</v>
      </c>
      <c r="X328" s="89">
        <v>0</v>
      </c>
      <c r="Y328" s="89">
        <v>0</v>
      </c>
      <c r="Z328" s="89">
        <v>0</v>
      </c>
      <c r="AA328" s="89">
        <v>0</v>
      </c>
      <c r="AB328" s="89">
        <v>0</v>
      </c>
      <c r="AC328" s="89">
        <v>0</v>
      </c>
      <c r="AD328" s="89">
        <v>0</v>
      </c>
      <c r="AE328" s="89">
        <v>0</v>
      </c>
      <c r="AF328" s="89">
        <v>0</v>
      </c>
      <c r="AG328" s="89">
        <v>0</v>
      </c>
      <c r="AH328" s="89">
        <v>0</v>
      </c>
      <c r="AI328" s="89">
        <v>0</v>
      </c>
      <c r="AJ328" s="89">
        <v>0</v>
      </c>
      <c r="AK328" s="89">
        <v>0</v>
      </c>
      <c r="AL328" s="89">
        <v>0</v>
      </c>
      <c r="AM328" s="89">
        <v>0</v>
      </c>
      <c r="AN328" s="89">
        <v>0</v>
      </c>
      <c r="AO328" s="89">
        <v>0</v>
      </c>
      <c r="AP328" s="89">
        <v>0</v>
      </c>
      <c r="AQ328" s="89">
        <v>0</v>
      </c>
      <c r="AR328" s="89">
        <v>0</v>
      </c>
      <c r="AS328" s="89">
        <v>0</v>
      </c>
      <c r="AT328" s="89">
        <v>0</v>
      </c>
      <c r="AU328" s="89">
        <v>0</v>
      </c>
      <c r="AV328" s="89">
        <v>0</v>
      </c>
      <c r="AW328" s="89">
        <v>0</v>
      </c>
      <c r="AX328" s="89">
        <v>0</v>
      </c>
      <c r="AY328" s="89">
        <v>0</v>
      </c>
      <c r="AZ328" s="89">
        <v>0</v>
      </c>
      <c r="BA328" s="89">
        <v>0</v>
      </c>
      <c r="BB328" s="89">
        <v>0</v>
      </c>
      <c r="BC328" s="89">
        <v>0</v>
      </c>
      <c r="BD328" s="89">
        <v>0</v>
      </c>
      <c r="BE328" s="89">
        <v>0</v>
      </c>
      <c r="BF328" s="89">
        <v>0</v>
      </c>
      <c r="BG328" s="89">
        <v>0</v>
      </c>
      <c r="BH328" s="89">
        <v>0</v>
      </c>
      <c r="BI328" s="89">
        <v>0</v>
      </c>
      <c r="BJ328" s="89">
        <v>0</v>
      </c>
      <c r="BK328" s="89">
        <v>0</v>
      </c>
      <c r="BL328" s="89">
        <v>0</v>
      </c>
      <c r="BM328" s="89">
        <v>0</v>
      </c>
      <c r="BN328" s="89">
        <v>0</v>
      </c>
      <c r="BO328" s="89">
        <v>0</v>
      </c>
      <c r="BP328" s="89">
        <v>0</v>
      </c>
      <c r="BQ328" s="89">
        <v>0</v>
      </c>
      <c r="BR328" s="89">
        <v>0</v>
      </c>
      <c r="BS328" s="89">
        <v>0</v>
      </c>
      <c r="BT328" s="89">
        <v>0</v>
      </c>
      <c r="BU328" s="89">
        <v>0</v>
      </c>
      <c r="BV328" s="89">
        <v>0</v>
      </c>
      <c r="BW328" s="89">
        <v>0</v>
      </c>
      <c r="BX328" s="114"/>
      <c r="BY328" s="114"/>
      <c r="BZ328" s="114"/>
      <c r="CA328" s="114"/>
      <c r="CB328" s="114"/>
      <c r="CC328" s="114"/>
      <c r="CD328" s="118">
        <v>-3.0000686645507813E-2</v>
      </c>
      <c r="CE328" s="118">
        <v>9.9964141845703125E-3</v>
      </c>
      <c r="CF328" s="118">
        <v>5.9995651245117188E-2</v>
      </c>
      <c r="CG328" s="118">
        <v>0.10999488830566406</v>
      </c>
      <c r="CH328" s="118">
        <v>5.9993743896484375E-2</v>
      </c>
      <c r="CI328" s="118">
        <v>5.00030517578125E-2</v>
      </c>
    </row>
    <row r="329" spans="1:87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</row>
    <row r="330" spans="1:87" x14ac:dyDescent="0.3">
      <c r="M330" s="201"/>
    </row>
    <row r="331" spans="1:87" x14ac:dyDescent="0.3">
      <c r="D331" s="91"/>
      <c r="E331" s="91"/>
      <c r="F331" s="91"/>
      <c r="G331" s="91"/>
      <c r="H331" s="91"/>
      <c r="I331" s="91"/>
      <c r="J331" s="91"/>
      <c r="K331" s="91"/>
      <c r="L331" s="91"/>
      <c r="M331" s="91"/>
      <c r="N331" s="91"/>
      <c r="O331" s="91"/>
    </row>
    <row r="332" spans="1:87" x14ac:dyDescent="0.3">
      <c r="C332" s="201"/>
      <c r="D332" s="201"/>
      <c r="E332" s="201"/>
      <c r="F332" s="201"/>
      <c r="G332" s="201"/>
      <c r="H332" s="201"/>
      <c r="I332" s="201"/>
      <c r="J332" s="201"/>
      <c r="K332" s="201"/>
      <c r="L332" s="201"/>
      <c r="M332" s="201"/>
      <c r="N332" s="201"/>
      <c r="O332" s="201"/>
    </row>
    <row r="333" spans="1:87" x14ac:dyDescent="0.3">
      <c r="D333" s="91"/>
      <c r="E333" s="91"/>
      <c r="F333" s="91"/>
      <c r="G333" s="91"/>
      <c r="H333" s="91"/>
      <c r="I333" s="91"/>
      <c r="J333" s="91"/>
      <c r="K333" s="91"/>
      <c r="L333" s="91"/>
      <c r="M333" s="91"/>
      <c r="N333" s="91"/>
      <c r="O333" s="91"/>
    </row>
    <row r="335" spans="1:87" x14ac:dyDescent="0.3">
      <c r="D335" s="201"/>
    </row>
    <row r="337" spans="4:4" x14ac:dyDescent="0.3">
      <c r="D337" s="201"/>
    </row>
  </sheetData>
  <printOptions horizontalCentered="1"/>
  <pageMargins left="0.75" right="0" top="1" bottom="1" header="0.5" footer="0.5"/>
  <pageSetup paperSize="5" scale="10" orientation="landscape" r:id="rId1"/>
  <headerFooter alignWithMargins="0">
    <oddFooter>&amp;L&amp;Z&amp;F&amp;R
&amp;A
&amp;"Arial,Bold"&amp;18 &amp;KFF000020</oddFooter>
  </headerFooter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C6A4B-F9A1-49EB-90A1-5D2BABEE2658}">
  <sheetPr>
    <tabColor rgb="FFFFC000"/>
  </sheetPr>
  <dimension ref="A1:R570"/>
  <sheetViews>
    <sheetView view="pageBreakPreview" zoomScaleNormal="100" zoomScaleSheetLayoutView="100" workbookViewId="0">
      <selection activeCell="S6" sqref="S6"/>
    </sheetView>
  </sheetViews>
  <sheetFormatPr defaultColWidth="9.109375" defaultRowHeight="13.2" x14ac:dyDescent="0.25"/>
  <cols>
    <col min="1" max="2" width="4.6640625" style="5" customWidth="1"/>
    <col min="3" max="3" width="10.5546875" style="5" customWidth="1"/>
    <col min="4" max="4" width="33.33203125" style="5" customWidth="1"/>
    <col min="5" max="5" width="2" style="5" customWidth="1"/>
    <col min="6" max="6" width="10.33203125" style="5" customWidth="1"/>
    <col min="7" max="7" width="2" style="5" customWidth="1"/>
    <col min="8" max="8" width="14.6640625" style="5" customWidth="1"/>
    <col min="9" max="9" width="2" style="5" customWidth="1"/>
    <col min="10" max="10" width="14.6640625" style="5" customWidth="1"/>
    <col min="11" max="11" width="2" style="5" customWidth="1"/>
    <col min="12" max="12" width="14.6640625" style="5" customWidth="1"/>
    <col min="13" max="13" width="2" style="5" customWidth="1"/>
    <col min="14" max="14" width="14.6640625" style="5" customWidth="1"/>
    <col min="15" max="15" width="2" style="5" customWidth="1"/>
    <col min="16" max="16" width="14.6640625" style="5" customWidth="1"/>
    <col min="17" max="17" width="1.6640625" style="5" customWidth="1"/>
    <col min="18" max="18" width="14.6640625" style="5" customWidth="1"/>
    <col min="19" max="16384" width="9.109375" style="177"/>
  </cols>
  <sheetData>
    <row r="1" spans="1:18" ht="13.8" thickBot="1" x14ac:dyDescent="0.3">
      <c r="A1" s="241" t="s">
        <v>632</v>
      </c>
      <c r="B1" s="4"/>
      <c r="C1" s="4"/>
      <c r="D1" s="4"/>
      <c r="E1" s="4"/>
      <c r="F1" s="4"/>
      <c r="G1" s="4" t="s">
        <v>633</v>
      </c>
      <c r="H1" s="4"/>
      <c r="I1" s="4"/>
      <c r="J1" s="4"/>
      <c r="K1" s="4"/>
      <c r="L1" s="4"/>
      <c r="M1" s="4"/>
      <c r="N1" s="4"/>
      <c r="O1" s="99"/>
      <c r="P1" s="242">
        <v>10</v>
      </c>
      <c r="Q1" s="4"/>
      <c r="R1" s="4" t="s">
        <v>634</v>
      </c>
    </row>
    <row r="2" spans="1:18" x14ac:dyDescent="0.25">
      <c r="A2" s="5" t="s">
        <v>2</v>
      </c>
      <c r="E2" s="6" t="s">
        <v>3</v>
      </c>
      <c r="F2" s="7" t="s">
        <v>635</v>
      </c>
      <c r="J2" s="8"/>
      <c r="K2" s="8"/>
      <c r="M2" s="8"/>
      <c r="N2" s="8"/>
      <c r="O2" s="100"/>
      <c r="P2" s="8" t="s">
        <v>5</v>
      </c>
      <c r="R2" s="9"/>
    </row>
    <row r="3" spans="1:18" x14ac:dyDescent="0.25">
      <c r="F3" s="5" t="s">
        <v>636</v>
      </c>
      <c r="J3" s="6"/>
      <c r="K3" s="9"/>
      <c r="N3" s="6"/>
      <c r="O3" s="6"/>
      <c r="P3" s="243" t="s">
        <v>7</v>
      </c>
      <c r="R3" s="6"/>
    </row>
    <row r="4" spans="1:18" x14ac:dyDescent="0.25">
      <c r="A4" s="5" t="s">
        <v>8</v>
      </c>
      <c r="J4" s="6"/>
      <c r="K4" s="9"/>
      <c r="L4" s="6"/>
      <c r="O4" s="96" t="s">
        <v>10</v>
      </c>
      <c r="P4" s="244" t="s">
        <v>11</v>
      </c>
      <c r="Q4" s="95"/>
      <c r="R4" s="96"/>
    </row>
    <row r="5" spans="1:18" x14ac:dyDescent="0.25">
      <c r="J5" s="6"/>
      <c r="K5" s="9"/>
      <c r="L5" s="6"/>
      <c r="O5" s="6"/>
      <c r="P5" s="243" t="s">
        <v>12</v>
      </c>
      <c r="R5" s="6"/>
    </row>
    <row r="6" spans="1:18" x14ac:dyDescent="0.25">
      <c r="J6" s="6"/>
      <c r="K6" s="9"/>
      <c r="L6" s="6"/>
      <c r="O6" s="6"/>
      <c r="P6" s="243" t="s">
        <v>13</v>
      </c>
      <c r="R6" s="6"/>
    </row>
    <row r="7" spans="1:18" ht="13.8" thickBot="1" x14ac:dyDescent="0.3">
      <c r="A7" s="241" t="s">
        <v>14</v>
      </c>
      <c r="B7" s="4"/>
      <c r="C7" s="4"/>
      <c r="D7" s="4"/>
      <c r="E7" s="4"/>
      <c r="F7" s="4"/>
      <c r="G7" s="4"/>
      <c r="H7" s="10" t="s">
        <v>637</v>
      </c>
      <c r="I7" s="4"/>
      <c r="J7" s="4"/>
      <c r="K7" s="4"/>
      <c r="L7" s="4"/>
      <c r="M7" s="4"/>
      <c r="N7" s="4"/>
      <c r="O7" s="99"/>
      <c r="P7" s="4" t="s">
        <v>16</v>
      </c>
      <c r="Q7" s="4"/>
      <c r="R7" s="4"/>
    </row>
    <row r="8" spans="1:18" x14ac:dyDescent="0.25"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44"/>
      <c r="P8" s="11"/>
      <c r="Q8" s="11"/>
      <c r="R8" s="11"/>
    </row>
    <row r="9" spans="1:18" x14ac:dyDescent="0.25">
      <c r="C9" s="11" t="s">
        <v>18</v>
      </c>
      <c r="D9" s="11" t="s">
        <v>19</v>
      </c>
      <c r="E9" s="11"/>
      <c r="F9" s="11" t="s">
        <v>20</v>
      </c>
      <c r="G9" s="11"/>
      <c r="H9" s="11" t="s">
        <v>21</v>
      </c>
      <c r="I9" s="11"/>
      <c r="J9" s="12" t="s">
        <v>22</v>
      </c>
      <c r="K9" s="12"/>
      <c r="L9" s="11" t="s">
        <v>23</v>
      </c>
      <c r="M9" s="11"/>
      <c r="N9" s="11" t="s">
        <v>24</v>
      </c>
      <c r="O9" s="44"/>
      <c r="P9" s="11" t="s">
        <v>25</v>
      </c>
      <c r="Q9" s="11"/>
      <c r="R9" s="11" t="s">
        <v>26</v>
      </c>
    </row>
    <row r="10" spans="1:18" x14ac:dyDescent="0.25">
      <c r="C10" s="12" t="s">
        <v>17</v>
      </c>
      <c r="D10" s="12" t="s">
        <v>17</v>
      </c>
      <c r="F10" s="12" t="s">
        <v>638</v>
      </c>
      <c r="G10" s="12"/>
      <c r="H10" s="11" t="s">
        <v>639</v>
      </c>
      <c r="I10" s="12"/>
      <c r="J10" s="11" t="s">
        <v>640</v>
      </c>
      <c r="K10" s="12"/>
      <c r="L10" s="12" t="s">
        <v>640</v>
      </c>
      <c r="M10" s="12"/>
      <c r="O10" s="6"/>
      <c r="P10" s="12" t="s">
        <v>639</v>
      </c>
      <c r="R10" s="12"/>
    </row>
    <row r="11" spans="1:18" x14ac:dyDescent="0.25">
      <c r="A11" s="12" t="s">
        <v>32</v>
      </c>
      <c r="B11" s="12"/>
      <c r="C11" s="12" t="s">
        <v>33</v>
      </c>
      <c r="D11" s="12" t="s">
        <v>33</v>
      </c>
      <c r="E11" s="11"/>
      <c r="F11" s="12" t="s">
        <v>641</v>
      </c>
      <c r="G11" s="12"/>
      <c r="H11" s="12" t="s">
        <v>642</v>
      </c>
      <c r="I11" s="12"/>
      <c r="J11" s="12" t="s">
        <v>639</v>
      </c>
      <c r="K11" s="11"/>
      <c r="L11" s="12" t="s">
        <v>639</v>
      </c>
      <c r="M11" s="9"/>
      <c r="N11" s="12" t="s">
        <v>643</v>
      </c>
      <c r="O11" s="44"/>
      <c r="P11" s="11" t="s">
        <v>642</v>
      </c>
      <c r="Q11" s="11"/>
      <c r="R11" s="12" t="s">
        <v>34</v>
      </c>
    </row>
    <row r="12" spans="1:18" ht="13.8" thickBot="1" x14ac:dyDescent="0.3">
      <c r="A12" s="10" t="s">
        <v>36</v>
      </c>
      <c r="B12" s="10"/>
      <c r="C12" s="10" t="s">
        <v>37</v>
      </c>
      <c r="D12" s="10" t="s">
        <v>38</v>
      </c>
      <c r="E12" s="10"/>
      <c r="F12" s="13" t="s">
        <v>644</v>
      </c>
      <c r="G12" s="13"/>
      <c r="H12" s="13" t="s">
        <v>645</v>
      </c>
      <c r="I12" s="178"/>
      <c r="J12" s="13" t="s">
        <v>646</v>
      </c>
      <c r="K12" s="178"/>
      <c r="L12" s="178" t="s">
        <v>647</v>
      </c>
      <c r="M12" s="14"/>
      <c r="N12" s="14" t="s">
        <v>648</v>
      </c>
      <c r="O12" s="179"/>
      <c r="P12" s="14" t="s">
        <v>649</v>
      </c>
      <c r="Q12" s="14"/>
      <c r="R12" s="14" t="s">
        <v>52</v>
      </c>
    </row>
    <row r="13" spans="1:18" x14ac:dyDescent="0.25">
      <c r="A13" s="12">
        <v>1</v>
      </c>
      <c r="B13" s="15"/>
      <c r="N13" s="16">
        <v>6</v>
      </c>
      <c r="O13" s="6"/>
    </row>
    <row r="14" spans="1:18" x14ac:dyDescent="0.25">
      <c r="A14" s="12">
        <v>2</v>
      </c>
      <c r="B14" s="15"/>
      <c r="D14" s="5" t="s">
        <v>54</v>
      </c>
      <c r="F14" s="16">
        <v>24</v>
      </c>
      <c r="G14" s="17"/>
      <c r="H14" s="16">
        <v>3</v>
      </c>
      <c r="I14" s="17"/>
      <c r="J14" s="16">
        <v>4</v>
      </c>
      <c r="K14" s="17"/>
      <c r="L14" s="16">
        <v>5</v>
      </c>
      <c r="M14" s="17"/>
      <c r="N14" s="16">
        <v>7</v>
      </c>
      <c r="O14" s="97"/>
      <c r="P14" s="16">
        <v>8</v>
      </c>
      <c r="Q14" s="17"/>
      <c r="R14" s="16">
        <v>9</v>
      </c>
    </row>
    <row r="15" spans="1:18" x14ac:dyDescent="0.25">
      <c r="A15" s="12">
        <v>3</v>
      </c>
      <c r="B15" s="15"/>
      <c r="D15" s="5" t="s">
        <v>55</v>
      </c>
      <c r="O15" s="6"/>
    </row>
    <row r="16" spans="1:18" x14ac:dyDescent="0.25">
      <c r="A16" s="12">
        <v>4</v>
      </c>
      <c r="B16" s="15"/>
      <c r="D16" s="5" t="s">
        <v>56</v>
      </c>
      <c r="H16" s="19"/>
      <c r="I16" s="19"/>
      <c r="J16" s="18"/>
      <c r="K16" s="18"/>
      <c r="L16" s="18"/>
      <c r="M16" s="18"/>
      <c r="N16" s="18"/>
      <c r="O16" s="26"/>
      <c r="P16" s="20"/>
      <c r="Q16" s="20"/>
      <c r="R16" s="18"/>
    </row>
    <row r="17" spans="1:18" x14ac:dyDescent="0.25">
      <c r="A17" s="12">
        <v>5</v>
      </c>
      <c r="B17" s="15"/>
      <c r="C17" s="12">
        <v>31140</v>
      </c>
      <c r="D17" s="5" t="s">
        <v>57</v>
      </c>
      <c r="F17" s="21">
        <v>3.2</v>
      </c>
      <c r="G17" s="6"/>
      <c r="H17" s="98">
        <v>280889.85793000006</v>
      </c>
      <c r="I17" s="23"/>
      <c r="J17" s="98">
        <v>92.084220000000002</v>
      </c>
      <c r="K17" s="180"/>
      <c r="L17" s="98">
        <v>-18.41685</v>
      </c>
      <c r="M17" s="180"/>
      <c r="N17" s="98">
        <v>0</v>
      </c>
      <c r="O17" s="23"/>
      <c r="P17" s="22">
        <v>280963.5253000001</v>
      </c>
      <c r="Q17" s="180"/>
      <c r="R17" s="98">
        <v>280953.93118000001</v>
      </c>
    </row>
    <row r="18" spans="1:18" x14ac:dyDescent="0.25">
      <c r="A18" s="12">
        <v>6</v>
      </c>
      <c r="B18" s="15"/>
      <c r="C18" s="12">
        <v>31240</v>
      </c>
      <c r="D18" s="5" t="s">
        <v>58</v>
      </c>
      <c r="F18" s="21">
        <v>4.5999999999999996</v>
      </c>
      <c r="G18" s="6"/>
      <c r="H18" s="98">
        <v>189629.30547999989</v>
      </c>
      <c r="I18" s="23"/>
      <c r="J18" s="98">
        <v>10124.203750000001</v>
      </c>
      <c r="K18" s="180"/>
      <c r="L18" s="98">
        <v>-2024.84076</v>
      </c>
      <c r="M18" s="180"/>
      <c r="N18" s="98">
        <v>0</v>
      </c>
      <c r="O18" s="23"/>
      <c r="P18" s="22">
        <v>197728.66846999992</v>
      </c>
      <c r="Q18" s="180"/>
      <c r="R18" s="98">
        <v>194282.90558000002</v>
      </c>
    </row>
    <row r="19" spans="1:18" x14ac:dyDescent="0.25">
      <c r="A19" s="12">
        <v>7</v>
      </c>
      <c r="B19" s="15"/>
      <c r="C19" s="12">
        <v>31440</v>
      </c>
      <c r="D19" s="5" t="s">
        <v>59</v>
      </c>
      <c r="F19" s="21">
        <v>3.1</v>
      </c>
      <c r="G19" s="6"/>
      <c r="H19" s="98">
        <v>20686.43304</v>
      </c>
      <c r="I19" s="23"/>
      <c r="J19" s="98">
        <v>10124.203750000001</v>
      </c>
      <c r="K19" s="180"/>
      <c r="L19" s="98">
        <v>-2024.84076</v>
      </c>
      <c r="M19" s="180"/>
      <c r="N19" s="98">
        <v>0</v>
      </c>
      <c r="O19" s="23"/>
      <c r="P19" s="22">
        <v>28785.796030000001</v>
      </c>
      <c r="Q19" s="180"/>
      <c r="R19" s="98">
        <v>25340.03314</v>
      </c>
    </row>
    <row r="20" spans="1:18" x14ac:dyDescent="0.25">
      <c r="A20" s="12">
        <v>8</v>
      </c>
      <c r="B20" s="15"/>
      <c r="C20" s="12">
        <v>31540</v>
      </c>
      <c r="D20" s="5" t="s">
        <v>60</v>
      </c>
      <c r="F20" s="21">
        <v>3.5000000000000004</v>
      </c>
      <c r="G20" s="6"/>
      <c r="H20" s="98">
        <v>43980.094720000001</v>
      </c>
      <c r="I20" s="23"/>
      <c r="J20" s="98">
        <v>0</v>
      </c>
      <c r="K20" s="180"/>
      <c r="L20" s="98">
        <v>0</v>
      </c>
      <c r="M20" s="180"/>
      <c r="N20" s="98">
        <v>0</v>
      </c>
      <c r="O20" s="23"/>
      <c r="P20" s="22">
        <v>43980.094720000001</v>
      </c>
      <c r="Q20" s="180"/>
      <c r="R20" s="98">
        <v>43980.094720000001</v>
      </c>
    </row>
    <row r="21" spans="1:18" x14ac:dyDescent="0.25">
      <c r="A21" s="12">
        <v>9</v>
      </c>
      <c r="B21" s="15"/>
      <c r="C21" s="12">
        <v>31640</v>
      </c>
      <c r="D21" s="5" t="s">
        <v>61</v>
      </c>
      <c r="F21" s="21">
        <v>3.3000000000000003</v>
      </c>
      <c r="G21" s="6"/>
      <c r="H21" s="98">
        <v>26448.498799999998</v>
      </c>
      <c r="I21" s="23"/>
      <c r="J21" s="98">
        <v>0</v>
      </c>
      <c r="K21" s="180"/>
      <c r="L21" s="98">
        <v>0</v>
      </c>
      <c r="M21" s="180"/>
      <c r="N21" s="98">
        <v>0</v>
      </c>
      <c r="O21" s="23"/>
      <c r="P21" s="22">
        <v>26448.498799999998</v>
      </c>
      <c r="Q21" s="180"/>
      <c r="R21" s="98">
        <v>26448.498800000001</v>
      </c>
    </row>
    <row r="22" spans="1:18" x14ac:dyDescent="0.25">
      <c r="A22" s="12">
        <v>10</v>
      </c>
      <c r="B22" s="15"/>
      <c r="C22" s="12"/>
      <c r="D22" s="5" t="s">
        <v>62</v>
      </c>
      <c r="H22" s="25">
        <v>561634.18996999983</v>
      </c>
      <c r="I22" s="26"/>
      <c r="J22" s="25">
        <v>20340.491720000002</v>
      </c>
      <c r="K22" s="26"/>
      <c r="L22" s="25">
        <v>-4068.0983700000002</v>
      </c>
      <c r="M22" s="26"/>
      <c r="N22" s="25">
        <v>0</v>
      </c>
      <c r="O22" s="26"/>
      <c r="P22" s="25">
        <v>577906.58331999998</v>
      </c>
      <c r="Q22" s="26"/>
      <c r="R22" s="25">
        <v>571005.46342000016</v>
      </c>
    </row>
    <row r="23" spans="1:18" x14ac:dyDescent="0.25">
      <c r="A23" s="12">
        <v>11</v>
      </c>
      <c r="B23" s="15"/>
      <c r="C23" s="12"/>
      <c r="H23" s="27"/>
      <c r="I23" s="27"/>
      <c r="J23" s="27"/>
      <c r="K23" s="28"/>
      <c r="L23" s="27"/>
      <c r="M23" s="28"/>
      <c r="N23" s="27"/>
      <c r="O23" s="28"/>
      <c r="P23" s="27"/>
      <c r="Q23" s="28"/>
      <c r="R23" s="27"/>
    </row>
    <row r="24" spans="1:18" x14ac:dyDescent="0.25">
      <c r="A24" s="12">
        <v>12</v>
      </c>
      <c r="B24" s="15"/>
      <c r="C24" s="12"/>
      <c r="D24" s="5" t="s">
        <v>63</v>
      </c>
      <c r="H24" s="29"/>
      <c r="I24" s="29"/>
      <c r="J24" s="29"/>
      <c r="K24" s="28"/>
      <c r="L24" s="29"/>
      <c r="M24" s="28"/>
      <c r="N24" s="29"/>
      <c r="O24" s="28"/>
      <c r="P24" s="29"/>
      <c r="Q24" s="28"/>
      <c r="R24" s="29"/>
    </row>
    <row r="25" spans="1:18" x14ac:dyDescent="0.25">
      <c r="A25" s="12">
        <v>13</v>
      </c>
      <c r="B25" s="15"/>
      <c r="C25" s="12">
        <v>31141</v>
      </c>
      <c r="D25" s="5" t="s">
        <v>57</v>
      </c>
      <c r="F25" s="21">
        <v>2.8000000000000003</v>
      </c>
      <c r="G25" s="6"/>
      <c r="H25" s="98">
        <v>0</v>
      </c>
      <c r="I25" s="23"/>
      <c r="J25" s="98">
        <v>0</v>
      </c>
      <c r="K25" s="180"/>
      <c r="L25" s="98">
        <v>0</v>
      </c>
      <c r="M25" s="180"/>
      <c r="N25" s="98">
        <v>0</v>
      </c>
      <c r="O25" s="23"/>
      <c r="P25" s="22">
        <v>0</v>
      </c>
      <c r="Q25" s="180"/>
      <c r="R25" s="98">
        <v>0</v>
      </c>
    </row>
    <row r="26" spans="1:18" x14ac:dyDescent="0.25">
      <c r="A26" s="12">
        <v>14</v>
      </c>
      <c r="B26" s="15"/>
      <c r="C26" s="12">
        <v>31241</v>
      </c>
      <c r="D26" s="5" t="s">
        <v>58</v>
      </c>
      <c r="F26" s="21">
        <v>5.2</v>
      </c>
      <c r="G26" s="6"/>
      <c r="H26" s="98">
        <v>0</v>
      </c>
      <c r="I26" s="23"/>
      <c r="J26" s="98">
        <v>0</v>
      </c>
      <c r="K26" s="180"/>
      <c r="L26" s="98">
        <v>0</v>
      </c>
      <c r="M26" s="180"/>
      <c r="N26" s="98">
        <v>0</v>
      </c>
      <c r="O26" s="23"/>
      <c r="P26" s="22">
        <v>0</v>
      </c>
      <c r="Q26" s="180"/>
      <c r="R26" s="98">
        <v>0</v>
      </c>
    </row>
    <row r="27" spans="1:18" x14ac:dyDescent="0.25">
      <c r="A27" s="12">
        <v>15</v>
      </c>
      <c r="B27" s="15"/>
      <c r="C27" s="12">
        <v>31441</v>
      </c>
      <c r="D27" s="5" t="s">
        <v>59</v>
      </c>
      <c r="F27" s="21">
        <v>5.8000000000000007</v>
      </c>
      <c r="G27" s="6"/>
      <c r="H27" s="98">
        <v>0</v>
      </c>
      <c r="I27" s="23"/>
      <c r="J27" s="98">
        <v>0</v>
      </c>
      <c r="K27" s="180"/>
      <c r="L27" s="98">
        <v>0</v>
      </c>
      <c r="M27" s="180"/>
      <c r="N27" s="98">
        <v>0</v>
      </c>
      <c r="O27" s="23"/>
      <c r="P27" s="22">
        <v>0</v>
      </c>
      <c r="Q27" s="180"/>
      <c r="R27" s="98">
        <v>0</v>
      </c>
    </row>
    <row r="28" spans="1:18" x14ac:dyDescent="0.25">
      <c r="A28" s="12">
        <v>16</v>
      </c>
      <c r="B28" s="15"/>
      <c r="C28" s="12">
        <v>31541</v>
      </c>
      <c r="D28" s="5" t="s">
        <v>60</v>
      </c>
      <c r="F28" s="21">
        <v>4.3999999999999995</v>
      </c>
      <c r="G28" s="6"/>
      <c r="H28" s="98">
        <v>0</v>
      </c>
      <c r="I28" s="23"/>
      <c r="J28" s="98">
        <v>0</v>
      </c>
      <c r="K28" s="180"/>
      <c r="L28" s="98">
        <v>0</v>
      </c>
      <c r="M28" s="180"/>
      <c r="N28" s="98">
        <v>0</v>
      </c>
      <c r="O28" s="23"/>
      <c r="P28" s="22">
        <v>0</v>
      </c>
      <c r="Q28" s="180"/>
      <c r="R28" s="98">
        <v>0</v>
      </c>
    </row>
    <row r="29" spans="1:18" x14ac:dyDescent="0.25">
      <c r="A29" s="12">
        <v>17</v>
      </c>
      <c r="B29" s="15"/>
      <c r="C29" s="12">
        <v>31641</v>
      </c>
      <c r="D29" s="5" t="s">
        <v>61</v>
      </c>
      <c r="F29" s="21">
        <v>3.5999999999999996</v>
      </c>
      <c r="G29" s="6"/>
      <c r="H29" s="98">
        <v>0</v>
      </c>
      <c r="I29" s="23"/>
      <c r="J29" s="98">
        <v>0</v>
      </c>
      <c r="K29" s="180"/>
      <c r="L29" s="98">
        <v>0</v>
      </c>
      <c r="M29" s="180"/>
      <c r="N29" s="98">
        <v>0</v>
      </c>
      <c r="O29" s="23"/>
      <c r="P29" s="22">
        <v>0</v>
      </c>
      <c r="Q29" s="180"/>
      <c r="R29" s="98">
        <v>0</v>
      </c>
    </row>
    <row r="30" spans="1:18" x14ac:dyDescent="0.25">
      <c r="A30" s="12">
        <v>18</v>
      </c>
      <c r="B30" s="15"/>
      <c r="C30" s="12"/>
      <c r="D30" s="5" t="s">
        <v>64</v>
      </c>
      <c r="F30" s="21"/>
      <c r="H30" s="25">
        <v>0</v>
      </c>
      <c r="I30" s="28"/>
      <c r="J30" s="25">
        <v>0</v>
      </c>
      <c r="K30" s="28"/>
      <c r="L30" s="25">
        <v>0</v>
      </c>
      <c r="M30" s="28"/>
      <c r="N30" s="25">
        <v>0</v>
      </c>
      <c r="O30" s="28"/>
      <c r="P30" s="25">
        <v>0</v>
      </c>
      <c r="Q30" s="28"/>
      <c r="R30" s="25">
        <v>0</v>
      </c>
    </row>
    <row r="31" spans="1:18" x14ac:dyDescent="0.25">
      <c r="A31" s="12">
        <v>19</v>
      </c>
      <c r="B31" s="15"/>
      <c r="O31" s="6"/>
    </row>
    <row r="32" spans="1:18" x14ac:dyDescent="0.25">
      <c r="A32" s="12">
        <v>20</v>
      </c>
      <c r="B32" s="15"/>
      <c r="C32" s="12"/>
      <c r="D32" s="30" t="s">
        <v>65</v>
      </c>
      <c r="E32" s="30"/>
      <c r="F32" s="21"/>
      <c r="G32" s="30"/>
      <c r="H32" s="27"/>
      <c r="I32" s="27"/>
      <c r="J32" s="27"/>
      <c r="K32" s="28"/>
      <c r="L32" s="27"/>
      <c r="M32" s="28"/>
      <c r="N32" s="27"/>
      <c r="O32" s="28"/>
      <c r="P32" s="27"/>
      <c r="Q32" s="28"/>
      <c r="R32" s="27"/>
    </row>
    <row r="33" spans="1:18" x14ac:dyDescent="0.25">
      <c r="A33" s="12">
        <v>21</v>
      </c>
      <c r="B33" s="15"/>
      <c r="C33" s="12">
        <v>31142</v>
      </c>
      <c r="D33" s="5" t="s">
        <v>57</v>
      </c>
      <c r="F33" s="21">
        <v>2.6</v>
      </c>
      <c r="G33" s="6"/>
      <c r="H33" s="98">
        <v>0</v>
      </c>
      <c r="I33" s="23"/>
      <c r="J33" s="98">
        <v>0</v>
      </c>
      <c r="K33" s="180"/>
      <c r="L33" s="98">
        <v>0</v>
      </c>
      <c r="M33" s="180"/>
      <c r="N33" s="98">
        <v>0</v>
      </c>
      <c r="O33" s="23"/>
      <c r="P33" s="22">
        <v>0</v>
      </c>
      <c r="Q33" s="180"/>
      <c r="R33" s="98">
        <v>0</v>
      </c>
    </row>
    <row r="34" spans="1:18" x14ac:dyDescent="0.25">
      <c r="A34" s="12">
        <v>22</v>
      </c>
      <c r="B34" s="15"/>
      <c r="C34" s="12">
        <v>31242</v>
      </c>
      <c r="D34" s="5" t="s">
        <v>58</v>
      </c>
      <c r="F34" s="21">
        <v>4.3</v>
      </c>
      <c r="G34" s="6"/>
      <c r="H34" s="98">
        <v>0</v>
      </c>
      <c r="I34" s="23"/>
      <c r="J34" s="98">
        <v>0</v>
      </c>
      <c r="K34" s="180"/>
      <c r="L34" s="98">
        <v>0</v>
      </c>
      <c r="M34" s="180"/>
      <c r="N34" s="98">
        <v>0</v>
      </c>
      <c r="O34" s="23"/>
      <c r="P34" s="22">
        <v>0</v>
      </c>
      <c r="Q34" s="180"/>
      <c r="R34" s="98">
        <v>0</v>
      </c>
    </row>
    <row r="35" spans="1:18" x14ac:dyDescent="0.25">
      <c r="A35" s="12">
        <v>23</v>
      </c>
      <c r="B35" s="15"/>
      <c r="C35" s="12">
        <v>31442</v>
      </c>
      <c r="D35" s="5" t="s">
        <v>59</v>
      </c>
      <c r="F35" s="21">
        <v>4.1000000000000005</v>
      </c>
      <c r="G35" s="6"/>
      <c r="H35" s="98">
        <v>0</v>
      </c>
      <c r="I35" s="23"/>
      <c r="J35" s="98">
        <v>0</v>
      </c>
      <c r="K35" s="180"/>
      <c r="L35" s="98">
        <v>0</v>
      </c>
      <c r="M35" s="180"/>
      <c r="N35" s="98">
        <v>0</v>
      </c>
      <c r="O35" s="23"/>
      <c r="P35" s="22">
        <v>0</v>
      </c>
      <c r="Q35" s="180"/>
      <c r="R35" s="98">
        <v>0</v>
      </c>
    </row>
    <row r="36" spans="1:18" x14ac:dyDescent="0.25">
      <c r="A36" s="12">
        <v>24</v>
      </c>
      <c r="B36" s="15"/>
      <c r="C36" s="12">
        <v>31542</v>
      </c>
      <c r="D36" s="5" t="s">
        <v>60</v>
      </c>
      <c r="F36" s="21">
        <v>5</v>
      </c>
      <c r="G36" s="6"/>
      <c r="H36" s="98">
        <v>0</v>
      </c>
      <c r="I36" s="23"/>
      <c r="J36" s="98">
        <v>0</v>
      </c>
      <c r="K36" s="180"/>
      <c r="L36" s="98">
        <v>0</v>
      </c>
      <c r="M36" s="180"/>
      <c r="N36" s="98">
        <v>0</v>
      </c>
      <c r="O36" s="23"/>
      <c r="P36" s="22">
        <v>0</v>
      </c>
      <c r="Q36" s="180"/>
      <c r="R36" s="98">
        <v>0</v>
      </c>
    </row>
    <row r="37" spans="1:18" x14ac:dyDescent="0.25">
      <c r="A37" s="12">
        <v>25</v>
      </c>
      <c r="B37" s="15"/>
      <c r="C37" s="12">
        <v>31642</v>
      </c>
      <c r="D37" s="5" t="s">
        <v>61</v>
      </c>
      <c r="F37" s="21">
        <v>1.4000000000000001</v>
      </c>
      <c r="G37" s="6"/>
      <c r="H37" s="98">
        <v>0</v>
      </c>
      <c r="I37" s="23"/>
      <c r="J37" s="98">
        <v>0</v>
      </c>
      <c r="K37" s="180"/>
      <c r="L37" s="98">
        <v>0</v>
      </c>
      <c r="M37" s="180"/>
      <c r="N37" s="98">
        <v>0</v>
      </c>
      <c r="O37" s="23"/>
      <c r="P37" s="22">
        <v>0</v>
      </c>
      <c r="Q37" s="180"/>
      <c r="R37" s="98">
        <v>0</v>
      </c>
    </row>
    <row r="38" spans="1:18" x14ac:dyDescent="0.25">
      <c r="A38" s="12">
        <v>26</v>
      </c>
      <c r="B38" s="15"/>
      <c r="C38" s="12"/>
      <c r="D38" s="33" t="s">
        <v>66</v>
      </c>
      <c r="E38" s="33"/>
      <c r="F38" s="21"/>
      <c r="H38" s="25">
        <v>0</v>
      </c>
      <c r="I38" s="28"/>
      <c r="J38" s="25">
        <v>0</v>
      </c>
      <c r="K38" s="28"/>
      <c r="L38" s="25">
        <v>0</v>
      </c>
      <c r="M38" s="28"/>
      <c r="N38" s="25">
        <v>0</v>
      </c>
      <c r="O38" s="28"/>
      <c r="P38" s="25">
        <v>0</v>
      </c>
      <c r="Q38" s="28"/>
      <c r="R38" s="25">
        <v>0</v>
      </c>
    </row>
    <row r="39" spans="1:18" x14ac:dyDescent="0.25">
      <c r="A39" s="12">
        <v>27</v>
      </c>
      <c r="B39" s="15"/>
      <c r="C39" s="12"/>
      <c r="D39" s="33"/>
      <c r="E39" s="33"/>
      <c r="F39" s="21"/>
      <c r="G39" s="33"/>
      <c r="H39" s="28"/>
      <c r="I39" s="28"/>
      <c r="J39" s="28"/>
      <c r="K39" s="28"/>
      <c r="L39" s="28"/>
      <c r="M39" s="28"/>
      <c r="N39" s="28"/>
      <c r="O39" s="27"/>
      <c r="P39" s="28"/>
      <c r="Q39" s="27"/>
      <c r="R39" s="28"/>
    </row>
    <row r="40" spans="1:18" x14ac:dyDescent="0.25">
      <c r="A40" s="12">
        <v>28</v>
      </c>
      <c r="B40" s="15"/>
      <c r="C40" s="12"/>
      <c r="D40" s="33" t="s">
        <v>67</v>
      </c>
      <c r="E40" s="33"/>
      <c r="F40" s="21"/>
      <c r="G40" s="33"/>
      <c r="H40" s="28"/>
      <c r="I40" s="28"/>
      <c r="J40" s="28"/>
      <c r="K40" s="28"/>
      <c r="L40" s="28"/>
      <c r="M40" s="28"/>
      <c r="N40" s="28"/>
      <c r="O40" s="27"/>
      <c r="P40" s="28"/>
      <c r="Q40" s="27"/>
      <c r="R40" s="28"/>
    </row>
    <row r="41" spans="1:18" x14ac:dyDescent="0.25">
      <c r="A41" s="12">
        <v>29</v>
      </c>
      <c r="B41" s="15"/>
      <c r="C41" s="12">
        <v>31143</v>
      </c>
      <c r="D41" s="5" t="s">
        <v>57</v>
      </c>
      <c r="F41" s="21">
        <v>1.7000000000000002</v>
      </c>
      <c r="G41" s="6"/>
      <c r="H41" s="98">
        <v>0</v>
      </c>
      <c r="I41" s="23"/>
      <c r="J41" s="98">
        <v>0</v>
      </c>
      <c r="K41" s="180"/>
      <c r="L41" s="98">
        <v>0</v>
      </c>
      <c r="M41" s="180"/>
      <c r="N41" s="98">
        <v>0</v>
      </c>
      <c r="O41" s="23"/>
      <c r="P41" s="22">
        <v>0</v>
      </c>
      <c r="Q41" s="180"/>
      <c r="R41" s="98">
        <v>0</v>
      </c>
    </row>
    <row r="42" spans="1:18" x14ac:dyDescent="0.25">
      <c r="A42" s="12">
        <v>30</v>
      </c>
      <c r="B42" s="15"/>
      <c r="C42" s="12">
        <v>31243</v>
      </c>
      <c r="D42" s="5" t="s">
        <v>58</v>
      </c>
      <c r="F42" s="21">
        <v>3.5999999999999996</v>
      </c>
      <c r="G42" s="6"/>
      <c r="H42" s="98">
        <v>0</v>
      </c>
      <c r="I42" s="23"/>
      <c r="J42" s="98">
        <v>0</v>
      </c>
      <c r="K42" s="180"/>
      <c r="L42" s="98">
        <v>0</v>
      </c>
      <c r="M42" s="180"/>
      <c r="N42" s="98">
        <v>0</v>
      </c>
      <c r="O42" s="23"/>
      <c r="P42" s="22">
        <v>0</v>
      </c>
      <c r="Q42" s="180"/>
      <c r="R42" s="98">
        <v>0</v>
      </c>
    </row>
    <row r="43" spans="1:18" x14ac:dyDescent="0.25">
      <c r="A43" s="12">
        <v>31</v>
      </c>
      <c r="B43" s="15"/>
      <c r="C43" s="12">
        <v>31443</v>
      </c>
      <c r="D43" s="5" t="s">
        <v>59</v>
      </c>
      <c r="F43" s="21">
        <v>3.8</v>
      </c>
      <c r="G43" s="6"/>
      <c r="H43" s="98">
        <v>0</v>
      </c>
      <c r="I43" s="23"/>
      <c r="J43" s="98">
        <v>0</v>
      </c>
      <c r="K43" s="180"/>
      <c r="L43" s="98">
        <v>0</v>
      </c>
      <c r="M43" s="180"/>
      <c r="N43" s="98">
        <v>0</v>
      </c>
      <c r="O43" s="23"/>
      <c r="P43" s="22">
        <v>0</v>
      </c>
      <c r="Q43" s="180"/>
      <c r="R43" s="98">
        <v>0</v>
      </c>
    </row>
    <row r="44" spans="1:18" x14ac:dyDescent="0.25">
      <c r="A44" s="12">
        <v>32</v>
      </c>
      <c r="B44" s="15"/>
      <c r="C44" s="12">
        <v>31543</v>
      </c>
      <c r="D44" s="5" t="s">
        <v>60</v>
      </c>
      <c r="F44" s="21">
        <v>3.3000000000000003</v>
      </c>
      <c r="G44" s="6"/>
      <c r="H44" s="98">
        <v>0</v>
      </c>
      <c r="I44" s="23"/>
      <c r="J44" s="98">
        <v>0</v>
      </c>
      <c r="K44" s="180"/>
      <c r="L44" s="98">
        <v>0</v>
      </c>
      <c r="M44" s="180"/>
      <c r="N44" s="98">
        <v>0</v>
      </c>
      <c r="O44" s="23"/>
      <c r="P44" s="22">
        <v>0</v>
      </c>
      <c r="Q44" s="180"/>
      <c r="R44" s="98">
        <v>0</v>
      </c>
    </row>
    <row r="45" spans="1:18" x14ac:dyDescent="0.25">
      <c r="A45" s="12">
        <v>33</v>
      </c>
      <c r="B45" s="15"/>
      <c r="C45" s="12">
        <v>31643</v>
      </c>
      <c r="D45" s="5" t="s">
        <v>61</v>
      </c>
      <c r="F45" s="21">
        <v>3.5999999999999996</v>
      </c>
      <c r="G45" s="6"/>
      <c r="H45" s="98">
        <v>0</v>
      </c>
      <c r="I45" s="23"/>
      <c r="J45" s="98">
        <v>0</v>
      </c>
      <c r="K45" s="180"/>
      <c r="L45" s="98">
        <v>0</v>
      </c>
      <c r="M45" s="180"/>
      <c r="N45" s="98">
        <v>0</v>
      </c>
      <c r="O45" s="23"/>
      <c r="P45" s="22">
        <v>0</v>
      </c>
      <c r="Q45" s="180"/>
      <c r="R45" s="98">
        <v>0</v>
      </c>
    </row>
    <row r="46" spans="1:18" x14ac:dyDescent="0.25">
      <c r="A46" s="12">
        <v>34</v>
      </c>
      <c r="B46" s="15"/>
      <c r="C46" s="12"/>
      <c r="D46" s="33" t="s">
        <v>68</v>
      </c>
      <c r="E46" s="33"/>
      <c r="F46" s="21"/>
      <c r="H46" s="25">
        <v>0</v>
      </c>
      <c r="I46" s="28"/>
      <c r="J46" s="25">
        <v>0</v>
      </c>
      <c r="K46" s="28"/>
      <c r="L46" s="25">
        <v>0</v>
      </c>
      <c r="M46" s="28"/>
      <c r="N46" s="25">
        <v>0</v>
      </c>
      <c r="O46" s="28"/>
      <c r="P46" s="25">
        <v>0</v>
      </c>
      <c r="Q46" s="28"/>
      <c r="R46" s="25">
        <v>0</v>
      </c>
    </row>
    <row r="47" spans="1:18" x14ac:dyDescent="0.25">
      <c r="A47" s="12">
        <v>35</v>
      </c>
      <c r="B47" s="15"/>
      <c r="O47" s="6"/>
    </row>
    <row r="48" spans="1:18" x14ac:dyDescent="0.25">
      <c r="A48" s="12">
        <v>36</v>
      </c>
      <c r="B48" s="15"/>
      <c r="C48" s="37"/>
      <c r="D48" s="33" t="s">
        <v>69</v>
      </c>
      <c r="E48" s="33"/>
      <c r="F48" s="21"/>
      <c r="G48" s="33"/>
      <c r="H48" s="28"/>
      <c r="I48" s="28"/>
      <c r="J48" s="28"/>
      <c r="K48" s="28"/>
      <c r="L48" s="28"/>
      <c r="M48" s="28"/>
      <c r="N48" s="28"/>
      <c r="O48" s="27"/>
      <c r="P48" s="28"/>
      <c r="Q48" s="27"/>
      <c r="R48" s="28"/>
    </row>
    <row r="49" spans="1:18" x14ac:dyDescent="0.25">
      <c r="A49" s="12">
        <v>37</v>
      </c>
      <c r="B49" s="38"/>
      <c r="C49" s="12">
        <v>31144</v>
      </c>
      <c r="D49" s="5" t="s">
        <v>57</v>
      </c>
      <c r="F49" s="21">
        <v>1.9</v>
      </c>
      <c r="G49" s="6"/>
      <c r="H49" s="98">
        <v>55902.236310000008</v>
      </c>
      <c r="I49" s="23"/>
      <c r="J49" s="98">
        <v>0</v>
      </c>
      <c r="K49" s="180"/>
      <c r="L49" s="98">
        <v>0</v>
      </c>
      <c r="M49" s="180"/>
      <c r="N49" s="98">
        <v>0</v>
      </c>
      <c r="O49" s="23"/>
      <c r="P49" s="22">
        <v>55902.236310000008</v>
      </c>
      <c r="Q49" s="180"/>
      <c r="R49" s="98">
        <v>55902.23631</v>
      </c>
    </row>
    <row r="50" spans="1:18" x14ac:dyDescent="0.25">
      <c r="A50" s="12">
        <v>38</v>
      </c>
      <c r="B50" s="38"/>
      <c r="C50" s="12">
        <v>31244</v>
      </c>
      <c r="D50" s="5" t="s">
        <v>58</v>
      </c>
      <c r="F50" s="21">
        <v>3.3000000000000003</v>
      </c>
      <c r="G50" s="6"/>
      <c r="H50" s="98">
        <v>309059.93295999971</v>
      </c>
      <c r="I50" s="23"/>
      <c r="J50" s="98">
        <v>8616.721160000001</v>
      </c>
      <c r="K50" s="180"/>
      <c r="L50" s="98">
        <v>-1723.34421</v>
      </c>
      <c r="M50" s="180"/>
      <c r="N50" s="98">
        <v>0</v>
      </c>
      <c r="O50" s="23"/>
      <c r="P50" s="22">
        <v>315953.30990999972</v>
      </c>
      <c r="Q50" s="180"/>
      <c r="R50" s="98">
        <v>314559.01801</v>
      </c>
    </row>
    <row r="51" spans="1:18" x14ac:dyDescent="0.25">
      <c r="A51" s="12">
        <v>39</v>
      </c>
      <c r="B51" s="38"/>
      <c r="C51" s="12">
        <v>31444</v>
      </c>
      <c r="D51" s="5" t="s">
        <v>59</v>
      </c>
      <c r="F51" s="21">
        <v>3.2</v>
      </c>
      <c r="G51" s="6"/>
      <c r="H51" s="98">
        <v>113387.62348000005</v>
      </c>
      <c r="I51" s="23"/>
      <c r="J51" s="98">
        <v>8616.721160000001</v>
      </c>
      <c r="K51" s="180"/>
      <c r="L51" s="98">
        <v>-1723.34421</v>
      </c>
      <c r="M51" s="180"/>
      <c r="N51" s="98">
        <v>0</v>
      </c>
      <c r="O51" s="23"/>
      <c r="P51" s="22">
        <v>120281.00043000006</v>
      </c>
      <c r="Q51" s="180"/>
      <c r="R51" s="98">
        <v>118886.70853</v>
      </c>
    </row>
    <row r="52" spans="1:18" x14ac:dyDescent="0.25">
      <c r="A52" s="12">
        <v>40</v>
      </c>
      <c r="B52" s="38"/>
      <c r="C52" s="12">
        <v>31544</v>
      </c>
      <c r="D52" s="5" t="s">
        <v>60</v>
      </c>
      <c r="F52" s="21">
        <v>2.9000000000000004</v>
      </c>
      <c r="G52" s="6"/>
      <c r="H52" s="98">
        <v>52859.494079999997</v>
      </c>
      <c r="I52" s="23"/>
      <c r="J52" s="98">
        <v>0</v>
      </c>
      <c r="K52" s="180"/>
      <c r="L52" s="98">
        <v>0</v>
      </c>
      <c r="M52" s="180"/>
      <c r="N52" s="98">
        <v>0</v>
      </c>
      <c r="O52" s="23"/>
      <c r="P52" s="22">
        <v>52859.494079999997</v>
      </c>
      <c r="Q52" s="180"/>
      <c r="R52" s="98">
        <v>52859.494079999997</v>
      </c>
    </row>
    <row r="53" spans="1:18" x14ac:dyDescent="0.25">
      <c r="A53" s="12">
        <v>41</v>
      </c>
      <c r="B53" s="38"/>
      <c r="C53" s="12">
        <v>31644</v>
      </c>
      <c r="D53" s="5" t="s">
        <v>61</v>
      </c>
      <c r="F53" s="21">
        <v>1.7999999999999998</v>
      </c>
      <c r="G53" s="6"/>
      <c r="H53" s="98">
        <v>5865.8117899999997</v>
      </c>
      <c r="I53" s="23"/>
      <c r="J53" s="98">
        <v>0</v>
      </c>
      <c r="K53" s="180"/>
      <c r="L53" s="98">
        <v>0</v>
      </c>
      <c r="M53" s="180"/>
      <c r="N53" s="98">
        <v>0</v>
      </c>
      <c r="O53" s="23"/>
      <c r="P53" s="22">
        <v>5865.8117899999997</v>
      </c>
      <c r="Q53" s="180"/>
      <c r="R53" s="98">
        <v>5865.8117899999997</v>
      </c>
    </row>
    <row r="54" spans="1:18" x14ac:dyDescent="0.25">
      <c r="A54" s="12">
        <v>42</v>
      </c>
      <c r="B54" s="38"/>
      <c r="D54" s="33" t="s">
        <v>70</v>
      </c>
      <c r="E54" s="33"/>
      <c r="F54" s="21"/>
      <c r="H54" s="25">
        <v>537075.09861999971</v>
      </c>
      <c r="I54" s="28"/>
      <c r="J54" s="25">
        <v>17233.442320000002</v>
      </c>
      <c r="K54" s="28"/>
      <c r="L54" s="25">
        <v>-3446.68842</v>
      </c>
      <c r="M54" s="28"/>
      <c r="N54" s="25">
        <v>0</v>
      </c>
      <c r="O54" s="28"/>
      <c r="P54" s="25">
        <v>550861.85251999972</v>
      </c>
      <c r="Q54" s="28"/>
      <c r="R54" s="25">
        <v>548073.26871999993</v>
      </c>
    </row>
    <row r="55" spans="1:18" x14ac:dyDescent="0.25">
      <c r="A55" s="12">
        <v>43</v>
      </c>
      <c r="B55" s="38"/>
      <c r="O55" s="6"/>
    </row>
    <row r="56" spans="1:18" ht="13.8" thickBot="1" x14ac:dyDescent="0.3">
      <c r="A56" s="10">
        <v>44</v>
      </c>
      <c r="B56" s="39" t="s">
        <v>71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99"/>
      <c r="P56" s="4"/>
      <c r="Q56" s="4"/>
      <c r="R56" s="4"/>
    </row>
    <row r="57" spans="1:18" x14ac:dyDescent="0.25">
      <c r="A57" s="9" t="s">
        <v>650</v>
      </c>
      <c r="O57" s="6"/>
      <c r="P57" s="5" t="s">
        <v>651</v>
      </c>
    </row>
    <row r="58" spans="1:18" ht="13.8" thickBot="1" x14ac:dyDescent="0.3">
      <c r="A58" s="4" t="s">
        <v>632</v>
      </c>
      <c r="B58" s="4"/>
      <c r="C58" s="4"/>
      <c r="D58" s="4"/>
      <c r="E58" s="4"/>
      <c r="F58" s="4"/>
      <c r="G58" s="4" t="s">
        <v>633</v>
      </c>
      <c r="H58" s="4"/>
      <c r="I58" s="4"/>
      <c r="J58" s="4"/>
      <c r="K58" s="4"/>
      <c r="L58" s="4"/>
      <c r="M58" s="4"/>
      <c r="N58" s="4"/>
      <c r="O58" s="99"/>
      <c r="P58" s="4"/>
      <c r="Q58" s="4"/>
      <c r="R58" s="4" t="s">
        <v>652</v>
      </c>
    </row>
    <row r="59" spans="1:18" x14ac:dyDescent="0.25">
      <c r="A59" s="5" t="s">
        <v>2</v>
      </c>
      <c r="B59" s="40"/>
      <c r="E59" s="6" t="s">
        <v>3</v>
      </c>
      <c r="F59" s="5" t="s">
        <v>635</v>
      </c>
      <c r="J59" s="8"/>
      <c r="K59" s="8"/>
      <c r="M59" s="8"/>
      <c r="N59" s="8"/>
      <c r="O59" s="100"/>
      <c r="P59" s="5" t="s">
        <v>5</v>
      </c>
      <c r="R59" s="9"/>
    </row>
    <row r="60" spans="1:18" x14ac:dyDescent="0.25">
      <c r="B60" s="40"/>
      <c r="F60" s="5" t="s">
        <v>636</v>
      </c>
      <c r="J60" s="6"/>
      <c r="K60" s="9"/>
      <c r="N60" s="6"/>
      <c r="O60" s="6" t="s">
        <v>653</v>
      </c>
      <c r="P60" s="9" t="s">
        <v>7</v>
      </c>
      <c r="R60" s="6"/>
    </row>
    <row r="61" spans="1:18" x14ac:dyDescent="0.25">
      <c r="A61" s="5" t="s">
        <v>8</v>
      </c>
      <c r="B61" s="40"/>
      <c r="F61" s="5" t="s">
        <v>653</v>
      </c>
      <c r="J61" s="6"/>
      <c r="K61" s="9"/>
      <c r="L61" s="6"/>
      <c r="O61" s="6" t="s">
        <v>10</v>
      </c>
      <c r="P61" s="9" t="s">
        <v>11</v>
      </c>
      <c r="R61" s="6"/>
    </row>
    <row r="62" spans="1:18" x14ac:dyDescent="0.25">
      <c r="B62" s="40"/>
      <c r="F62" s="5" t="s">
        <v>653</v>
      </c>
      <c r="J62" s="6"/>
      <c r="K62" s="9"/>
      <c r="L62" s="6"/>
      <c r="O62" s="6" t="s">
        <v>653</v>
      </c>
      <c r="P62" s="9" t="s">
        <v>12</v>
      </c>
      <c r="R62" s="6"/>
    </row>
    <row r="63" spans="1:18" x14ac:dyDescent="0.25">
      <c r="B63" s="40"/>
      <c r="J63" s="6"/>
      <c r="K63" s="9"/>
      <c r="L63" s="6"/>
      <c r="O63" s="6"/>
      <c r="P63" s="9" t="s">
        <v>13</v>
      </c>
      <c r="R63" s="6"/>
    </row>
    <row r="64" spans="1:18" ht="13.8" thickBot="1" x14ac:dyDescent="0.3">
      <c r="A64" s="4" t="s">
        <v>14</v>
      </c>
      <c r="B64" s="41"/>
      <c r="C64" s="4"/>
      <c r="D64" s="4"/>
      <c r="E64" s="4"/>
      <c r="F64" s="4" t="s">
        <v>653</v>
      </c>
      <c r="G64" s="4"/>
      <c r="H64" s="10" t="s">
        <v>637</v>
      </c>
      <c r="I64" s="4"/>
      <c r="J64" s="4"/>
      <c r="K64" s="4"/>
      <c r="L64" s="4"/>
      <c r="M64" s="4"/>
      <c r="N64" s="4"/>
      <c r="O64" s="99"/>
      <c r="P64" s="4" t="s">
        <v>16</v>
      </c>
      <c r="Q64" s="4"/>
      <c r="R64" s="4"/>
    </row>
    <row r="65" spans="1:18" x14ac:dyDescent="0.25"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44"/>
      <c r="P65" s="11"/>
      <c r="Q65" s="11"/>
      <c r="R65" s="11"/>
    </row>
    <row r="66" spans="1:18" x14ac:dyDescent="0.25">
      <c r="C66" s="11" t="s">
        <v>18</v>
      </c>
      <c r="D66" s="11" t="s">
        <v>19</v>
      </c>
      <c r="E66" s="11"/>
      <c r="F66" s="11" t="s">
        <v>20</v>
      </c>
      <c r="G66" s="11"/>
      <c r="H66" s="11" t="s">
        <v>21</v>
      </c>
      <c r="I66" s="11"/>
      <c r="J66" s="12" t="s">
        <v>22</v>
      </c>
      <c r="K66" s="12"/>
      <c r="L66" s="11" t="s">
        <v>23</v>
      </c>
      <c r="M66" s="11"/>
      <c r="N66" s="11" t="s">
        <v>24</v>
      </c>
      <c r="O66" s="44"/>
      <c r="P66" s="11" t="s">
        <v>25</v>
      </c>
      <c r="Q66" s="11"/>
      <c r="R66" s="11" t="s">
        <v>26</v>
      </c>
    </row>
    <row r="67" spans="1:18" x14ac:dyDescent="0.25">
      <c r="C67" s="12" t="s">
        <v>17</v>
      </c>
      <c r="D67" s="12" t="s">
        <v>17</v>
      </c>
      <c r="F67" s="12" t="s">
        <v>638</v>
      </c>
      <c r="G67" s="12"/>
      <c r="H67" s="11" t="s">
        <v>639</v>
      </c>
      <c r="I67" s="12"/>
      <c r="J67" s="11" t="s">
        <v>640</v>
      </c>
      <c r="K67" s="12"/>
      <c r="L67" s="12" t="s">
        <v>640</v>
      </c>
      <c r="M67" s="12"/>
      <c r="O67" s="6"/>
      <c r="P67" s="12" t="s">
        <v>639</v>
      </c>
      <c r="R67" s="12"/>
    </row>
    <row r="68" spans="1:18" x14ac:dyDescent="0.25">
      <c r="A68" s="12" t="s">
        <v>32</v>
      </c>
      <c r="B68" s="12"/>
      <c r="C68" s="12" t="s">
        <v>33</v>
      </c>
      <c r="D68" s="12" t="s">
        <v>33</v>
      </c>
      <c r="E68" s="11"/>
      <c r="F68" s="12" t="s">
        <v>641</v>
      </c>
      <c r="G68" s="12"/>
      <c r="H68" s="12" t="s">
        <v>642</v>
      </c>
      <c r="I68" s="12"/>
      <c r="J68" s="12" t="s">
        <v>639</v>
      </c>
      <c r="K68" s="11"/>
      <c r="L68" s="12" t="s">
        <v>639</v>
      </c>
      <c r="M68" s="9"/>
      <c r="N68" s="12" t="s">
        <v>643</v>
      </c>
      <c r="O68" s="44"/>
      <c r="P68" s="11" t="s">
        <v>642</v>
      </c>
      <c r="Q68" s="11"/>
      <c r="R68" s="12" t="s">
        <v>34</v>
      </c>
    </row>
    <row r="69" spans="1:18" ht="13.8" thickBot="1" x14ac:dyDescent="0.3">
      <c r="A69" s="10" t="s">
        <v>36</v>
      </c>
      <c r="B69" s="10"/>
      <c r="C69" s="10" t="s">
        <v>37</v>
      </c>
      <c r="D69" s="10" t="s">
        <v>38</v>
      </c>
      <c r="E69" s="10"/>
      <c r="F69" s="13" t="s">
        <v>644</v>
      </c>
      <c r="G69" s="13"/>
      <c r="H69" s="13" t="s">
        <v>645</v>
      </c>
      <c r="I69" s="178"/>
      <c r="J69" s="13" t="s">
        <v>646</v>
      </c>
      <c r="K69" s="178"/>
      <c r="L69" s="178" t="s">
        <v>647</v>
      </c>
      <c r="M69" s="14"/>
      <c r="N69" s="14" t="s">
        <v>648</v>
      </c>
      <c r="O69" s="179"/>
      <c r="P69" s="14" t="s">
        <v>649</v>
      </c>
      <c r="Q69" s="14"/>
      <c r="R69" s="14" t="s">
        <v>52</v>
      </c>
    </row>
    <row r="70" spans="1:18" x14ac:dyDescent="0.25">
      <c r="A70" s="12">
        <v>1</v>
      </c>
      <c r="B70" s="12"/>
      <c r="O70" s="6"/>
    </row>
    <row r="71" spans="1:18" x14ac:dyDescent="0.25">
      <c r="A71" s="12">
        <v>2</v>
      </c>
      <c r="B71" s="15"/>
      <c r="D71" s="42" t="s">
        <v>74</v>
      </c>
      <c r="E71" s="33"/>
      <c r="F71" s="33"/>
      <c r="G71" s="33"/>
      <c r="O71" s="6"/>
    </row>
    <row r="72" spans="1:18" x14ac:dyDescent="0.25">
      <c r="A72" s="12">
        <v>3</v>
      </c>
      <c r="B72" s="15"/>
      <c r="C72" s="12">
        <v>31145</v>
      </c>
      <c r="D72" s="5" t="s">
        <v>57</v>
      </c>
      <c r="F72" s="21">
        <v>2.1</v>
      </c>
      <c r="G72" s="6"/>
      <c r="H72" s="98">
        <v>31998.663150000008</v>
      </c>
      <c r="I72" s="23"/>
      <c r="J72" s="98">
        <v>0</v>
      </c>
      <c r="K72" s="180"/>
      <c r="L72" s="98">
        <v>0</v>
      </c>
      <c r="M72" s="180"/>
      <c r="N72" s="98">
        <v>0</v>
      </c>
      <c r="O72" s="23"/>
      <c r="P72" s="22">
        <v>31998.663150000008</v>
      </c>
      <c r="Q72" s="180"/>
      <c r="R72" s="98">
        <v>31998.66315</v>
      </c>
    </row>
    <row r="73" spans="1:18" x14ac:dyDescent="0.25">
      <c r="A73" s="12">
        <v>4</v>
      </c>
      <c r="B73" s="15"/>
      <c r="C73" s="12">
        <v>31245</v>
      </c>
      <c r="D73" s="5" t="s">
        <v>58</v>
      </c>
      <c r="F73" s="21">
        <v>3.1</v>
      </c>
      <c r="G73" s="6"/>
      <c r="H73" s="98">
        <v>196281.6642599999</v>
      </c>
      <c r="I73" s="23"/>
      <c r="J73" s="98">
        <v>1078.81097</v>
      </c>
      <c r="K73" s="180"/>
      <c r="L73" s="98">
        <v>-215.76219</v>
      </c>
      <c r="M73" s="180"/>
      <c r="N73" s="98">
        <v>0</v>
      </c>
      <c r="O73" s="23"/>
      <c r="P73" s="22">
        <v>197144.71303999989</v>
      </c>
      <c r="Q73" s="180"/>
      <c r="R73" s="98">
        <v>196756.52374</v>
      </c>
    </row>
    <row r="74" spans="1:18" x14ac:dyDescent="0.25">
      <c r="A74" s="12">
        <v>5</v>
      </c>
      <c r="B74" s="15"/>
      <c r="C74" s="12">
        <v>31545</v>
      </c>
      <c r="D74" s="5" t="s">
        <v>60</v>
      </c>
      <c r="F74" s="21">
        <v>2.4</v>
      </c>
      <c r="G74" s="6"/>
      <c r="H74" s="98">
        <v>25986.695150000003</v>
      </c>
      <c r="I74" s="23"/>
      <c r="J74" s="98">
        <v>1078.81097</v>
      </c>
      <c r="K74" s="180"/>
      <c r="L74" s="98">
        <v>-215.76219</v>
      </c>
      <c r="M74" s="180"/>
      <c r="N74" s="98">
        <v>0</v>
      </c>
      <c r="O74" s="23"/>
      <c r="P74" s="22">
        <v>26849.743930000001</v>
      </c>
      <c r="Q74" s="180"/>
      <c r="R74" s="98">
        <v>26461.554629999999</v>
      </c>
    </row>
    <row r="75" spans="1:18" x14ac:dyDescent="0.25">
      <c r="A75" s="12">
        <v>6</v>
      </c>
      <c r="B75" s="15"/>
      <c r="C75" s="12">
        <v>31645</v>
      </c>
      <c r="D75" s="5" t="s">
        <v>61</v>
      </c>
      <c r="F75" s="21">
        <v>0.6</v>
      </c>
      <c r="G75" s="6"/>
      <c r="H75" s="98">
        <v>1694.8479500000001</v>
      </c>
      <c r="I75" s="23"/>
      <c r="J75" s="98">
        <v>0</v>
      </c>
      <c r="K75" s="180"/>
      <c r="L75" s="98">
        <v>0</v>
      </c>
      <c r="M75" s="180"/>
      <c r="N75" s="98">
        <v>0</v>
      </c>
      <c r="O75" s="23"/>
      <c r="P75" s="22">
        <v>1694.8479500000001</v>
      </c>
      <c r="Q75" s="180"/>
      <c r="R75" s="98">
        <v>1694.8479499999999</v>
      </c>
    </row>
    <row r="76" spans="1:18" x14ac:dyDescent="0.25">
      <c r="A76" s="12">
        <v>7</v>
      </c>
      <c r="B76" s="12"/>
      <c r="C76" s="12"/>
      <c r="D76" s="42" t="s">
        <v>75</v>
      </c>
      <c r="E76" s="33"/>
      <c r="F76" s="21"/>
      <c r="H76" s="25">
        <v>255961.87050999992</v>
      </c>
      <c r="I76" s="28"/>
      <c r="J76" s="25">
        <v>2157.62194</v>
      </c>
      <c r="K76" s="28"/>
      <c r="L76" s="25">
        <v>-431.52438000000001</v>
      </c>
      <c r="M76" s="28"/>
      <c r="N76" s="25">
        <v>0</v>
      </c>
      <c r="O76" s="28"/>
      <c r="P76" s="25">
        <v>257687.96806999989</v>
      </c>
      <c r="Q76" s="28"/>
      <c r="R76" s="25">
        <v>256911.58947000001</v>
      </c>
    </row>
    <row r="77" spans="1:18" x14ac:dyDescent="0.25">
      <c r="A77" s="12">
        <v>8</v>
      </c>
      <c r="B77" s="12"/>
      <c r="O77" s="6"/>
    </row>
    <row r="78" spans="1:18" x14ac:dyDescent="0.25">
      <c r="A78" s="12">
        <v>9</v>
      </c>
      <c r="B78" s="15"/>
      <c r="C78" s="12"/>
      <c r="D78" s="33" t="s">
        <v>76</v>
      </c>
      <c r="E78" s="33"/>
      <c r="F78" s="21"/>
      <c r="G78" s="33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</row>
    <row r="79" spans="1:18" x14ac:dyDescent="0.25">
      <c r="A79" s="12">
        <v>10</v>
      </c>
      <c r="B79" s="15"/>
      <c r="C79" s="12">
        <v>31146</v>
      </c>
      <c r="D79" s="5" t="s">
        <v>57</v>
      </c>
      <c r="F79" s="21">
        <v>2.9000000000000004</v>
      </c>
      <c r="G79" s="6"/>
      <c r="H79" s="98">
        <v>0</v>
      </c>
      <c r="I79" s="23"/>
      <c r="J79" s="98">
        <v>0</v>
      </c>
      <c r="K79" s="180"/>
      <c r="L79" s="98">
        <v>0</v>
      </c>
      <c r="M79" s="180"/>
      <c r="N79" s="98">
        <v>0</v>
      </c>
      <c r="O79" s="23"/>
      <c r="P79" s="22">
        <v>0</v>
      </c>
      <c r="Q79" s="180"/>
      <c r="R79" s="98">
        <v>0</v>
      </c>
    </row>
    <row r="80" spans="1:18" x14ac:dyDescent="0.25">
      <c r="A80" s="12">
        <v>11</v>
      </c>
      <c r="B80" s="15"/>
      <c r="C80" s="12">
        <v>31246</v>
      </c>
      <c r="D80" s="5" t="s">
        <v>58</v>
      </c>
      <c r="F80" s="21">
        <v>4.3</v>
      </c>
      <c r="G80" s="6"/>
      <c r="H80" s="98">
        <v>0</v>
      </c>
      <c r="I80" s="23"/>
      <c r="J80" s="98">
        <v>0</v>
      </c>
      <c r="K80" s="180"/>
      <c r="L80" s="98">
        <v>0</v>
      </c>
      <c r="M80" s="180"/>
      <c r="N80" s="98">
        <v>0</v>
      </c>
      <c r="O80" s="23"/>
      <c r="P80" s="22">
        <v>0</v>
      </c>
      <c r="Q80" s="180"/>
      <c r="R80" s="98">
        <v>0</v>
      </c>
    </row>
    <row r="81" spans="1:18" x14ac:dyDescent="0.25">
      <c r="A81" s="12">
        <v>12</v>
      </c>
      <c r="B81" s="15"/>
      <c r="C81" s="12">
        <v>31546</v>
      </c>
      <c r="D81" s="5" t="s">
        <v>60</v>
      </c>
      <c r="F81" s="21">
        <v>3.5000000000000004</v>
      </c>
      <c r="G81" s="6"/>
      <c r="H81" s="98">
        <v>0</v>
      </c>
      <c r="I81" s="23"/>
      <c r="J81" s="98">
        <v>0</v>
      </c>
      <c r="K81" s="180"/>
      <c r="L81" s="98">
        <v>0</v>
      </c>
      <c r="M81" s="180"/>
      <c r="N81" s="98">
        <v>0</v>
      </c>
      <c r="O81" s="23"/>
      <c r="P81" s="22">
        <v>0</v>
      </c>
      <c r="Q81" s="180"/>
      <c r="R81" s="98">
        <v>0</v>
      </c>
    </row>
    <row r="82" spans="1:18" x14ac:dyDescent="0.25">
      <c r="A82" s="12">
        <v>13</v>
      </c>
      <c r="B82" s="15"/>
      <c r="C82" s="12">
        <v>31646</v>
      </c>
      <c r="D82" s="5" t="s">
        <v>61</v>
      </c>
      <c r="F82" s="21">
        <v>2.7</v>
      </c>
      <c r="G82" s="6"/>
      <c r="H82" s="98">
        <v>0</v>
      </c>
      <c r="I82" s="23"/>
      <c r="J82" s="98">
        <v>0</v>
      </c>
      <c r="K82" s="180"/>
      <c r="L82" s="98">
        <v>0</v>
      </c>
      <c r="M82" s="180"/>
      <c r="N82" s="98">
        <v>0</v>
      </c>
      <c r="O82" s="23"/>
      <c r="P82" s="22">
        <v>0</v>
      </c>
      <c r="Q82" s="180"/>
      <c r="R82" s="98">
        <v>0</v>
      </c>
    </row>
    <row r="83" spans="1:18" x14ac:dyDescent="0.25">
      <c r="A83" s="12">
        <v>14</v>
      </c>
      <c r="B83" s="15"/>
      <c r="C83" s="12"/>
      <c r="D83" s="33" t="s">
        <v>77</v>
      </c>
      <c r="E83" s="33"/>
      <c r="F83" s="21"/>
      <c r="H83" s="25">
        <v>0</v>
      </c>
      <c r="I83" s="28"/>
      <c r="J83" s="25">
        <v>0</v>
      </c>
      <c r="K83" s="28"/>
      <c r="L83" s="25">
        <v>0</v>
      </c>
      <c r="M83" s="28"/>
      <c r="N83" s="25">
        <v>0</v>
      </c>
      <c r="O83" s="28"/>
      <c r="P83" s="25">
        <v>0</v>
      </c>
      <c r="Q83" s="28"/>
      <c r="R83" s="25">
        <v>0</v>
      </c>
    </row>
    <row r="84" spans="1:18" x14ac:dyDescent="0.25">
      <c r="A84" s="12">
        <v>15</v>
      </c>
      <c r="B84" s="15"/>
      <c r="O84" s="6"/>
    </row>
    <row r="85" spans="1:18" x14ac:dyDescent="0.25">
      <c r="A85" s="12">
        <v>16</v>
      </c>
      <c r="B85" s="15"/>
      <c r="C85" s="44"/>
      <c r="D85" s="42" t="s">
        <v>78</v>
      </c>
      <c r="F85" s="21"/>
      <c r="H85" s="45"/>
      <c r="I85" s="28"/>
      <c r="J85" s="45"/>
      <c r="K85" s="28"/>
      <c r="L85" s="45"/>
      <c r="M85" s="28"/>
      <c r="N85" s="45"/>
      <c r="O85" s="28"/>
      <c r="P85" s="45"/>
      <c r="Q85" s="28"/>
      <c r="R85" s="45"/>
    </row>
    <row r="86" spans="1:18" x14ac:dyDescent="0.25">
      <c r="A86" s="12">
        <v>17</v>
      </c>
      <c r="B86" s="15"/>
      <c r="C86" s="12">
        <v>31151</v>
      </c>
      <c r="D86" s="5" t="s">
        <v>57</v>
      </c>
      <c r="F86" s="21">
        <v>4</v>
      </c>
      <c r="G86" s="6"/>
      <c r="H86" s="98">
        <v>0</v>
      </c>
      <c r="I86" s="23"/>
      <c r="J86" s="98">
        <v>0</v>
      </c>
      <c r="K86" s="180"/>
      <c r="L86" s="98">
        <v>0</v>
      </c>
      <c r="M86" s="180"/>
      <c r="N86" s="98">
        <v>0</v>
      </c>
      <c r="O86" s="23"/>
      <c r="P86" s="22">
        <v>0</v>
      </c>
      <c r="Q86" s="180"/>
      <c r="R86" s="98">
        <v>0</v>
      </c>
    </row>
    <row r="87" spans="1:18" x14ac:dyDescent="0.25">
      <c r="A87" s="12">
        <v>18</v>
      </c>
      <c r="B87" s="15"/>
      <c r="C87" s="12">
        <v>31251</v>
      </c>
      <c r="D87" s="5" t="s">
        <v>58</v>
      </c>
      <c r="F87" s="21">
        <v>4.3</v>
      </c>
      <c r="G87" s="6"/>
      <c r="H87" s="98">
        <v>0</v>
      </c>
      <c r="I87" s="23"/>
      <c r="J87" s="98">
        <v>0</v>
      </c>
      <c r="K87" s="180"/>
      <c r="L87" s="98">
        <v>0</v>
      </c>
      <c r="M87" s="180"/>
      <c r="N87" s="98">
        <v>0</v>
      </c>
      <c r="O87" s="23"/>
      <c r="P87" s="22">
        <v>0</v>
      </c>
      <c r="Q87" s="180"/>
      <c r="R87" s="98">
        <v>0</v>
      </c>
    </row>
    <row r="88" spans="1:18" x14ac:dyDescent="0.25">
      <c r="A88" s="12">
        <v>19</v>
      </c>
      <c r="B88" s="15"/>
      <c r="C88" s="12">
        <v>31551</v>
      </c>
      <c r="D88" s="5" t="s">
        <v>60</v>
      </c>
      <c r="F88" s="21">
        <v>4</v>
      </c>
      <c r="G88" s="6"/>
      <c r="H88" s="98">
        <v>0</v>
      </c>
      <c r="I88" s="23"/>
      <c r="J88" s="98">
        <v>0</v>
      </c>
      <c r="K88" s="180"/>
      <c r="L88" s="98">
        <v>0</v>
      </c>
      <c r="M88" s="180"/>
      <c r="N88" s="98">
        <v>0</v>
      </c>
      <c r="O88" s="23"/>
      <c r="P88" s="22">
        <v>0</v>
      </c>
      <c r="Q88" s="180"/>
      <c r="R88" s="98">
        <v>0</v>
      </c>
    </row>
    <row r="89" spans="1:18" x14ac:dyDescent="0.25">
      <c r="A89" s="12">
        <v>20</v>
      </c>
      <c r="B89" s="15"/>
      <c r="C89" s="12">
        <v>31651</v>
      </c>
      <c r="D89" s="5" t="s">
        <v>79</v>
      </c>
      <c r="F89" s="21">
        <v>4</v>
      </c>
      <c r="G89" s="6"/>
      <c r="H89" s="98">
        <v>0</v>
      </c>
      <c r="I89" s="23"/>
      <c r="J89" s="98">
        <v>0</v>
      </c>
      <c r="K89" s="180"/>
      <c r="L89" s="98">
        <v>0</v>
      </c>
      <c r="M89" s="180"/>
      <c r="N89" s="98">
        <v>0</v>
      </c>
      <c r="O89" s="23"/>
      <c r="P89" s="22">
        <v>0</v>
      </c>
      <c r="Q89" s="180"/>
      <c r="R89" s="98">
        <v>0</v>
      </c>
    </row>
    <row r="90" spans="1:18" x14ac:dyDescent="0.25">
      <c r="A90" s="12">
        <v>21</v>
      </c>
      <c r="B90" s="15"/>
      <c r="C90" s="12"/>
      <c r="D90" s="7" t="s">
        <v>80</v>
      </c>
      <c r="H90" s="25">
        <v>0</v>
      </c>
      <c r="I90" s="28"/>
      <c r="J90" s="25">
        <v>0</v>
      </c>
      <c r="K90" s="28"/>
      <c r="L90" s="25">
        <v>0</v>
      </c>
      <c r="M90" s="28"/>
      <c r="N90" s="25">
        <v>0</v>
      </c>
      <c r="O90" s="28"/>
      <c r="P90" s="25">
        <v>0</v>
      </c>
      <c r="Q90" s="28"/>
      <c r="R90" s="25">
        <v>0</v>
      </c>
    </row>
    <row r="91" spans="1:18" x14ac:dyDescent="0.25">
      <c r="A91" s="12">
        <v>22</v>
      </c>
      <c r="B91" s="15"/>
      <c r="O91" s="6"/>
    </row>
    <row r="92" spans="1:18" x14ac:dyDescent="0.25">
      <c r="A92" s="12">
        <v>23</v>
      </c>
      <c r="B92" s="15"/>
      <c r="C92" s="44"/>
      <c r="D92" s="42" t="s">
        <v>81</v>
      </c>
      <c r="E92" s="33"/>
      <c r="F92" s="21"/>
      <c r="G92" s="33"/>
      <c r="H92" s="28"/>
      <c r="I92" s="28"/>
      <c r="J92" s="28"/>
      <c r="K92" s="28"/>
      <c r="L92" s="28"/>
      <c r="M92" s="28"/>
      <c r="N92" s="27"/>
      <c r="O92" s="27"/>
      <c r="P92" s="27"/>
      <c r="Q92" s="27"/>
      <c r="R92" s="28"/>
    </row>
    <row r="93" spans="1:18" x14ac:dyDescent="0.25">
      <c r="A93" s="12">
        <v>24</v>
      </c>
      <c r="B93" s="15"/>
      <c r="C93" s="12">
        <v>31152</v>
      </c>
      <c r="D93" s="5" t="s">
        <v>57</v>
      </c>
      <c r="F93" s="21">
        <v>3.5000000000000004</v>
      </c>
      <c r="G93" s="6"/>
      <c r="H93" s="98">
        <v>0</v>
      </c>
      <c r="I93" s="23"/>
      <c r="J93" s="98">
        <v>0</v>
      </c>
      <c r="K93" s="180"/>
      <c r="L93" s="98">
        <v>0</v>
      </c>
      <c r="M93" s="180"/>
      <c r="N93" s="98">
        <v>0</v>
      </c>
      <c r="O93" s="23"/>
      <c r="P93" s="22">
        <v>0</v>
      </c>
      <c r="Q93" s="180"/>
      <c r="R93" s="98">
        <v>0</v>
      </c>
    </row>
    <row r="94" spans="1:18" x14ac:dyDescent="0.25">
      <c r="A94" s="12">
        <v>25</v>
      </c>
      <c r="B94" s="15"/>
      <c r="C94" s="12">
        <v>31252</v>
      </c>
      <c r="D94" s="5" t="s">
        <v>58</v>
      </c>
      <c r="F94" s="21">
        <v>4.2</v>
      </c>
      <c r="G94" s="6"/>
      <c r="H94" s="98">
        <v>0</v>
      </c>
      <c r="I94" s="23"/>
      <c r="J94" s="98">
        <v>0</v>
      </c>
      <c r="K94" s="180"/>
      <c r="L94" s="98">
        <v>0</v>
      </c>
      <c r="M94" s="180"/>
      <c r="N94" s="98">
        <v>0</v>
      </c>
      <c r="O94" s="23"/>
      <c r="P94" s="22">
        <v>0</v>
      </c>
      <c r="Q94" s="180"/>
      <c r="R94" s="98">
        <v>0</v>
      </c>
    </row>
    <row r="95" spans="1:18" x14ac:dyDescent="0.25">
      <c r="A95" s="12">
        <v>26</v>
      </c>
      <c r="B95" s="15"/>
      <c r="C95" s="12">
        <v>31552</v>
      </c>
      <c r="D95" s="5" t="s">
        <v>60</v>
      </c>
      <c r="F95" s="21">
        <v>3.6999999999999997</v>
      </c>
      <c r="G95" s="6"/>
      <c r="H95" s="98">
        <v>0</v>
      </c>
      <c r="I95" s="23"/>
      <c r="J95" s="98">
        <v>0</v>
      </c>
      <c r="K95" s="180"/>
      <c r="L95" s="98">
        <v>0</v>
      </c>
      <c r="M95" s="180"/>
      <c r="N95" s="98">
        <v>0</v>
      </c>
      <c r="O95" s="23"/>
      <c r="P95" s="22">
        <v>0</v>
      </c>
      <c r="Q95" s="180"/>
      <c r="R95" s="98">
        <v>0</v>
      </c>
    </row>
    <row r="96" spans="1:18" x14ac:dyDescent="0.25">
      <c r="A96" s="12">
        <v>27</v>
      </c>
      <c r="B96" s="15"/>
      <c r="C96" s="12">
        <v>31652</v>
      </c>
      <c r="D96" s="5" t="s">
        <v>61</v>
      </c>
      <c r="F96" s="21">
        <v>3.4000000000000004</v>
      </c>
      <c r="G96" s="6"/>
      <c r="H96" s="98">
        <v>0</v>
      </c>
      <c r="I96" s="23"/>
      <c r="J96" s="98">
        <v>0</v>
      </c>
      <c r="K96" s="180"/>
      <c r="L96" s="98">
        <v>0</v>
      </c>
      <c r="M96" s="180"/>
      <c r="N96" s="98">
        <v>0</v>
      </c>
      <c r="O96" s="23"/>
      <c r="P96" s="22">
        <v>0</v>
      </c>
      <c r="Q96" s="180"/>
      <c r="R96" s="98">
        <v>0</v>
      </c>
    </row>
    <row r="97" spans="1:18" x14ac:dyDescent="0.25">
      <c r="A97" s="12">
        <v>28</v>
      </c>
      <c r="B97" s="15"/>
      <c r="D97" s="42" t="s">
        <v>82</v>
      </c>
      <c r="E97" s="33"/>
      <c r="F97" s="21"/>
      <c r="H97" s="25">
        <v>0</v>
      </c>
      <c r="I97" s="28"/>
      <c r="J97" s="25">
        <v>0</v>
      </c>
      <c r="K97" s="28"/>
      <c r="L97" s="25">
        <v>0</v>
      </c>
      <c r="M97" s="28"/>
      <c r="N97" s="25">
        <v>0</v>
      </c>
      <c r="O97" s="28"/>
      <c r="P97" s="25">
        <v>0</v>
      </c>
      <c r="Q97" s="28"/>
      <c r="R97" s="25">
        <v>0</v>
      </c>
    </row>
    <row r="98" spans="1:18" x14ac:dyDescent="0.25">
      <c r="A98" s="12">
        <v>29</v>
      </c>
      <c r="B98" s="15"/>
      <c r="O98" s="6"/>
    </row>
    <row r="99" spans="1:18" x14ac:dyDescent="0.25">
      <c r="A99" s="12">
        <v>30</v>
      </c>
      <c r="B99" s="15"/>
      <c r="C99" s="44"/>
      <c r="D99" s="42" t="s">
        <v>83</v>
      </c>
      <c r="E99" s="33"/>
      <c r="F99" s="33"/>
      <c r="G99" s="33"/>
      <c r="O99" s="6"/>
    </row>
    <row r="100" spans="1:18" x14ac:dyDescent="0.25">
      <c r="A100" s="12">
        <v>31</v>
      </c>
      <c r="B100" s="15"/>
      <c r="C100" s="12">
        <v>31153</v>
      </c>
      <c r="D100" s="5" t="s">
        <v>57</v>
      </c>
      <c r="F100" s="21">
        <v>3.1</v>
      </c>
      <c r="G100" s="6"/>
      <c r="H100" s="98">
        <v>0</v>
      </c>
      <c r="I100" s="23"/>
      <c r="J100" s="98">
        <v>0</v>
      </c>
      <c r="K100" s="180"/>
      <c r="L100" s="98">
        <v>0</v>
      </c>
      <c r="M100" s="180"/>
      <c r="N100" s="98">
        <v>0</v>
      </c>
      <c r="O100" s="23"/>
      <c r="P100" s="22">
        <v>0</v>
      </c>
      <c r="Q100" s="180"/>
      <c r="R100" s="98">
        <v>0</v>
      </c>
    </row>
    <row r="101" spans="1:18" x14ac:dyDescent="0.25">
      <c r="A101" s="12">
        <v>32</v>
      </c>
      <c r="B101" s="15"/>
      <c r="C101" s="12">
        <v>31253</v>
      </c>
      <c r="D101" s="5" t="s">
        <v>58</v>
      </c>
      <c r="F101" s="21">
        <v>3.5000000000000004</v>
      </c>
      <c r="G101" s="6"/>
      <c r="H101" s="98">
        <v>0</v>
      </c>
      <c r="I101" s="23"/>
      <c r="J101" s="98">
        <v>0</v>
      </c>
      <c r="K101" s="180"/>
      <c r="L101" s="98">
        <v>0</v>
      </c>
      <c r="M101" s="180"/>
      <c r="N101" s="98">
        <v>0</v>
      </c>
      <c r="O101" s="23"/>
      <c r="P101" s="22">
        <v>0</v>
      </c>
      <c r="Q101" s="180"/>
      <c r="R101" s="98">
        <v>0</v>
      </c>
    </row>
    <row r="102" spans="1:18" x14ac:dyDescent="0.25">
      <c r="A102" s="12">
        <v>33</v>
      </c>
      <c r="B102" s="15"/>
      <c r="C102" s="12">
        <v>31553</v>
      </c>
      <c r="D102" s="5" t="s">
        <v>60</v>
      </c>
      <c r="F102" s="21">
        <v>3.2</v>
      </c>
      <c r="G102" s="6"/>
      <c r="H102" s="98">
        <v>0</v>
      </c>
      <c r="I102" s="23"/>
      <c r="J102" s="98">
        <v>0</v>
      </c>
      <c r="K102" s="180"/>
      <c r="L102" s="98">
        <v>0</v>
      </c>
      <c r="M102" s="180"/>
      <c r="N102" s="98">
        <v>0</v>
      </c>
      <c r="O102" s="23"/>
      <c r="P102" s="22">
        <v>0</v>
      </c>
      <c r="Q102" s="180"/>
      <c r="R102" s="98">
        <v>0</v>
      </c>
    </row>
    <row r="103" spans="1:18" x14ac:dyDescent="0.25">
      <c r="A103" s="12">
        <v>34</v>
      </c>
      <c r="B103" s="15"/>
      <c r="C103" s="12">
        <v>31653</v>
      </c>
      <c r="D103" s="5" t="s">
        <v>61</v>
      </c>
      <c r="F103" s="21">
        <v>2.9000000000000004</v>
      </c>
      <c r="G103" s="6"/>
      <c r="H103" s="98">
        <v>0</v>
      </c>
      <c r="I103" s="23"/>
      <c r="J103" s="98">
        <v>0</v>
      </c>
      <c r="K103" s="180"/>
      <c r="L103" s="98">
        <v>0</v>
      </c>
      <c r="M103" s="180"/>
      <c r="N103" s="98">
        <v>0</v>
      </c>
      <c r="O103" s="23"/>
      <c r="P103" s="22">
        <v>0</v>
      </c>
      <c r="Q103" s="180"/>
      <c r="R103" s="98">
        <v>0</v>
      </c>
    </row>
    <row r="104" spans="1:18" x14ac:dyDescent="0.25">
      <c r="A104" s="12">
        <v>35</v>
      </c>
      <c r="B104" s="15"/>
      <c r="C104" s="12"/>
      <c r="D104" s="42" t="s">
        <v>84</v>
      </c>
      <c r="E104" s="33"/>
      <c r="F104" s="21"/>
      <c r="H104" s="25">
        <v>0</v>
      </c>
      <c r="I104" s="28"/>
      <c r="J104" s="25">
        <v>0</v>
      </c>
      <c r="K104" s="28"/>
      <c r="L104" s="25">
        <v>0</v>
      </c>
      <c r="M104" s="28"/>
      <c r="N104" s="25">
        <v>0</v>
      </c>
      <c r="O104" s="28"/>
      <c r="P104" s="25">
        <v>0</v>
      </c>
      <c r="Q104" s="28"/>
      <c r="R104" s="25">
        <v>0</v>
      </c>
    </row>
    <row r="105" spans="1:18" x14ac:dyDescent="0.25">
      <c r="A105" s="12">
        <v>36</v>
      </c>
      <c r="B105" s="15"/>
      <c r="O105" s="6"/>
    </row>
    <row r="106" spans="1:18" x14ac:dyDescent="0.25">
      <c r="A106" s="12">
        <v>37</v>
      </c>
      <c r="B106" s="15"/>
      <c r="C106" s="44"/>
      <c r="D106" s="42" t="s">
        <v>85</v>
      </c>
      <c r="E106" s="33"/>
      <c r="F106" s="21"/>
      <c r="G106" s="33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</row>
    <row r="107" spans="1:18" x14ac:dyDescent="0.25">
      <c r="A107" s="12">
        <v>38</v>
      </c>
      <c r="B107" s="15"/>
      <c r="C107" s="12">
        <v>31154</v>
      </c>
      <c r="D107" s="5" t="s">
        <v>57</v>
      </c>
      <c r="F107" s="21">
        <v>2.8000000000000003</v>
      </c>
      <c r="G107" s="6"/>
      <c r="H107" s="98">
        <v>16995.428250000001</v>
      </c>
      <c r="I107" s="23"/>
      <c r="J107" s="98">
        <v>0</v>
      </c>
      <c r="K107" s="180"/>
      <c r="L107" s="98">
        <v>0</v>
      </c>
      <c r="M107" s="180"/>
      <c r="N107" s="98">
        <v>0</v>
      </c>
      <c r="O107" s="23"/>
      <c r="P107" s="22">
        <v>16995.428250000001</v>
      </c>
      <c r="Q107" s="180"/>
      <c r="R107" s="98">
        <v>16995.428250000001</v>
      </c>
    </row>
    <row r="108" spans="1:18" x14ac:dyDescent="0.25">
      <c r="A108" s="12">
        <v>39</v>
      </c>
      <c r="B108" s="15"/>
      <c r="C108" s="12">
        <v>31254</v>
      </c>
      <c r="D108" s="5" t="s">
        <v>58</v>
      </c>
      <c r="F108" s="21">
        <v>3.5999999999999996</v>
      </c>
      <c r="G108" s="6"/>
      <c r="H108" s="98">
        <v>40246.094979999994</v>
      </c>
      <c r="I108" s="23"/>
      <c r="J108" s="98">
        <v>26.884509999999999</v>
      </c>
      <c r="K108" s="180"/>
      <c r="L108" s="98">
        <v>-5.3769</v>
      </c>
      <c r="M108" s="180"/>
      <c r="N108" s="98">
        <v>0</v>
      </c>
      <c r="O108" s="23"/>
      <c r="P108" s="22">
        <v>40267.602589999995</v>
      </c>
      <c r="Q108" s="180"/>
      <c r="R108" s="98">
        <v>40259.330430000002</v>
      </c>
    </row>
    <row r="109" spans="1:18" x14ac:dyDescent="0.25">
      <c r="A109" s="12">
        <v>40</v>
      </c>
      <c r="B109" s="15"/>
      <c r="C109" s="12">
        <v>31554</v>
      </c>
      <c r="D109" s="5" t="s">
        <v>60</v>
      </c>
      <c r="F109" s="21">
        <v>2.8000000000000003</v>
      </c>
      <c r="G109" s="6"/>
      <c r="H109" s="98">
        <v>15474.057879999998</v>
      </c>
      <c r="I109" s="23"/>
      <c r="J109" s="98">
        <v>26.884509999999999</v>
      </c>
      <c r="K109" s="180"/>
      <c r="L109" s="98">
        <v>-5.3769</v>
      </c>
      <c r="M109" s="180"/>
      <c r="N109" s="98">
        <v>0</v>
      </c>
      <c r="O109" s="23"/>
      <c r="P109" s="22">
        <v>15495.565489999999</v>
      </c>
      <c r="Q109" s="180"/>
      <c r="R109" s="98">
        <v>15487.29333</v>
      </c>
    </row>
    <row r="110" spans="1:18" x14ac:dyDescent="0.25">
      <c r="A110" s="12">
        <v>41</v>
      </c>
      <c r="B110" s="15"/>
      <c r="C110" s="12">
        <v>31654</v>
      </c>
      <c r="D110" s="5" t="s">
        <v>61</v>
      </c>
      <c r="F110" s="21">
        <v>2.4</v>
      </c>
      <c r="G110" s="6"/>
      <c r="H110" s="98">
        <v>687.93435999999997</v>
      </c>
      <c r="I110" s="23"/>
      <c r="J110" s="98">
        <v>0</v>
      </c>
      <c r="K110" s="180"/>
      <c r="L110" s="98">
        <v>0</v>
      </c>
      <c r="M110" s="180"/>
      <c r="N110" s="98">
        <v>0</v>
      </c>
      <c r="O110" s="23"/>
      <c r="P110" s="22">
        <v>687.93435999999997</v>
      </c>
      <c r="Q110" s="180"/>
      <c r="R110" s="98">
        <v>687.93435999999997</v>
      </c>
    </row>
    <row r="111" spans="1:18" x14ac:dyDescent="0.25">
      <c r="A111" s="12">
        <v>42</v>
      </c>
      <c r="B111" s="15"/>
      <c r="C111" s="12"/>
      <c r="D111" s="42" t="s">
        <v>86</v>
      </c>
      <c r="E111" s="33"/>
      <c r="F111" s="21"/>
      <c r="H111" s="25">
        <v>73403.515469999984</v>
      </c>
      <c r="I111" s="28"/>
      <c r="J111" s="25">
        <v>53.769019999999998</v>
      </c>
      <c r="K111" s="28"/>
      <c r="L111" s="25">
        <v>-10.7538</v>
      </c>
      <c r="M111" s="28"/>
      <c r="N111" s="25">
        <v>0</v>
      </c>
      <c r="O111" s="28"/>
      <c r="P111" s="25">
        <v>73446.530689999985</v>
      </c>
      <c r="Q111" s="28"/>
      <c r="R111" s="25">
        <v>73429.986369999999</v>
      </c>
    </row>
    <row r="112" spans="1:18" x14ac:dyDescent="0.25">
      <c r="A112" s="12">
        <v>43</v>
      </c>
      <c r="B112" s="15"/>
      <c r="C112" s="12"/>
      <c r="F112" s="6"/>
      <c r="G112" s="6"/>
      <c r="H112" s="18"/>
      <c r="I112" s="28"/>
      <c r="J112" s="18"/>
      <c r="K112" s="28"/>
      <c r="L112" s="18"/>
      <c r="M112" s="28"/>
      <c r="N112" s="18"/>
      <c r="O112" s="28"/>
      <c r="P112" s="18"/>
      <c r="Q112" s="28"/>
      <c r="R112" s="18"/>
    </row>
    <row r="113" spans="1:18" ht="13.8" thickBot="1" x14ac:dyDescent="0.3">
      <c r="A113" s="10">
        <v>44</v>
      </c>
      <c r="B113" s="39" t="s">
        <v>71</v>
      </c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99"/>
      <c r="P113" s="4"/>
      <c r="Q113" s="4"/>
      <c r="R113" s="4"/>
    </row>
    <row r="114" spans="1:18" x14ac:dyDescent="0.25">
      <c r="A114" s="5" t="s">
        <v>650</v>
      </c>
      <c r="O114" s="6"/>
      <c r="P114" s="5" t="s">
        <v>651</v>
      </c>
    </row>
    <row r="115" spans="1:18" ht="13.8" thickBot="1" x14ac:dyDescent="0.3">
      <c r="A115" s="4" t="s">
        <v>632</v>
      </c>
      <c r="B115" s="4"/>
      <c r="C115" s="4"/>
      <c r="D115" s="4"/>
      <c r="E115" s="4"/>
      <c r="F115" s="4"/>
      <c r="G115" s="4" t="s">
        <v>633</v>
      </c>
      <c r="H115" s="4"/>
      <c r="I115" s="4"/>
      <c r="J115" s="4"/>
      <c r="K115" s="4"/>
      <c r="L115" s="4"/>
      <c r="M115" s="4"/>
      <c r="N115" s="4"/>
      <c r="O115" s="99"/>
      <c r="P115" s="4"/>
      <c r="Q115" s="4"/>
      <c r="R115" s="4" t="s">
        <v>654</v>
      </c>
    </row>
    <row r="116" spans="1:18" x14ac:dyDescent="0.25">
      <c r="A116" s="5" t="s">
        <v>2</v>
      </c>
      <c r="B116" s="40"/>
      <c r="E116" s="6" t="s">
        <v>3</v>
      </c>
      <c r="F116" s="5" t="s">
        <v>635</v>
      </c>
      <c r="J116" s="8"/>
      <c r="K116" s="8"/>
      <c r="M116" s="8"/>
      <c r="N116" s="8"/>
      <c r="O116" s="100"/>
      <c r="P116" s="5" t="s">
        <v>5</v>
      </c>
      <c r="R116" s="9"/>
    </row>
    <row r="117" spans="1:18" x14ac:dyDescent="0.25">
      <c r="B117" s="40"/>
      <c r="F117" s="5" t="s">
        <v>636</v>
      </c>
      <c r="J117" s="6"/>
      <c r="K117" s="9"/>
      <c r="N117" s="6"/>
      <c r="O117" s="6" t="s">
        <v>653</v>
      </c>
      <c r="P117" s="9" t="s">
        <v>7</v>
      </c>
      <c r="R117" s="6"/>
    </row>
    <row r="118" spans="1:18" x14ac:dyDescent="0.25">
      <c r="A118" s="5" t="s">
        <v>8</v>
      </c>
      <c r="B118" s="40"/>
      <c r="F118" s="5" t="s">
        <v>653</v>
      </c>
      <c r="J118" s="6"/>
      <c r="K118" s="9"/>
      <c r="L118" s="6"/>
      <c r="O118" s="6" t="s">
        <v>10</v>
      </c>
      <c r="P118" s="9" t="s">
        <v>11</v>
      </c>
      <c r="R118" s="6"/>
    </row>
    <row r="119" spans="1:18" x14ac:dyDescent="0.25">
      <c r="B119" s="40"/>
      <c r="F119" s="5" t="s">
        <v>653</v>
      </c>
      <c r="J119" s="6"/>
      <c r="K119" s="9"/>
      <c r="L119" s="6"/>
      <c r="O119" s="6" t="s">
        <v>653</v>
      </c>
      <c r="P119" s="9" t="s">
        <v>12</v>
      </c>
      <c r="R119" s="6"/>
    </row>
    <row r="120" spans="1:18" x14ac:dyDescent="0.25">
      <c r="B120" s="40"/>
      <c r="J120" s="6"/>
      <c r="K120" s="9"/>
      <c r="L120" s="6"/>
      <c r="O120" s="6"/>
      <c r="P120" s="9" t="s">
        <v>13</v>
      </c>
      <c r="R120" s="6"/>
    </row>
    <row r="121" spans="1:18" ht="13.8" thickBot="1" x14ac:dyDescent="0.3">
      <c r="A121" s="4" t="s">
        <v>14</v>
      </c>
      <c r="B121" s="41"/>
      <c r="C121" s="4"/>
      <c r="D121" s="4"/>
      <c r="E121" s="4"/>
      <c r="F121" s="4" t="s">
        <v>653</v>
      </c>
      <c r="G121" s="4"/>
      <c r="H121" s="10" t="s">
        <v>637</v>
      </c>
      <c r="I121" s="4"/>
      <c r="J121" s="4"/>
      <c r="K121" s="4"/>
      <c r="L121" s="4"/>
      <c r="M121" s="4"/>
      <c r="N121" s="4"/>
      <c r="O121" s="99"/>
      <c r="P121" s="4" t="s">
        <v>16</v>
      </c>
      <c r="Q121" s="4"/>
      <c r="R121" s="4"/>
    </row>
    <row r="122" spans="1:18" x14ac:dyDescent="0.25"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44"/>
      <c r="P122" s="11"/>
      <c r="Q122" s="11"/>
      <c r="R122" s="11"/>
    </row>
    <row r="123" spans="1:18" x14ac:dyDescent="0.25">
      <c r="C123" s="11" t="s">
        <v>18</v>
      </c>
      <c r="D123" s="11" t="s">
        <v>19</v>
      </c>
      <c r="E123" s="11"/>
      <c r="F123" s="11" t="s">
        <v>20</v>
      </c>
      <c r="G123" s="11"/>
      <c r="H123" s="11" t="s">
        <v>21</v>
      </c>
      <c r="I123" s="11"/>
      <c r="J123" s="12" t="s">
        <v>22</v>
      </c>
      <c r="K123" s="12"/>
      <c r="L123" s="11" t="s">
        <v>23</v>
      </c>
      <c r="M123" s="11"/>
      <c r="N123" s="11" t="s">
        <v>24</v>
      </c>
      <c r="O123" s="44"/>
      <c r="P123" s="11" t="s">
        <v>25</v>
      </c>
      <c r="Q123" s="11"/>
      <c r="R123" s="11" t="s">
        <v>26</v>
      </c>
    </row>
    <row r="124" spans="1:18" x14ac:dyDescent="0.25">
      <c r="C124" s="12" t="s">
        <v>17</v>
      </c>
      <c r="D124" s="12" t="s">
        <v>17</v>
      </c>
      <c r="F124" s="12" t="s">
        <v>638</v>
      </c>
      <c r="G124" s="12"/>
      <c r="H124" s="11" t="s">
        <v>639</v>
      </c>
      <c r="I124" s="12"/>
      <c r="J124" s="11" t="s">
        <v>640</v>
      </c>
      <c r="K124" s="12"/>
      <c r="L124" s="12" t="s">
        <v>640</v>
      </c>
      <c r="M124" s="12"/>
      <c r="O124" s="6"/>
      <c r="P124" s="12" t="s">
        <v>639</v>
      </c>
      <c r="R124" s="12"/>
    </row>
    <row r="125" spans="1:18" x14ac:dyDescent="0.25">
      <c r="A125" s="12" t="s">
        <v>32</v>
      </c>
      <c r="B125" s="12"/>
      <c r="C125" s="12" t="s">
        <v>33</v>
      </c>
      <c r="D125" s="12" t="s">
        <v>33</v>
      </c>
      <c r="E125" s="11"/>
      <c r="F125" s="12" t="s">
        <v>641</v>
      </c>
      <c r="G125" s="12"/>
      <c r="H125" s="12" t="s">
        <v>642</v>
      </c>
      <c r="I125" s="12"/>
      <c r="J125" s="12" t="s">
        <v>639</v>
      </c>
      <c r="K125" s="11"/>
      <c r="L125" s="12" t="s">
        <v>639</v>
      </c>
      <c r="M125" s="9"/>
      <c r="N125" s="12" t="s">
        <v>643</v>
      </c>
      <c r="O125" s="44"/>
      <c r="P125" s="11" t="s">
        <v>642</v>
      </c>
      <c r="Q125" s="11"/>
      <c r="R125" s="12" t="s">
        <v>34</v>
      </c>
    </row>
    <row r="126" spans="1:18" ht="13.8" thickBot="1" x14ac:dyDescent="0.3">
      <c r="A126" s="10" t="s">
        <v>36</v>
      </c>
      <c r="B126" s="10"/>
      <c r="C126" s="10" t="s">
        <v>37</v>
      </c>
      <c r="D126" s="10" t="s">
        <v>38</v>
      </c>
      <c r="E126" s="10"/>
      <c r="F126" s="13" t="s">
        <v>644</v>
      </c>
      <c r="G126" s="13"/>
      <c r="H126" s="13" t="s">
        <v>645</v>
      </c>
      <c r="I126" s="178"/>
      <c r="J126" s="13" t="s">
        <v>646</v>
      </c>
      <c r="K126" s="178"/>
      <c r="L126" s="178" t="s">
        <v>647</v>
      </c>
      <c r="M126" s="14"/>
      <c r="N126" s="14" t="s">
        <v>648</v>
      </c>
      <c r="O126" s="179"/>
      <c r="P126" s="14" t="s">
        <v>649</v>
      </c>
      <c r="Q126" s="14"/>
      <c r="R126" s="14" t="s">
        <v>52</v>
      </c>
    </row>
    <row r="127" spans="1:18" x14ac:dyDescent="0.25">
      <c r="A127" s="12">
        <v>1</v>
      </c>
      <c r="B127" s="12"/>
      <c r="O127" s="6"/>
    </row>
    <row r="128" spans="1:18" x14ac:dyDescent="0.25">
      <c r="A128" s="12">
        <v>2</v>
      </c>
      <c r="B128" s="15"/>
      <c r="C128" s="12">
        <v>31247</v>
      </c>
      <c r="D128" s="5" t="s">
        <v>87</v>
      </c>
      <c r="F128" s="21">
        <v>20</v>
      </c>
      <c r="G128" s="6"/>
      <c r="H128" s="98">
        <v>10156.523809999999</v>
      </c>
      <c r="I128" s="23"/>
      <c r="J128" s="98">
        <v>0</v>
      </c>
      <c r="K128" s="180"/>
      <c r="L128" s="98">
        <v>0</v>
      </c>
      <c r="M128" s="180"/>
      <c r="N128" s="98">
        <v>0</v>
      </c>
      <c r="O128" s="23"/>
      <c r="P128" s="22">
        <v>10156.523809999999</v>
      </c>
      <c r="Q128" s="180"/>
      <c r="R128" s="98">
        <v>10156.523810000001</v>
      </c>
    </row>
    <row r="129" spans="1:18" x14ac:dyDescent="0.25">
      <c r="A129" s="12">
        <v>3</v>
      </c>
      <c r="B129" s="15"/>
      <c r="C129" s="11">
        <v>31647</v>
      </c>
      <c r="D129" s="5" t="s">
        <v>88</v>
      </c>
      <c r="F129" s="21">
        <v>14.299999999999999</v>
      </c>
      <c r="G129" s="6"/>
      <c r="H129" s="98">
        <v>841.20783000000017</v>
      </c>
      <c r="I129" s="23"/>
      <c r="J129" s="98">
        <v>0</v>
      </c>
      <c r="K129" s="180"/>
      <c r="L129" s="98">
        <v>-75.713580000000007</v>
      </c>
      <c r="M129" s="180"/>
      <c r="N129" s="98">
        <v>0</v>
      </c>
      <c r="O129" s="23"/>
      <c r="P129" s="22">
        <v>765.49425000000019</v>
      </c>
      <c r="Q129" s="180"/>
      <c r="R129" s="98">
        <v>776.58495999999991</v>
      </c>
    </row>
    <row r="130" spans="1:18" x14ac:dyDescent="0.25">
      <c r="A130" s="12">
        <v>4</v>
      </c>
      <c r="B130" s="15"/>
      <c r="C130" s="12"/>
      <c r="F130" s="21"/>
      <c r="H130" s="46"/>
      <c r="I130" s="28"/>
      <c r="J130" s="46"/>
      <c r="K130" s="28"/>
      <c r="L130" s="46"/>
      <c r="M130" s="28"/>
      <c r="N130" s="46"/>
      <c r="O130" s="28"/>
      <c r="P130" s="46"/>
      <c r="Q130" s="28"/>
      <c r="R130" s="46"/>
    </row>
    <row r="131" spans="1:18" ht="13.8" thickBot="1" x14ac:dyDescent="0.3">
      <c r="A131" s="12">
        <v>5</v>
      </c>
      <c r="B131" s="15"/>
      <c r="C131" s="12"/>
      <c r="D131" s="7" t="s">
        <v>89</v>
      </c>
      <c r="F131" s="21"/>
      <c r="G131" s="6"/>
      <c r="H131" s="36">
        <v>1439072.4062099992</v>
      </c>
      <c r="I131" s="28"/>
      <c r="J131" s="36">
        <v>39785.325000000004</v>
      </c>
      <c r="K131" s="28"/>
      <c r="L131" s="36">
        <v>-8032.77855</v>
      </c>
      <c r="M131" s="28"/>
      <c r="N131" s="36">
        <v>0</v>
      </c>
      <c r="O131" s="28"/>
      <c r="P131" s="36">
        <v>1470824.9526599995</v>
      </c>
      <c r="Q131" s="28"/>
      <c r="R131" s="36">
        <v>1460353.4167499999</v>
      </c>
    </row>
    <row r="132" spans="1:18" ht="13.8" thickTop="1" x14ac:dyDescent="0.25">
      <c r="A132" s="12">
        <v>6</v>
      </c>
      <c r="B132" s="15"/>
      <c r="C132" s="12"/>
      <c r="F132" s="6"/>
      <c r="G132" s="6"/>
      <c r="H132" s="18"/>
      <c r="I132" s="28"/>
      <c r="J132" s="18"/>
      <c r="K132" s="28"/>
      <c r="L132" s="18"/>
      <c r="M132" s="28"/>
      <c r="N132" s="18"/>
      <c r="O132" s="28"/>
      <c r="P132" s="18"/>
      <c r="Q132" s="28"/>
      <c r="R132" s="18"/>
    </row>
    <row r="133" spans="1:18" ht="13.8" thickBot="1" x14ac:dyDescent="0.3">
      <c r="A133" s="12">
        <v>7</v>
      </c>
      <c r="B133" s="12"/>
      <c r="C133" s="12"/>
      <c r="D133" s="5" t="s">
        <v>90</v>
      </c>
      <c r="F133" s="6"/>
      <c r="G133" s="6"/>
      <c r="H133" s="36">
        <v>1439072.4062099992</v>
      </c>
      <c r="I133" s="28"/>
      <c r="J133" s="36">
        <v>39785.325000000004</v>
      </c>
      <c r="K133" s="28"/>
      <c r="L133" s="36">
        <v>-8032.77855</v>
      </c>
      <c r="M133" s="28"/>
      <c r="N133" s="36">
        <v>0</v>
      </c>
      <c r="O133" s="28"/>
      <c r="P133" s="36">
        <v>1470824.9526599995</v>
      </c>
      <c r="Q133" s="28"/>
      <c r="R133" s="36">
        <v>1460353.4167499999</v>
      </c>
    </row>
    <row r="134" spans="1:18" ht="13.8" thickTop="1" x14ac:dyDescent="0.25">
      <c r="A134" s="12">
        <v>8</v>
      </c>
      <c r="B134" s="12"/>
      <c r="O134" s="6"/>
    </row>
    <row r="135" spans="1:18" x14ac:dyDescent="0.25">
      <c r="A135" s="12">
        <v>9</v>
      </c>
      <c r="B135" s="15"/>
      <c r="D135" s="5" t="s">
        <v>91</v>
      </c>
      <c r="O135" s="6"/>
    </row>
    <row r="136" spans="1:18" x14ac:dyDescent="0.25">
      <c r="A136" s="12">
        <v>10</v>
      </c>
      <c r="B136" s="15"/>
      <c r="D136" s="5" t="s">
        <v>55</v>
      </c>
      <c r="O136" s="6"/>
    </row>
    <row r="137" spans="1:18" x14ac:dyDescent="0.25">
      <c r="A137" s="12">
        <v>11</v>
      </c>
      <c r="B137" s="15"/>
      <c r="D137" s="5" t="s">
        <v>92</v>
      </c>
      <c r="E137" s="12"/>
      <c r="F137" s="47"/>
      <c r="G137" s="47"/>
      <c r="H137" s="22"/>
      <c r="I137" s="48"/>
      <c r="J137" s="22"/>
      <c r="K137" s="48"/>
      <c r="L137" s="48"/>
      <c r="M137" s="48"/>
      <c r="N137" s="48"/>
      <c r="O137" s="101"/>
      <c r="P137" s="48"/>
      <c r="Q137" s="48"/>
      <c r="R137" s="48"/>
    </row>
    <row r="138" spans="1:18" x14ac:dyDescent="0.25">
      <c r="A138" s="12">
        <v>12</v>
      </c>
      <c r="B138" s="15"/>
      <c r="C138" s="11">
        <v>34144</v>
      </c>
      <c r="D138" s="5" t="s">
        <v>57</v>
      </c>
      <c r="E138" s="12"/>
      <c r="F138" s="21">
        <v>3.5999999999999996</v>
      </c>
      <c r="G138" s="6"/>
      <c r="H138" s="98">
        <v>3335.8825499999998</v>
      </c>
      <c r="I138" s="23"/>
      <c r="J138" s="98">
        <v>0</v>
      </c>
      <c r="K138" s="180"/>
      <c r="L138" s="98">
        <v>0</v>
      </c>
      <c r="M138" s="180"/>
      <c r="N138" s="98">
        <v>0</v>
      </c>
      <c r="O138" s="23"/>
      <c r="P138" s="22">
        <v>3335.8825499999998</v>
      </c>
      <c r="Q138" s="180"/>
      <c r="R138" s="98">
        <v>3335.8825499999998</v>
      </c>
    </row>
    <row r="139" spans="1:18" x14ac:dyDescent="0.25">
      <c r="A139" s="12">
        <v>13</v>
      </c>
      <c r="B139" s="15"/>
      <c r="C139" s="11">
        <v>34244</v>
      </c>
      <c r="D139" s="5" t="s">
        <v>93</v>
      </c>
      <c r="E139" s="12"/>
      <c r="F139" s="21">
        <v>2.6</v>
      </c>
      <c r="G139" s="6"/>
      <c r="H139" s="98">
        <v>2345.1115</v>
      </c>
      <c r="I139" s="23"/>
      <c r="J139" s="98">
        <v>1722.03728</v>
      </c>
      <c r="K139" s="180"/>
      <c r="L139" s="98">
        <v>-344.40745000000004</v>
      </c>
      <c r="M139" s="180"/>
      <c r="N139" s="98">
        <v>0</v>
      </c>
      <c r="O139" s="23"/>
      <c r="P139" s="22">
        <v>3722.7413299999998</v>
      </c>
      <c r="Q139" s="180"/>
      <c r="R139" s="98">
        <v>3543.6956</v>
      </c>
    </row>
    <row r="140" spans="1:18" x14ac:dyDescent="0.25">
      <c r="A140" s="12">
        <v>14</v>
      </c>
      <c r="B140" s="15"/>
      <c r="C140" s="11">
        <v>34344</v>
      </c>
      <c r="D140" s="5" t="s">
        <v>94</v>
      </c>
      <c r="E140" s="12"/>
      <c r="F140" s="21">
        <v>3.1</v>
      </c>
      <c r="G140" s="6"/>
      <c r="H140" s="98">
        <v>20332.638970000004</v>
      </c>
      <c r="I140" s="23"/>
      <c r="J140" s="98">
        <v>1722.03728</v>
      </c>
      <c r="K140" s="180"/>
      <c r="L140" s="98">
        <v>-344.40745000000004</v>
      </c>
      <c r="M140" s="180"/>
      <c r="N140" s="98">
        <v>0</v>
      </c>
      <c r="O140" s="23"/>
      <c r="P140" s="22">
        <v>21710.268800000005</v>
      </c>
      <c r="Q140" s="180"/>
      <c r="R140" s="98">
        <v>21531.22307</v>
      </c>
    </row>
    <row r="141" spans="1:18" x14ac:dyDescent="0.25">
      <c r="A141" s="12">
        <v>15</v>
      </c>
      <c r="B141" s="15"/>
      <c r="C141" s="11">
        <v>34544</v>
      </c>
      <c r="D141" s="5" t="s">
        <v>60</v>
      </c>
      <c r="E141" s="12"/>
      <c r="F141" s="21">
        <v>2.8000000000000003</v>
      </c>
      <c r="G141" s="6"/>
      <c r="H141" s="98">
        <v>16328.713470000001</v>
      </c>
      <c r="I141" s="23"/>
      <c r="J141" s="98">
        <v>0</v>
      </c>
      <c r="K141" s="180"/>
      <c r="L141" s="98">
        <v>0</v>
      </c>
      <c r="M141" s="180"/>
      <c r="N141" s="98">
        <v>0</v>
      </c>
      <c r="O141" s="23"/>
      <c r="P141" s="22">
        <v>16328.713470000001</v>
      </c>
      <c r="Q141" s="180"/>
      <c r="R141" s="98">
        <v>16328.713470000001</v>
      </c>
    </row>
    <row r="142" spans="1:18" x14ac:dyDescent="0.25">
      <c r="A142" s="12">
        <v>16</v>
      </c>
      <c r="B142" s="15"/>
      <c r="C142" s="11">
        <v>34644</v>
      </c>
      <c r="D142" s="5" t="s">
        <v>61</v>
      </c>
      <c r="F142" s="21">
        <v>2.9000000000000004</v>
      </c>
      <c r="G142" s="6"/>
      <c r="H142" s="98">
        <v>510.66471000000001</v>
      </c>
      <c r="I142" s="23"/>
      <c r="J142" s="98">
        <v>0</v>
      </c>
      <c r="K142" s="180"/>
      <c r="L142" s="98">
        <v>0</v>
      </c>
      <c r="M142" s="180"/>
      <c r="N142" s="98">
        <v>0</v>
      </c>
      <c r="O142" s="23"/>
      <c r="P142" s="22">
        <v>510.66471000000001</v>
      </c>
      <c r="Q142" s="180"/>
      <c r="R142" s="98">
        <v>510.66471000000001</v>
      </c>
    </row>
    <row r="143" spans="1:18" x14ac:dyDescent="0.25">
      <c r="A143" s="12">
        <v>17</v>
      </c>
      <c r="B143" s="15"/>
      <c r="C143" s="11"/>
      <c r="D143" s="7" t="s">
        <v>95</v>
      </c>
      <c r="E143" s="12"/>
      <c r="F143" s="21"/>
      <c r="H143" s="25">
        <v>42853.011200000001</v>
      </c>
      <c r="I143" s="26"/>
      <c r="J143" s="25">
        <v>3444.07456</v>
      </c>
      <c r="K143" s="26"/>
      <c r="L143" s="25">
        <v>-688.81490000000008</v>
      </c>
      <c r="M143" s="26"/>
      <c r="N143" s="25">
        <v>0</v>
      </c>
      <c r="O143" s="26"/>
      <c r="P143" s="25">
        <v>45608.270860000004</v>
      </c>
      <c r="Q143" s="26"/>
      <c r="R143" s="25">
        <v>45250.179400000001</v>
      </c>
    </row>
    <row r="144" spans="1:18" x14ac:dyDescent="0.25">
      <c r="A144" s="12">
        <v>18</v>
      </c>
      <c r="B144" s="15"/>
      <c r="O144" s="6"/>
    </row>
    <row r="145" spans="1:18" x14ac:dyDescent="0.25">
      <c r="A145" s="12">
        <v>19</v>
      </c>
      <c r="B145" s="15"/>
      <c r="C145" s="11"/>
      <c r="D145" s="5" t="s">
        <v>96</v>
      </c>
      <c r="O145" s="6"/>
    </row>
    <row r="146" spans="1:18" x14ac:dyDescent="0.25">
      <c r="A146" s="12">
        <v>20</v>
      </c>
      <c r="B146" s="15"/>
      <c r="C146" s="11">
        <v>34145</v>
      </c>
      <c r="D146" s="5" t="s">
        <v>57</v>
      </c>
      <c r="F146" s="21">
        <v>2.9000000000000004</v>
      </c>
      <c r="G146" s="6"/>
      <c r="H146" s="98">
        <v>0</v>
      </c>
      <c r="I146" s="23"/>
      <c r="J146" s="98">
        <v>0</v>
      </c>
      <c r="K146" s="180"/>
      <c r="L146" s="98">
        <v>0</v>
      </c>
      <c r="M146" s="180"/>
      <c r="N146" s="98">
        <v>0</v>
      </c>
      <c r="O146" s="23"/>
      <c r="P146" s="22">
        <v>0</v>
      </c>
      <c r="Q146" s="180"/>
      <c r="R146" s="98">
        <v>0</v>
      </c>
    </row>
    <row r="147" spans="1:18" x14ac:dyDescent="0.25">
      <c r="A147" s="12">
        <v>21</v>
      </c>
      <c r="B147" s="15"/>
      <c r="C147" s="11">
        <v>34245</v>
      </c>
      <c r="D147" s="5" t="s">
        <v>93</v>
      </c>
      <c r="F147" s="21">
        <v>2.9000000000000004</v>
      </c>
      <c r="G147" s="6"/>
      <c r="H147" s="98">
        <v>0</v>
      </c>
      <c r="I147" s="23"/>
      <c r="J147" s="98">
        <v>307.02813000000003</v>
      </c>
      <c r="K147" s="180"/>
      <c r="L147" s="98">
        <v>0</v>
      </c>
      <c r="M147" s="180"/>
      <c r="N147" s="98">
        <v>0</v>
      </c>
      <c r="O147" s="23"/>
      <c r="P147" s="22">
        <v>307.02813000000003</v>
      </c>
      <c r="Q147" s="180"/>
      <c r="R147" s="98">
        <v>170.42267999999999</v>
      </c>
    </row>
    <row r="148" spans="1:18" x14ac:dyDescent="0.25">
      <c r="A148" s="12">
        <v>22</v>
      </c>
      <c r="B148" s="15"/>
      <c r="C148" s="11">
        <v>34345</v>
      </c>
      <c r="D148" s="5" t="s">
        <v>94</v>
      </c>
      <c r="F148" s="21">
        <v>2.9000000000000004</v>
      </c>
      <c r="G148" s="6"/>
      <c r="H148" s="98">
        <v>176518.35511999996</v>
      </c>
      <c r="I148" s="23"/>
      <c r="J148" s="98">
        <v>307.02813000000003</v>
      </c>
      <c r="K148" s="180"/>
      <c r="L148" s="98">
        <v>0</v>
      </c>
      <c r="M148" s="180"/>
      <c r="N148" s="98">
        <v>0</v>
      </c>
      <c r="O148" s="23"/>
      <c r="P148" s="22">
        <v>176825.38324999996</v>
      </c>
      <c r="Q148" s="180"/>
      <c r="R148" s="98">
        <v>176688.77780000001</v>
      </c>
    </row>
    <row r="149" spans="1:18" x14ac:dyDescent="0.25">
      <c r="A149" s="12">
        <v>23</v>
      </c>
      <c r="B149" s="15"/>
      <c r="C149" s="11">
        <v>34545</v>
      </c>
      <c r="D149" s="5" t="s">
        <v>60</v>
      </c>
      <c r="F149" s="21">
        <v>2.9000000000000004</v>
      </c>
      <c r="G149" s="6"/>
      <c r="H149" s="98">
        <v>58.769359999999999</v>
      </c>
      <c r="I149" s="23"/>
      <c r="J149" s="98">
        <v>0</v>
      </c>
      <c r="K149" s="180"/>
      <c r="L149" s="98">
        <v>0</v>
      </c>
      <c r="M149" s="180"/>
      <c r="N149" s="98">
        <v>0</v>
      </c>
      <c r="O149" s="23"/>
      <c r="P149" s="22">
        <v>58.769359999999999</v>
      </c>
      <c r="Q149" s="180"/>
      <c r="R149" s="98">
        <v>58.769359999999999</v>
      </c>
    </row>
    <row r="150" spans="1:18" x14ac:dyDescent="0.25">
      <c r="A150" s="12">
        <v>24</v>
      </c>
      <c r="B150" s="15"/>
      <c r="C150" s="11">
        <v>34645</v>
      </c>
      <c r="D150" s="5" t="s">
        <v>61</v>
      </c>
      <c r="F150" s="21">
        <v>2.9000000000000004</v>
      </c>
      <c r="G150" s="6"/>
      <c r="H150" s="98">
        <v>0</v>
      </c>
      <c r="I150" s="23"/>
      <c r="J150" s="98">
        <v>0</v>
      </c>
      <c r="K150" s="180"/>
      <c r="L150" s="98">
        <v>0</v>
      </c>
      <c r="M150" s="180"/>
      <c r="N150" s="98">
        <v>0</v>
      </c>
      <c r="O150" s="23"/>
      <c r="P150" s="22">
        <v>0</v>
      </c>
      <c r="Q150" s="180"/>
      <c r="R150" s="98">
        <v>0</v>
      </c>
    </row>
    <row r="151" spans="1:18" x14ac:dyDescent="0.25">
      <c r="A151" s="12">
        <v>25</v>
      </c>
      <c r="B151" s="15"/>
      <c r="C151" s="11"/>
      <c r="D151" s="7" t="s">
        <v>97</v>
      </c>
      <c r="H151" s="25">
        <v>176577.12447999997</v>
      </c>
      <c r="I151" s="26"/>
      <c r="J151" s="25">
        <v>614.05626000000007</v>
      </c>
      <c r="K151" s="26"/>
      <c r="L151" s="25">
        <v>0</v>
      </c>
      <c r="M151" s="26"/>
      <c r="N151" s="25">
        <v>0</v>
      </c>
      <c r="O151" s="26"/>
      <c r="P151" s="25">
        <v>177191.18073999995</v>
      </c>
      <c r="Q151" s="26"/>
      <c r="R151" s="25">
        <v>176917.96984000001</v>
      </c>
    </row>
    <row r="152" spans="1:18" x14ac:dyDescent="0.25">
      <c r="A152" s="12">
        <v>26</v>
      </c>
      <c r="B152" s="15"/>
      <c r="C152" s="12"/>
      <c r="D152" s="12"/>
      <c r="E152" s="12"/>
      <c r="F152" s="47"/>
      <c r="G152" s="47"/>
      <c r="H152" s="22"/>
      <c r="I152" s="26"/>
      <c r="J152" s="22"/>
      <c r="K152" s="26"/>
      <c r="L152" s="22"/>
      <c r="M152" s="26"/>
      <c r="N152" s="22"/>
      <c r="O152" s="26"/>
      <c r="P152" s="22"/>
      <c r="Q152" s="26"/>
      <c r="R152" s="22"/>
    </row>
    <row r="153" spans="1:18" x14ac:dyDescent="0.25">
      <c r="A153" s="12">
        <v>27</v>
      </c>
      <c r="B153" s="15"/>
      <c r="C153" s="11"/>
      <c r="D153" s="5" t="s">
        <v>98</v>
      </c>
      <c r="O153" s="6"/>
    </row>
    <row r="154" spans="1:18" x14ac:dyDescent="0.25">
      <c r="A154" s="12">
        <v>28</v>
      </c>
      <c r="B154" s="15"/>
      <c r="C154" s="11">
        <v>34146</v>
      </c>
      <c r="D154" s="5" t="s">
        <v>57</v>
      </c>
      <c r="F154" s="21">
        <v>2.9000000000000004</v>
      </c>
      <c r="G154" s="6"/>
      <c r="H154" s="98">
        <v>0</v>
      </c>
      <c r="I154" s="23"/>
      <c r="J154" s="98">
        <v>0</v>
      </c>
      <c r="K154" s="180"/>
      <c r="L154" s="98">
        <v>0</v>
      </c>
      <c r="M154" s="180"/>
      <c r="N154" s="98">
        <v>0</v>
      </c>
      <c r="O154" s="23"/>
      <c r="P154" s="22">
        <v>0</v>
      </c>
      <c r="Q154" s="180"/>
      <c r="R154" s="98">
        <v>0</v>
      </c>
    </row>
    <row r="155" spans="1:18" x14ac:dyDescent="0.25">
      <c r="A155" s="12">
        <v>29</v>
      </c>
      <c r="B155" s="15"/>
      <c r="C155" s="11">
        <v>34246</v>
      </c>
      <c r="D155" s="5" t="s">
        <v>93</v>
      </c>
      <c r="F155" s="21">
        <v>2.9000000000000004</v>
      </c>
      <c r="G155" s="6"/>
      <c r="H155" s="98">
        <v>0</v>
      </c>
      <c r="I155" s="23"/>
      <c r="J155" s="98">
        <v>388.11342999999999</v>
      </c>
      <c r="K155" s="180"/>
      <c r="L155" s="98">
        <v>0</v>
      </c>
      <c r="M155" s="180"/>
      <c r="N155" s="98">
        <v>0</v>
      </c>
      <c r="O155" s="23"/>
      <c r="P155" s="22">
        <v>388.11342999999999</v>
      </c>
      <c r="Q155" s="180"/>
      <c r="R155" s="98">
        <v>219.43153000000001</v>
      </c>
    </row>
    <row r="156" spans="1:18" x14ac:dyDescent="0.25">
      <c r="A156" s="12">
        <v>30</v>
      </c>
      <c r="B156" s="15"/>
      <c r="C156" s="11">
        <v>34346</v>
      </c>
      <c r="D156" s="5" t="s">
        <v>94</v>
      </c>
      <c r="F156" s="21">
        <v>2.9000000000000004</v>
      </c>
      <c r="G156" s="6"/>
      <c r="H156" s="98">
        <v>175248.31920000003</v>
      </c>
      <c r="I156" s="23"/>
      <c r="J156" s="98">
        <v>388.11342999999999</v>
      </c>
      <c r="K156" s="180"/>
      <c r="L156" s="98">
        <v>0</v>
      </c>
      <c r="M156" s="180"/>
      <c r="N156" s="98">
        <v>0</v>
      </c>
      <c r="O156" s="23"/>
      <c r="P156" s="22">
        <v>175636.43263000002</v>
      </c>
      <c r="Q156" s="180"/>
      <c r="R156" s="98">
        <v>175467.75073</v>
      </c>
    </row>
    <row r="157" spans="1:18" x14ac:dyDescent="0.25">
      <c r="A157" s="12">
        <v>31</v>
      </c>
      <c r="B157" s="15"/>
      <c r="C157" s="11">
        <v>34546</v>
      </c>
      <c r="D157" s="5" t="s">
        <v>60</v>
      </c>
      <c r="F157" s="21">
        <v>2.9000000000000004</v>
      </c>
      <c r="G157" s="6"/>
      <c r="H157" s="98">
        <v>19.190819999999999</v>
      </c>
      <c r="I157" s="23"/>
      <c r="J157" s="98">
        <v>0</v>
      </c>
      <c r="K157" s="180"/>
      <c r="L157" s="98">
        <v>0</v>
      </c>
      <c r="M157" s="180"/>
      <c r="N157" s="98">
        <v>0</v>
      </c>
      <c r="O157" s="23"/>
      <c r="P157" s="22">
        <v>19.190819999999999</v>
      </c>
      <c r="Q157" s="180"/>
      <c r="R157" s="98">
        <v>19.190819999999999</v>
      </c>
    </row>
    <row r="158" spans="1:18" x14ac:dyDescent="0.25">
      <c r="A158" s="12">
        <v>32</v>
      </c>
      <c r="B158" s="15"/>
      <c r="C158" s="11">
        <v>34646</v>
      </c>
      <c r="D158" s="5" t="s">
        <v>61</v>
      </c>
      <c r="F158" s="21">
        <v>2.9000000000000004</v>
      </c>
      <c r="G158" s="6"/>
      <c r="H158" s="98">
        <v>0</v>
      </c>
      <c r="I158" s="23"/>
      <c r="J158" s="98">
        <v>0</v>
      </c>
      <c r="K158" s="180"/>
      <c r="L158" s="98">
        <v>0</v>
      </c>
      <c r="M158" s="180"/>
      <c r="N158" s="98">
        <v>0</v>
      </c>
      <c r="O158" s="23"/>
      <c r="P158" s="22">
        <v>0</v>
      </c>
      <c r="Q158" s="180"/>
      <c r="R158" s="98">
        <v>0</v>
      </c>
    </row>
    <row r="159" spans="1:18" x14ac:dyDescent="0.25">
      <c r="A159" s="12">
        <v>33</v>
      </c>
      <c r="B159" s="15"/>
      <c r="D159" s="7" t="s">
        <v>99</v>
      </c>
      <c r="H159" s="25">
        <v>175267.51002000002</v>
      </c>
      <c r="I159" s="26"/>
      <c r="J159" s="25">
        <v>776.22685999999999</v>
      </c>
      <c r="K159" s="26"/>
      <c r="L159" s="25">
        <v>0</v>
      </c>
      <c r="M159" s="26"/>
      <c r="N159" s="25">
        <v>0</v>
      </c>
      <c r="O159" s="26"/>
      <c r="P159" s="25">
        <v>176043.73688000001</v>
      </c>
      <c r="Q159" s="26"/>
      <c r="R159" s="25">
        <v>175706.37307999999</v>
      </c>
    </row>
    <row r="160" spans="1:18" x14ac:dyDescent="0.25">
      <c r="A160" s="12">
        <v>34</v>
      </c>
      <c r="B160" s="15"/>
      <c r="O160" s="6"/>
    </row>
    <row r="161" spans="1:18" x14ac:dyDescent="0.25">
      <c r="A161" s="12">
        <v>35</v>
      </c>
      <c r="B161" s="15"/>
      <c r="C161" s="11"/>
      <c r="D161" s="5" t="s">
        <v>100</v>
      </c>
      <c r="O161" s="6"/>
    </row>
    <row r="162" spans="1:18" x14ac:dyDescent="0.25">
      <c r="A162" s="12">
        <v>36</v>
      </c>
      <c r="B162" s="15"/>
      <c r="C162" s="11">
        <v>34143</v>
      </c>
      <c r="D162" s="5" t="s">
        <v>57</v>
      </c>
      <c r="F162" s="21">
        <v>2.9000000000000004</v>
      </c>
      <c r="G162" s="6"/>
      <c r="H162" s="98">
        <v>2290.54898</v>
      </c>
      <c r="I162" s="23"/>
      <c r="J162" s="98">
        <v>0</v>
      </c>
      <c r="K162" s="180"/>
      <c r="L162" s="98">
        <v>0</v>
      </c>
      <c r="M162" s="180"/>
      <c r="N162" s="98">
        <v>0</v>
      </c>
      <c r="O162" s="23"/>
      <c r="P162" s="22">
        <v>2290.54898</v>
      </c>
      <c r="Q162" s="180"/>
      <c r="R162" s="98">
        <v>2290.54898</v>
      </c>
    </row>
    <row r="163" spans="1:18" x14ac:dyDescent="0.25">
      <c r="A163" s="12">
        <v>37</v>
      </c>
      <c r="B163" s="15"/>
      <c r="C163" s="11">
        <v>34243</v>
      </c>
      <c r="D163" s="5" t="s">
        <v>93</v>
      </c>
      <c r="F163" s="21">
        <v>2.9000000000000004</v>
      </c>
      <c r="G163" s="6"/>
      <c r="H163" s="98">
        <v>3099.3795399999999</v>
      </c>
      <c r="I163" s="23"/>
      <c r="J163" s="98">
        <v>478.94918000000001</v>
      </c>
      <c r="K163" s="180"/>
      <c r="L163" s="98">
        <v>0</v>
      </c>
      <c r="M163" s="180"/>
      <c r="N163" s="98">
        <v>0</v>
      </c>
      <c r="O163" s="23"/>
      <c r="P163" s="22">
        <v>3578.32872</v>
      </c>
      <c r="Q163" s="180"/>
      <c r="R163" s="98">
        <v>3368.1559600000001</v>
      </c>
    </row>
    <row r="164" spans="1:18" x14ac:dyDescent="0.25">
      <c r="A164" s="12">
        <v>38</v>
      </c>
      <c r="B164" s="15"/>
      <c r="C164" s="11">
        <v>34343</v>
      </c>
      <c r="D164" s="5" t="s">
        <v>94</v>
      </c>
      <c r="F164" s="21">
        <v>2.9000000000000004</v>
      </c>
      <c r="G164" s="6"/>
      <c r="H164" s="98">
        <v>458756.44725000008</v>
      </c>
      <c r="I164" s="23"/>
      <c r="J164" s="98">
        <v>478.94918000000001</v>
      </c>
      <c r="K164" s="180"/>
      <c r="L164" s="98">
        <v>0</v>
      </c>
      <c r="M164" s="180"/>
      <c r="N164" s="98">
        <v>0</v>
      </c>
      <c r="O164" s="23"/>
      <c r="P164" s="22">
        <v>459235.39643000008</v>
      </c>
      <c r="Q164" s="180"/>
      <c r="R164" s="98">
        <v>459025.22367000004</v>
      </c>
    </row>
    <row r="165" spans="1:18" x14ac:dyDescent="0.25">
      <c r="A165" s="12">
        <v>39</v>
      </c>
      <c r="B165" s="15"/>
      <c r="C165" s="11">
        <v>34543</v>
      </c>
      <c r="D165" s="5" t="s">
        <v>60</v>
      </c>
      <c r="F165" s="21">
        <v>2.9000000000000004</v>
      </c>
      <c r="G165" s="6"/>
      <c r="H165" s="98">
        <v>700.67701999999997</v>
      </c>
      <c r="I165" s="23"/>
      <c r="J165" s="98">
        <v>0</v>
      </c>
      <c r="K165" s="180"/>
      <c r="L165" s="98">
        <v>0</v>
      </c>
      <c r="M165" s="180"/>
      <c r="N165" s="98">
        <v>0</v>
      </c>
      <c r="O165" s="23"/>
      <c r="P165" s="22">
        <v>700.67701999999997</v>
      </c>
      <c r="Q165" s="180"/>
      <c r="R165" s="98">
        <v>700.67701999999997</v>
      </c>
    </row>
    <row r="166" spans="1:18" x14ac:dyDescent="0.25">
      <c r="A166" s="12">
        <v>40</v>
      </c>
      <c r="B166" s="15"/>
      <c r="C166" s="11">
        <v>34643</v>
      </c>
      <c r="D166" s="5" t="s">
        <v>61</v>
      </c>
      <c r="F166" s="21">
        <v>2.9000000000000004</v>
      </c>
      <c r="G166" s="6"/>
      <c r="H166" s="98">
        <v>308.52593000000002</v>
      </c>
      <c r="I166" s="23"/>
      <c r="J166" s="98">
        <v>0</v>
      </c>
      <c r="K166" s="180"/>
      <c r="L166" s="98">
        <v>0</v>
      </c>
      <c r="M166" s="180"/>
      <c r="N166" s="98">
        <v>0</v>
      </c>
      <c r="O166" s="23"/>
      <c r="P166" s="22">
        <v>308.52593000000002</v>
      </c>
      <c r="Q166" s="180"/>
      <c r="R166" s="98">
        <v>308.52593000000002</v>
      </c>
    </row>
    <row r="167" spans="1:18" x14ac:dyDescent="0.25">
      <c r="A167" s="12">
        <v>41</v>
      </c>
      <c r="B167" s="15"/>
      <c r="D167" s="7" t="s">
        <v>101</v>
      </c>
      <c r="H167" s="25">
        <v>465155.57872000011</v>
      </c>
      <c r="I167" s="26"/>
      <c r="J167" s="25">
        <v>957.89836000000003</v>
      </c>
      <c r="K167" s="26"/>
      <c r="L167" s="25">
        <v>0</v>
      </c>
      <c r="M167" s="26"/>
      <c r="N167" s="25">
        <v>0</v>
      </c>
      <c r="O167" s="26"/>
      <c r="P167" s="25">
        <v>466113.4770800001</v>
      </c>
      <c r="Q167" s="26"/>
      <c r="R167" s="25">
        <v>465693.13156000007</v>
      </c>
    </row>
    <row r="168" spans="1:18" x14ac:dyDescent="0.25">
      <c r="A168" s="12">
        <v>42</v>
      </c>
      <c r="B168" s="15"/>
      <c r="H168" s="102"/>
      <c r="J168" s="102"/>
      <c r="L168" s="102"/>
      <c r="N168" s="102"/>
      <c r="O168" s="6"/>
      <c r="P168" s="102"/>
      <c r="R168" s="102"/>
    </row>
    <row r="169" spans="1:18" ht="13.8" thickBot="1" x14ac:dyDescent="0.3">
      <c r="A169" s="12">
        <v>43</v>
      </c>
      <c r="B169" s="15"/>
      <c r="D169" s="7" t="s">
        <v>89</v>
      </c>
      <c r="F169" s="21"/>
      <c r="G169" s="49"/>
      <c r="H169" s="36">
        <v>859853.2244200001</v>
      </c>
      <c r="I169" s="26"/>
      <c r="J169" s="36">
        <v>5792.2560400000002</v>
      </c>
      <c r="K169" s="26"/>
      <c r="L169" s="36">
        <v>-688.81490000000008</v>
      </c>
      <c r="M169" s="26"/>
      <c r="N169" s="36">
        <v>0</v>
      </c>
      <c r="O169" s="26"/>
      <c r="P169" s="36">
        <v>864956.66556000011</v>
      </c>
      <c r="Q169" s="26"/>
      <c r="R169" s="36">
        <v>863567.65388000011</v>
      </c>
    </row>
    <row r="170" spans="1:18" ht="14.4" thickTop="1" thickBot="1" x14ac:dyDescent="0.3">
      <c r="A170" s="10">
        <v>44</v>
      </c>
      <c r="B170" s="39" t="s">
        <v>71</v>
      </c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99"/>
      <c r="P170" s="4"/>
      <c r="Q170" s="4"/>
      <c r="R170" s="4"/>
    </row>
    <row r="171" spans="1:18" x14ac:dyDescent="0.25">
      <c r="A171" s="5" t="s">
        <v>650</v>
      </c>
      <c r="O171" s="6"/>
      <c r="P171" s="5" t="s">
        <v>651</v>
      </c>
    </row>
    <row r="172" spans="1:18" ht="13.8" thickBot="1" x14ac:dyDescent="0.3">
      <c r="A172" s="4" t="s">
        <v>632</v>
      </c>
      <c r="B172" s="4"/>
      <c r="C172" s="4"/>
      <c r="D172" s="4"/>
      <c r="E172" s="4"/>
      <c r="F172" s="4"/>
      <c r="G172" s="4" t="s">
        <v>633</v>
      </c>
      <c r="H172" s="4"/>
      <c r="I172" s="4"/>
      <c r="J172" s="4"/>
      <c r="K172" s="4"/>
      <c r="L172" s="4"/>
      <c r="M172" s="4"/>
      <c r="N172" s="4"/>
      <c r="O172" s="99"/>
      <c r="P172" s="4"/>
      <c r="Q172" s="4"/>
      <c r="R172" s="4" t="s">
        <v>655</v>
      </c>
    </row>
    <row r="173" spans="1:18" x14ac:dyDescent="0.25">
      <c r="A173" s="5" t="s">
        <v>2</v>
      </c>
      <c r="B173" s="40"/>
      <c r="E173" s="6" t="s">
        <v>3</v>
      </c>
      <c r="F173" s="5" t="s">
        <v>635</v>
      </c>
      <c r="J173" s="8"/>
      <c r="K173" s="8"/>
      <c r="M173" s="8"/>
      <c r="N173" s="8"/>
      <c r="O173" s="100"/>
      <c r="P173" s="5" t="s">
        <v>5</v>
      </c>
      <c r="R173" s="9"/>
    </row>
    <row r="174" spans="1:18" x14ac:dyDescent="0.25">
      <c r="B174" s="40"/>
      <c r="F174" s="5" t="s">
        <v>636</v>
      </c>
      <c r="J174" s="6"/>
      <c r="K174" s="9"/>
      <c r="N174" s="6"/>
      <c r="O174" s="6" t="s">
        <v>653</v>
      </c>
      <c r="P174" s="9" t="s">
        <v>7</v>
      </c>
      <c r="R174" s="6"/>
    </row>
    <row r="175" spans="1:18" x14ac:dyDescent="0.25">
      <c r="A175" s="5" t="s">
        <v>8</v>
      </c>
      <c r="B175" s="40"/>
      <c r="F175" s="5" t="s">
        <v>653</v>
      </c>
      <c r="J175" s="6"/>
      <c r="K175" s="9"/>
      <c r="L175" s="6"/>
      <c r="O175" s="6" t="s">
        <v>10</v>
      </c>
      <c r="P175" s="9" t="s">
        <v>11</v>
      </c>
      <c r="R175" s="6"/>
    </row>
    <row r="176" spans="1:18" x14ac:dyDescent="0.25">
      <c r="B176" s="40"/>
      <c r="F176" s="5" t="s">
        <v>653</v>
      </c>
      <c r="J176" s="6"/>
      <c r="K176" s="9"/>
      <c r="L176" s="6"/>
      <c r="O176" s="6" t="s">
        <v>653</v>
      </c>
      <c r="P176" s="9" t="s">
        <v>12</v>
      </c>
      <c r="R176" s="6"/>
    </row>
    <row r="177" spans="1:18" x14ac:dyDescent="0.25">
      <c r="B177" s="40"/>
      <c r="J177" s="6"/>
      <c r="K177" s="9"/>
      <c r="L177" s="6"/>
      <c r="O177" s="6"/>
      <c r="P177" s="9" t="s">
        <v>13</v>
      </c>
      <c r="R177" s="6"/>
    </row>
    <row r="178" spans="1:18" ht="13.8" thickBot="1" x14ac:dyDescent="0.3">
      <c r="A178" s="4" t="s">
        <v>14</v>
      </c>
      <c r="B178" s="41"/>
      <c r="C178" s="4"/>
      <c r="D178" s="4"/>
      <c r="E178" s="4"/>
      <c r="F178" s="4" t="s">
        <v>653</v>
      </c>
      <c r="G178" s="4"/>
      <c r="H178" s="10" t="s">
        <v>637</v>
      </c>
      <c r="I178" s="4"/>
      <c r="J178" s="4"/>
      <c r="K178" s="4"/>
      <c r="L178" s="4"/>
      <c r="M178" s="4"/>
      <c r="N178" s="4"/>
      <c r="O178" s="99"/>
      <c r="P178" s="4" t="s">
        <v>16</v>
      </c>
      <c r="Q178" s="4"/>
      <c r="R178" s="4"/>
    </row>
    <row r="179" spans="1:18" x14ac:dyDescent="0.25"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44"/>
      <c r="P179" s="11"/>
      <c r="Q179" s="11"/>
      <c r="R179" s="11"/>
    </row>
    <row r="180" spans="1:18" x14ac:dyDescent="0.25">
      <c r="C180" s="11" t="s">
        <v>18</v>
      </c>
      <c r="D180" s="11" t="s">
        <v>19</v>
      </c>
      <c r="E180" s="11"/>
      <c r="F180" s="11" t="s">
        <v>20</v>
      </c>
      <c r="G180" s="11"/>
      <c r="H180" s="11" t="s">
        <v>21</v>
      </c>
      <c r="I180" s="11"/>
      <c r="J180" s="12" t="s">
        <v>22</v>
      </c>
      <c r="K180" s="12"/>
      <c r="L180" s="11" t="s">
        <v>23</v>
      </c>
      <c r="M180" s="11"/>
      <c r="N180" s="11" t="s">
        <v>24</v>
      </c>
      <c r="O180" s="44"/>
      <c r="P180" s="11" t="s">
        <v>25</v>
      </c>
      <c r="Q180" s="11"/>
      <c r="R180" s="11" t="s">
        <v>26</v>
      </c>
    </row>
    <row r="181" spans="1:18" x14ac:dyDescent="0.25">
      <c r="C181" s="12" t="s">
        <v>17</v>
      </c>
      <c r="D181" s="12" t="s">
        <v>17</v>
      </c>
      <c r="F181" s="12" t="s">
        <v>638</v>
      </c>
      <c r="G181" s="12"/>
      <c r="H181" s="11" t="s">
        <v>639</v>
      </c>
      <c r="I181" s="12"/>
      <c r="J181" s="11" t="s">
        <v>640</v>
      </c>
      <c r="K181" s="12"/>
      <c r="L181" s="12" t="s">
        <v>640</v>
      </c>
      <c r="M181" s="12"/>
      <c r="O181" s="6"/>
      <c r="P181" s="12" t="s">
        <v>639</v>
      </c>
      <c r="R181" s="12"/>
    </row>
    <row r="182" spans="1:18" x14ac:dyDescent="0.25">
      <c r="A182" s="12" t="s">
        <v>32</v>
      </c>
      <c r="B182" s="12"/>
      <c r="C182" s="12" t="s">
        <v>33</v>
      </c>
      <c r="D182" s="12" t="s">
        <v>33</v>
      </c>
      <c r="E182" s="11"/>
      <c r="F182" s="12" t="s">
        <v>641</v>
      </c>
      <c r="G182" s="12"/>
      <c r="H182" s="12" t="s">
        <v>642</v>
      </c>
      <c r="I182" s="12"/>
      <c r="J182" s="12" t="s">
        <v>639</v>
      </c>
      <c r="K182" s="11"/>
      <c r="L182" s="12" t="s">
        <v>639</v>
      </c>
      <c r="M182" s="9"/>
      <c r="N182" s="12" t="s">
        <v>643</v>
      </c>
      <c r="O182" s="44"/>
      <c r="P182" s="11" t="s">
        <v>642</v>
      </c>
      <c r="Q182" s="11"/>
      <c r="R182" s="12" t="s">
        <v>34</v>
      </c>
    </row>
    <row r="183" spans="1:18" ht="13.8" thickBot="1" x14ac:dyDescent="0.3">
      <c r="A183" s="10" t="s">
        <v>36</v>
      </c>
      <c r="B183" s="10"/>
      <c r="C183" s="10" t="s">
        <v>37</v>
      </c>
      <c r="D183" s="10" t="s">
        <v>38</v>
      </c>
      <c r="E183" s="10"/>
      <c r="F183" s="13" t="s">
        <v>644</v>
      </c>
      <c r="G183" s="13"/>
      <c r="H183" s="13" t="s">
        <v>645</v>
      </c>
      <c r="I183" s="178"/>
      <c r="J183" s="13" t="s">
        <v>646</v>
      </c>
      <c r="K183" s="178"/>
      <c r="L183" s="178" t="s">
        <v>647</v>
      </c>
      <c r="M183" s="14"/>
      <c r="N183" s="14" t="s">
        <v>648</v>
      </c>
      <c r="O183" s="179"/>
      <c r="P183" s="14" t="s">
        <v>649</v>
      </c>
      <c r="Q183" s="14"/>
      <c r="R183" s="14" t="s">
        <v>52</v>
      </c>
    </row>
    <row r="184" spans="1:18" x14ac:dyDescent="0.25">
      <c r="A184" s="12">
        <v>1</v>
      </c>
      <c r="B184" s="12"/>
      <c r="O184" s="6"/>
    </row>
    <row r="185" spans="1:18" x14ac:dyDescent="0.25">
      <c r="A185" s="12">
        <v>2</v>
      </c>
      <c r="B185" s="12"/>
      <c r="D185" s="5" t="s">
        <v>102</v>
      </c>
      <c r="I185" s="23"/>
      <c r="K185" s="23"/>
      <c r="M185" s="23"/>
      <c r="O185" s="23"/>
      <c r="Q185" s="23"/>
    </row>
    <row r="186" spans="1:18" x14ac:dyDescent="0.25">
      <c r="A186" s="12">
        <v>3</v>
      </c>
      <c r="B186" s="12"/>
      <c r="C186" s="12"/>
      <c r="D186" s="7" t="s">
        <v>103</v>
      </c>
      <c r="F186" s="21"/>
      <c r="G186" s="49"/>
      <c r="H186" s="28"/>
      <c r="I186" s="23"/>
      <c r="J186" s="43"/>
      <c r="K186" s="23"/>
      <c r="L186" s="43"/>
      <c r="M186" s="23"/>
      <c r="N186" s="43"/>
      <c r="O186" s="23"/>
      <c r="P186" s="43"/>
      <c r="Q186" s="23"/>
      <c r="R186" s="43"/>
    </row>
    <row r="187" spans="1:18" x14ac:dyDescent="0.25">
      <c r="A187" s="12">
        <v>4</v>
      </c>
      <c r="B187" s="12"/>
      <c r="C187" s="11">
        <v>34180</v>
      </c>
      <c r="D187" s="5" t="s">
        <v>57</v>
      </c>
      <c r="F187" s="21">
        <v>3.1</v>
      </c>
      <c r="G187" s="6"/>
      <c r="H187" s="98">
        <v>193028.87769000002</v>
      </c>
      <c r="I187" s="23"/>
      <c r="J187" s="98">
        <v>0</v>
      </c>
      <c r="K187" s="180"/>
      <c r="L187" s="98">
        <v>0</v>
      </c>
      <c r="M187" s="180"/>
      <c r="N187" s="98">
        <v>0</v>
      </c>
      <c r="O187" s="23"/>
      <c r="P187" s="22">
        <v>193028.87769000002</v>
      </c>
      <c r="Q187" s="180"/>
      <c r="R187" s="98">
        <v>193028.87768999999</v>
      </c>
    </row>
    <row r="188" spans="1:18" x14ac:dyDescent="0.25">
      <c r="A188" s="12">
        <v>5</v>
      </c>
      <c r="B188" s="12"/>
      <c r="C188" s="11">
        <v>34280</v>
      </c>
      <c r="D188" s="5" t="s">
        <v>93</v>
      </c>
      <c r="F188" s="21">
        <v>3</v>
      </c>
      <c r="G188" s="6"/>
      <c r="H188" s="98">
        <v>10797.010060000001</v>
      </c>
      <c r="I188" s="23"/>
      <c r="J188" s="98">
        <v>2082.9735099999998</v>
      </c>
      <c r="K188" s="180"/>
      <c r="L188" s="98">
        <v>-416.59472</v>
      </c>
      <c r="M188" s="180"/>
      <c r="N188" s="98">
        <v>0</v>
      </c>
      <c r="O188" s="23"/>
      <c r="P188" s="22">
        <v>12463.388850000001</v>
      </c>
      <c r="Q188" s="180"/>
      <c r="R188" s="98">
        <v>11508.299000000001</v>
      </c>
    </row>
    <row r="189" spans="1:18" x14ac:dyDescent="0.25">
      <c r="A189" s="12">
        <v>6</v>
      </c>
      <c r="B189" s="12"/>
      <c r="C189" s="11">
        <v>34380</v>
      </c>
      <c r="D189" s="5" t="s">
        <v>94</v>
      </c>
      <c r="F189" s="21">
        <v>3.5999999999999996</v>
      </c>
      <c r="G189" s="6"/>
      <c r="H189" s="98">
        <v>11707.842430000001</v>
      </c>
      <c r="I189" s="23"/>
      <c r="J189" s="98">
        <v>2082.9735099999998</v>
      </c>
      <c r="K189" s="180"/>
      <c r="L189" s="98">
        <v>-416.59472</v>
      </c>
      <c r="M189" s="180"/>
      <c r="N189" s="98">
        <v>0</v>
      </c>
      <c r="O189" s="23"/>
      <c r="P189" s="22">
        <v>13374.221220000001</v>
      </c>
      <c r="Q189" s="180"/>
      <c r="R189" s="98">
        <v>12419.131369999999</v>
      </c>
    </row>
    <row r="190" spans="1:18" x14ac:dyDescent="0.25">
      <c r="A190" s="12">
        <v>7</v>
      </c>
      <c r="B190" s="12"/>
      <c r="C190" s="11">
        <v>34580</v>
      </c>
      <c r="D190" s="5" t="s">
        <v>60</v>
      </c>
      <c r="F190" s="21">
        <v>3.5999999999999996</v>
      </c>
      <c r="G190" s="6"/>
      <c r="H190" s="98">
        <v>14500.596529999997</v>
      </c>
      <c r="I190" s="23"/>
      <c r="J190" s="98">
        <v>0</v>
      </c>
      <c r="K190" s="180"/>
      <c r="L190" s="98">
        <v>0</v>
      </c>
      <c r="M190" s="180"/>
      <c r="N190" s="98">
        <v>0</v>
      </c>
      <c r="O190" s="23"/>
      <c r="P190" s="22">
        <v>14500.596529999997</v>
      </c>
      <c r="Q190" s="180"/>
      <c r="R190" s="98">
        <v>14500.596529999999</v>
      </c>
    </row>
    <row r="191" spans="1:18" x14ac:dyDescent="0.25">
      <c r="A191" s="12">
        <v>8</v>
      </c>
      <c r="B191" s="12"/>
      <c r="C191" s="11">
        <v>34680</v>
      </c>
      <c r="D191" s="5" t="s">
        <v>61</v>
      </c>
      <c r="F191" s="21">
        <v>5.6000000000000005</v>
      </c>
      <c r="G191" s="6"/>
      <c r="H191" s="98">
        <v>1259.5077800000001</v>
      </c>
      <c r="I191" s="23"/>
      <c r="J191" s="98">
        <v>0</v>
      </c>
      <c r="K191" s="180"/>
      <c r="L191" s="98">
        <v>0</v>
      </c>
      <c r="M191" s="180"/>
      <c r="N191" s="98">
        <v>0</v>
      </c>
      <c r="O191" s="23"/>
      <c r="P191" s="22">
        <v>1259.5077800000001</v>
      </c>
      <c r="Q191" s="180"/>
      <c r="R191" s="98">
        <v>1259.5077800000001</v>
      </c>
    </row>
    <row r="192" spans="1:18" x14ac:dyDescent="0.25">
      <c r="A192" s="12">
        <v>9</v>
      </c>
      <c r="B192" s="15"/>
      <c r="C192" s="12"/>
      <c r="D192" s="5" t="s">
        <v>104</v>
      </c>
      <c r="F192" s="21"/>
      <c r="H192" s="25">
        <v>231293.83449000004</v>
      </c>
      <c r="I192" s="28"/>
      <c r="J192" s="25">
        <v>4165.9470199999996</v>
      </c>
      <c r="K192" s="28"/>
      <c r="L192" s="25">
        <v>-833.18943999999999</v>
      </c>
      <c r="M192" s="28"/>
      <c r="N192" s="25">
        <v>0</v>
      </c>
      <c r="O192" s="28"/>
      <c r="P192" s="25">
        <v>234626.59207000004</v>
      </c>
      <c r="Q192" s="28"/>
      <c r="R192" s="25">
        <v>232716.41237000001</v>
      </c>
    </row>
    <row r="193" spans="1:18" x14ac:dyDescent="0.25">
      <c r="A193" s="12">
        <v>10</v>
      </c>
      <c r="B193" s="15"/>
      <c r="O193" s="6"/>
    </row>
    <row r="194" spans="1:18" x14ac:dyDescent="0.25">
      <c r="A194" s="12">
        <v>11</v>
      </c>
      <c r="B194" s="15"/>
      <c r="D194" s="5" t="s">
        <v>105</v>
      </c>
      <c r="F194" s="21"/>
      <c r="G194" s="49"/>
      <c r="H194" s="27"/>
      <c r="I194" s="23"/>
      <c r="J194" s="27"/>
      <c r="K194" s="23"/>
      <c r="L194" s="28"/>
      <c r="M194" s="23"/>
      <c r="N194" s="28"/>
      <c r="O194" s="23"/>
      <c r="P194" s="28"/>
      <c r="Q194" s="23"/>
      <c r="R194" s="28"/>
    </row>
    <row r="195" spans="1:18" x14ac:dyDescent="0.25">
      <c r="A195" s="12">
        <v>12</v>
      </c>
      <c r="B195" s="15"/>
      <c r="C195" s="11">
        <v>34181</v>
      </c>
      <c r="D195" s="5" t="s">
        <v>57</v>
      </c>
      <c r="F195" s="21">
        <v>3.6999999999999997</v>
      </c>
      <c r="G195" s="6"/>
      <c r="H195" s="98">
        <v>53101.275780000018</v>
      </c>
      <c r="I195" s="23"/>
      <c r="J195" s="98">
        <v>0</v>
      </c>
      <c r="K195" s="180"/>
      <c r="L195" s="98">
        <v>0</v>
      </c>
      <c r="M195" s="180"/>
      <c r="N195" s="98">
        <v>0</v>
      </c>
      <c r="O195" s="23"/>
      <c r="P195" s="22">
        <v>53101.275780000018</v>
      </c>
      <c r="Q195" s="180"/>
      <c r="R195" s="98">
        <v>53101.275780000004</v>
      </c>
    </row>
    <row r="196" spans="1:18" x14ac:dyDescent="0.25">
      <c r="A196" s="12">
        <v>13</v>
      </c>
      <c r="B196" s="15"/>
      <c r="C196" s="11">
        <v>34281</v>
      </c>
      <c r="D196" s="5" t="s">
        <v>93</v>
      </c>
      <c r="F196" s="21">
        <v>4.1000000000000005</v>
      </c>
      <c r="G196" s="6"/>
      <c r="H196" s="98">
        <v>245866.77805999998</v>
      </c>
      <c r="I196" s="23"/>
      <c r="J196" s="98">
        <v>4154.8867700000001</v>
      </c>
      <c r="K196" s="180"/>
      <c r="L196" s="98">
        <v>-830.97736999999995</v>
      </c>
      <c r="M196" s="180"/>
      <c r="N196" s="98">
        <v>0</v>
      </c>
      <c r="O196" s="23"/>
      <c r="P196" s="22">
        <v>249190.68745999999</v>
      </c>
      <c r="Q196" s="180"/>
      <c r="R196" s="98">
        <v>247608.60052000001</v>
      </c>
    </row>
    <row r="197" spans="1:18" x14ac:dyDescent="0.25">
      <c r="A197" s="12">
        <v>14</v>
      </c>
      <c r="B197" s="15"/>
      <c r="C197" s="11">
        <v>34381</v>
      </c>
      <c r="D197" s="5" t="s">
        <v>94</v>
      </c>
      <c r="F197" s="21">
        <v>4.5999999999999996</v>
      </c>
      <c r="G197" s="6"/>
      <c r="H197" s="98">
        <v>160695.37131999986</v>
      </c>
      <c r="I197" s="23"/>
      <c r="J197" s="98">
        <v>4154.8867700000001</v>
      </c>
      <c r="K197" s="180"/>
      <c r="L197" s="98">
        <v>-830.97736999999995</v>
      </c>
      <c r="M197" s="180"/>
      <c r="N197" s="98">
        <v>0</v>
      </c>
      <c r="O197" s="23"/>
      <c r="P197" s="22">
        <v>164019.28071999986</v>
      </c>
      <c r="Q197" s="180"/>
      <c r="R197" s="98">
        <v>162437.19378</v>
      </c>
    </row>
    <row r="198" spans="1:18" x14ac:dyDescent="0.25">
      <c r="A198" s="12">
        <v>15</v>
      </c>
      <c r="B198" s="15"/>
      <c r="C198" s="11">
        <v>34581</v>
      </c>
      <c r="D198" s="5" t="s">
        <v>60</v>
      </c>
      <c r="F198" s="21">
        <v>3.3000000000000003</v>
      </c>
      <c r="G198" s="6"/>
      <c r="H198" s="98">
        <v>60502.604230000012</v>
      </c>
      <c r="I198" s="23"/>
      <c r="J198" s="98">
        <v>0</v>
      </c>
      <c r="K198" s="180"/>
      <c r="L198" s="98">
        <v>0</v>
      </c>
      <c r="M198" s="180"/>
      <c r="N198" s="98">
        <v>0</v>
      </c>
      <c r="O198" s="23"/>
      <c r="P198" s="22">
        <v>60502.604230000012</v>
      </c>
      <c r="Q198" s="180"/>
      <c r="R198" s="98">
        <v>60502.604229999997</v>
      </c>
    </row>
    <row r="199" spans="1:18" x14ac:dyDescent="0.25">
      <c r="A199" s="12">
        <v>16</v>
      </c>
      <c r="B199" s="15"/>
      <c r="C199" s="11">
        <v>34681</v>
      </c>
      <c r="D199" s="5" t="s">
        <v>61</v>
      </c>
      <c r="F199" s="21">
        <v>4.2</v>
      </c>
      <c r="G199" s="6"/>
      <c r="H199" s="98">
        <v>6717.0605899999982</v>
      </c>
      <c r="I199" s="23"/>
      <c r="J199" s="98">
        <v>0</v>
      </c>
      <c r="K199" s="180"/>
      <c r="L199" s="98">
        <v>0</v>
      </c>
      <c r="M199" s="180"/>
      <c r="N199" s="98">
        <v>0</v>
      </c>
      <c r="O199" s="23"/>
      <c r="P199" s="22">
        <v>6717.0605899999982</v>
      </c>
      <c r="Q199" s="180"/>
      <c r="R199" s="98">
        <v>6717.06059</v>
      </c>
    </row>
    <row r="200" spans="1:18" x14ac:dyDescent="0.25">
      <c r="A200" s="12">
        <v>17</v>
      </c>
      <c r="B200" s="15"/>
      <c r="C200" s="11"/>
      <c r="D200" s="7" t="s">
        <v>106</v>
      </c>
      <c r="F200" s="21"/>
      <c r="H200" s="25">
        <v>526883.08997999982</v>
      </c>
      <c r="I200" s="28"/>
      <c r="J200" s="25">
        <v>8309.7735400000001</v>
      </c>
      <c r="K200" s="28"/>
      <c r="L200" s="25">
        <v>-1661.9547399999999</v>
      </c>
      <c r="M200" s="28"/>
      <c r="N200" s="25">
        <v>0</v>
      </c>
      <c r="O200" s="28"/>
      <c r="P200" s="25">
        <v>533530.90877999994</v>
      </c>
      <c r="Q200" s="28"/>
      <c r="R200" s="25">
        <v>530366.73489999992</v>
      </c>
    </row>
    <row r="201" spans="1:18" x14ac:dyDescent="0.25">
      <c r="A201" s="12">
        <v>18</v>
      </c>
      <c r="B201" s="15"/>
      <c r="O201" s="6"/>
    </row>
    <row r="202" spans="1:18" x14ac:dyDescent="0.25">
      <c r="A202" s="12">
        <v>19</v>
      </c>
      <c r="B202" s="15"/>
      <c r="C202" s="12"/>
      <c r="D202" s="7" t="s">
        <v>107</v>
      </c>
      <c r="H202" s="50"/>
      <c r="I202" s="23"/>
      <c r="J202" s="51"/>
      <c r="K202" s="23"/>
      <c r="L202" s="51"/>
      <c r="M202" s="23"/>
      <c r="N202" s="51"/>
      <c r="O202" s="23"/>
      <c r="P202" s="51"/>
      <c r="Q202" s="23"/>
      <c r="R202" s="51"/>
    </row>
    <row r="203" spans="1:18" x14ac:dyDescent="0.25">
      <c r="A203" s="12">
        <v>20</v>
      </c>
      <c r="B203" s="15"/>
      <c r="C203" s="11">
        <v>34182</v>
      </c>
      <c r="D203" s="5" t="s">
        <v>57</v>
      </c>
      <c r="F203" s="21">
        <v>2.6</v>
      </c>
      <c r="G203" s="6"/>
      <c r="H203" s="98">
        <v>2342.1552899999997</v>
      </c>
      <c r="I203" s="23"/>
      <c r="J203" s="98">
        <v>0</v>
      </c>
      <c r="K203" s="180"/>
      <c r="L203" s="98">
        <v>0</v>
      </c>
      <c r="M203" s="180"/>
      <c r="N203" s="98">
        <v>0</v>
      </c>
      <c r="O203" s="23"/>
      <c r="P203" s="22">
        <v>2342.1552899999997</v>
      </c>
      <c r="Q203" s="180"/>
      <c r="R203" s="98">
        <v>2342.1552900000002</v>
      </c>
    </row>
    <row r="204" spans="1:18" x14ac:dyDescent="0.25">
      <c r="A204" s="12">
        <v>21</v>
      </c>
      <c r="B204" s="15"/>
      <c r="C204" s="11">
        <v>34282</v>
      </c>
      <c r="D204" s="5" t="s">
        <v>93</v>
      </c>
      <c r="F204" s="21">
        <v>4.3</v>
      </c>
      <c r="G204" s="6"/>
      <c r="H204" s="98">
        <v>2196.1604500000003</v>
      </c>
      <c r="I204" s="23"/>
      <c r="J204" s="98">
        <v>1906.3501999999999</v>
      </c>
      <c r="K204" s="180"/>
      <c r="L204" s="98">
        <v>-381.27004999999997</v>
      </c>
      <c r="M204" s="180"/>
      <c r="N204" s="98">
        <v>0</v>
      </c>
      <c r="O204" s="23"/>
      <c r="P204" s="22">
        <v>3721.2406000000001</v>
      </c>
      <c r="Q204" s="180"/>
      <c r="R204" s="98">
        <v>2370.1329000000001</v>
      </c>
    </row>
    <row r="205" spans="1:18" x14ac:dyDescent="0.25">
      <c r="A205" s="12">
        <v>22</v>
      </c>
      <c r="B205" s="15"/>
      <c r="C205" s="11">
        <v>34382</v>
      </c>
      <c r="D205" s="5" t="s">
        <v>94</v>
      </c>
      <c r="F205" s="21">
        <v>4.9000000000000004</v>
      </c>
      <c r="G205" s="6"/>
      <c r="H205" s="98">
        <v>35942.249069999998</v>
      </c>
      <c r="I205" s="23"/>
      <c r="J205" s="98">
        <v>1906.3501999999999</v>
      </c>
      <c r="K205" s="180"/>
      <c r="L205" s="98">
        <v>-381.27004999999997</v>
      </c>
      <c r="M205" s="180"/>
      <c r="N205" s="98">
        <v>0</v>
      </c>
      <c r="O205" s="23"/>
      <c r="P205" s="22">
        <v>37467.32922</v>
      </c>
      <c r="Q205" s="180"/>
      <c r="R205" s="98">
        <v>36116.221520000006</v>
      </c>
    </row>
    <row r="206" spans="1:18" x14ac:dyDescent="0.25">
      <c r="A206" s="12">
        <v>23</v>
      </c>
      <c r="B206" s="15"/>
      <c r="C206" s="11">
        <v>34582</v>
      </c>
      <c r="D206" s="5" t="s">
        <v>60</v>
      </c>
      <c r="F206" s="21">
        <v>3.4000000000000004</v>
      </c>
      <c r="G206" s="6"/>
      <c r="H206" s="98">
        <v>19218.097860000002</v>
      </c>
      <c r="I206" s="23"/>
      <c r="J206" s="98">
        <v>0</v>
      </c>
      <c r="K206" s="180"/>
      <c r="L206" s="98">
        <v>0</v>
      </c>
      <c r="M206" s="180"/>
      <c r="N206" s="98">
        <v>0</v>
      </c>
      <c r="O206" s="23"/>
      <c r="P206" s="22">
        <v>19218.097860000002</v>
      </c>
      <c r="Q206" s="180"/>
      <c r="R206" s="98">
        <v>19218.097859999998</v>
      </c>
    </row>
    <row r="207" spans="1:18" x14ac:dyDescent="0.25">
      <c r="A207" s="12">
        <v>24</v>
      </c>
      <c r="B207" s="15"/>
      <c r="C207" s="11">
        <v>34682</v>
      </c>
      <c r="D207" s="5" t="s">
        <v>61</v>
      </c>
      <c r="F207" s="21">
        <v>1.7000000000000002</v>
      </c>
      <c r="G207" s="6"/>
      <c r="H207" s="98">
        <v>173.20990999999998</v>
      </c>
      <c r="I207" s="23"/>
      <c r="J207" s="98">
        <v>0</v>
      </c>
      <c r="K207" s="180"/>
      <c r="L207" s="98">
        <v>0</v>
      </c>
      <c r="M207" s="180"/>
      <c r="N207" s="98">
        <v>0</v>
      </c>
      <c r="O207" s="23"/>
      <c r="P207" s="22">
        <v>173.20990999999998</v>
      </c>
      <c r="Q207" s="180"/>
      <c r="R207" s="98">
        <v>173.20991000000001</v>
      </c>
    </row>
    <row r="208" spans="1:18" x14ac:dyDescent="0.25">
      <c r="A208" s="12">
        <v>25</v>
      </c>
      <c r="B208" s="15"/>
      <c r="C208" s="12"/>
      <c r="D208" s="7" t="s">
        <v>108</v>
      </c>
      <c r="F208" s="21"/>
      <c r="H208" s="25">
        <v>59871.872579999996</v>
      </c>
      <c r="I208" s="28"/>
      <c r="J208" s="25">
        <v>3812.7003999999997</v>
      </c>
      <c r="K208" s="28"/>
      <c r="L208" s="25">
        <v>-762.54009999999994</v>
      </c>
      <c r="M208" s="28"/>
      <c r="N208" s="25">
        <v>0</v>
      </c>
      <c r="O208" s="28"/>
      <c r="P208" s="25">
        <v>62922.032879999999</v>
      </c>
      <c r="Q208" s="28"/>
      <c r="R208" s="25">
        <v>60219.817480000005</v>
      </c>
    </row>
    <row r="209" spans="1:18" x14ac:dyDescent="0.25">
      <c r="A209" s="12">
        <v>26</v>
      </c>
      <c r="B209" s="15"/>
      <c r="O209" s="6"/>
    </row>
    <row r="210" spans="1:18" x14ac:dyDescent="0.25">
      <c r="A210" s="12">
        <v>27</v>
      </c>
      <c r="B210" s="15"/>
      <c r="C210" s="37"/>
      <c r="D210" s="7" t="s">
        <v>109</v>
      </c>
      <c r="F210" s="21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</row>
    <row r="211" spans="1:18" x14ac:dyDescent="0.25">
      <c r="A211" s="12">
        <v>28</v>
      </c>
      <c r="B211" s="15"/>
      <c r="C211" s="11">
        <v>34183</v>
      </c>
      <c r="D211" s="5" t="s">
        <v>57</v>
      </c>
      <c r="F211" s="21">
        <v>2.6</v>
      </c>
      <c r="G211" s="6"/>
      <c r="H211" s="98">
        <v>10708.676690000002</v>
      </c>
      <c r="I211" s="23"/>
      <c r="J211" s="98">
        <v>0</v>
      </c>
      <c r="K211" s="180"/>
      <c r="L211" s="98">
        <v>0</v>
      </c>
      <c r="M211" s="180"/>
      <c r="N211" s="98">
        <v>0</v>
      </c>
      <c r="O211" s="23"/>
      <c r="P211" s="22">
        <v>10708.676690000002</v>
      </c>
      <c r="Q211" s="180"/>
      <c r="R211" s="98">
        <v>10708.67669</v>
      </c>
    </row>
    <row r="212" spans="1:18" x14ac:dyDescent="0.25">
      <c r="A212" s="12">
        <v>29</v>
      </c>
      <c r="B212" s="15"/>
      <c r="C212" s="11">
        <v>34283</v>
      </c>
      <c r="D212" s="5" t="s">
        <v>93</v>
      </c>
      <c r="F212" s="21">
        <v>3.2</v>
      </c>
      <c r="G212" s="6"/>
      <c r="H212" s="98">
        <v>1456.39762</v>
      </c>
      <c r="I212" s="23"/>
      <c r="J212" s="98">
        <v>488.36672999999996</v>
      </c>
      <c r="K212" s="180"/>
      <c r="L212" s="98">
        <v>-97.673339999999996</v>
      </c>
      <c r="M212" s="180"/>
      <c r="N212" s="98">
        <v>0</v>
      </c>
      <c r="O212" s="23"/>
      <c r="P212" s="22">
        <v>1847.0910099999999</v>
      </c>
      <c r="Q212" s="180"/>
      <c r="R212" s="98">
        <v>1544.08645</v>
      </c>
    </row>
    <row r="213" spans="1:18" x14ac:dyDescent="0.25">
      <c r="A213" s="12">
        <v>30</v>
      </c>
      <c r="B213" s="15"/>
      <c r="C213" s="11">
        <v>34383</v>
      </c>
      <c r="D213" s="5" t="s">
        <v>94</v>
      </c>
      <c r="F213" s="21">
        <v>3.5999999999999996</v>
      </c>
      <c r="G213" s="6"/>
      <c r="H213" s="98">
        <v>38320.836579999981</v>
      </c>
      <c r="I213" s="23"/>
      <c r="J213" s="98">
        <v>488.36672999999996</v>
      </c>
      <c r="K213" s="180"/>
      <c r="L213" s="98">
        <v>-97.673339999999996</v>
      </c>
      <c r="M213" s="180"/>
      <c r="N213" s="98">
        <v>0</v>
      </c>
      <c r="O213" s="23"/>
      <c r="P213" s="22">
        <v>38711.529969999981</v>
      </c>
      <c r="Q213" s="180"/>
      <c r="R213" s="98">
        <v>38408.525409999995</v>
      </c>
    </row>
    <row r="214" spans="1:18" x14ac:dyDescent="0.25">
      <c r="A214" s="12">
        <v>31</v>
      </c>
      <c r="C214" s="11">
        <v>34583</v>
      </c>
      <c r="D214" s="5" t="s">
        <v>60</v>
      </c>
      <c r="F214" s="21">
        <v>3.8</v>
      </c>
      <c r="G214" s="6"/>
      <c r="H214" s="98">
        <v>9146.6915499999996</v>
      </c>
      <c r="I214" s="23"/>
      <c r="J214" s="98">
        <v>0</v>
      </c>
      <c r="K214" s="180"/>
      <c r="L214" s="98">
        <v>0</v>
      </c>
      <c r="M214" s="180"/>
      <c r="N214" s="98">
        <v>0</v>
      </c>
      <c r="O214" s="23"/>
      <c r="P214" s="22">
        <v>9146.6915499999996</v>
      </c>
      <c r="Q214" s="180"/>
      <c r="R214" s="98">
        <v>9146.6915500000014</v>
      </c>
    </row>
    <row r="215" spans="1:18" x14ac:dyDescent="0.25">
      <c r="A215" s="12">
        <v>32</v>
      </c>
      <c r="C215" s="11">
        <v>34683</v>
      </c>
      <c r="D215" s="5" t="s">
        <v>61</v>
      </c>
      <c r="F215" s="21">
        <v>2.1999999999999997</v>
      </c>
      <c r="G215" s="6"/>
      <c r="H215" s="98">
        <v>432.91041999999999</v>
      </c>
      <c r="I215" s="23"/>
      <c r="J215" s="98">
        <v>0</v>
      </c>
      <c r="K215" s="180"/>
      <c r="L215" s="98">
        <v>0</v>
      </c>
      <c r="M215" s="180"/>
      <c r="N215" s="98">
        <v>0</v>
      </c>
      <c r="O215" s="23"/>
      <c r="P215" s="22">
        <v>432.91041999999999</v>
      </c>
      <c r="Q215" s="180"/>
      <c r="R215" s="98">
        <v>432.91041999999999</v>
      </c>
    </row>
    <row r="216" spans="1:18" x14ac:dyDescent="0.25">
      <c r="A216" s="12">
        <v>33</v>
      </c>
      <c r="D216" s="7" t="s">
        <v>110</v>
      </c>
      <c r="F216" s="21"/>
      <c r="H216" s="25">
        <v>60065.512859999988</v>
      </c>
      <c r="I216" s="28"/>
      <c r="J216" s="25">
        <v>976.73345999999992</v>
      </c>
      <c r="K216" s="28"/>
      <c r="L216" s="25">
        <v>-195.34667999999999</v>
      </c>
      <c r="M216" s="28"/>
      <c r="N216" s="25">
        <v>0</v>
      </c>
      <c r="O216" s="28"/>
      <c r="P216" s="25">
        <v>60846.899639999989</v>
      </c>
      <c r="Q216" s="28"/>
      <c r="R216" s="25">
        <v>60240.890520000001</v>
      </c>
    </row>
    <row r="217" spans="1:18" x14ac:dyDescent="0.25">
      <c r="A217" s="12">
        <v>34</v>
      </c>
      <c r="I217" s="28"/>
      <c r="K217" s="28"/>
      <c r="M217" s="28"/>
      <c r="O217" s="28"/>
      <c r="Q217" s="28"/>
    </row>
    <row r="218" spans="1:18" x14ac:dyDescent="0.25">
      <c r="A218" s="12">
        <v>35</v>
      </c>
      <c r="C218" s="12"/>
      <c r="D218" s="7" t="s">
        <v>111</v>
      </c>
      <c r="F218" s="21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</row>
    <row r="219" spans="1:18" x14ac:dyDescent="0.25">
      <c r="A219" s="12">
        <v>36</v>
      </c>
      <c r="C219" s="11">
        <v>34184</v>
      </c>
      <c r="D219" s="5" t="s">
        <v>57</v>
      </c>
      <c r="F219" s="21">
        <v>2.7</v>
      </c>
      <c r="G219" s="6"/>
      <c r="H219" s="98">
        <v>5812.0621499999997</v>
      </c>
      <c r="I219" s="23"/>
      <c r="J219" s="98">
        <v>0</v>
      </c>
      <c r="K219" s="180"/>
      <c r="L219" s="98">
        <v>0</v>
      </c>
      <c r="M219" s="180"/>
      <c r="N219" s="98">
        <v>0</v>
      </c>
      <c r="O219" s="23"/>
      <c r="P219" s="22">
        <v>5812.0621499999997</v>
      </c>
      <c r="Q219" s="180"/>
      <c r="R219" s="98">
        <v>5812.0621500000007</v>
      </c>
    </row>
    <row r="220" spans="1:18" x14ac:dyDescent="0.25">
      <c r="A220" s="12">
        <v>37</v>
      </c>
      <c r="C220" s="11">
        <v>34284</v>
      </c>
      <c r="D220" s="5" t="s">
        <v>93</v>
      </c>
      <c r="F220" s="21">
        <v>2.8000000000000003</v>
      </c>
      <c r="G220" s="6"/>
      <c r="H220" s="98">
        <v>2286.7316099999994</v>
      </c>
      <c r="I220" s="23"/>
      <c r="J220" s="98">
        <v>529.91744999999992</v>
      </c>
      <c r="K220" s="180"/>
      <c r="L220" s="98">
        <v>-105.98349</v>
      </c>
      <c r="M220" s="180"/>
      <c r="N220" s="98">
        <v>0</v>
      </c>
      <c r="O220" s="23"/>
      <c r="P220" s="22">
        <v>2710.6655699999992</v>
      </c>
      <c r="Q220" s="180"/>
      <c r="R220" s="98">
        <v>2399.9430600000001</v>
      </c>
    </row>
    <row r="221" spans="1:18" x14ac:dyDescent="0.25">
      <c r="A221" s="12">
        <v>38</v>
      </c>
      <c r="C221" s="11">
        <v>34384</v>
      </c>
      <c r="D221" s="5" t="s">
        <v>94</v>
      </c>
      <c r="F221" s="21">
        <v>4.7</v>
      </c>
      <c r="G221" s="6"/>
      <c r="H221" s="98">
        <v>28306.281440000002</v>
      </c>
      <c r="I221" s="23"/>
      <c r="J221" s="98">
        <v>529.91744999999992</v>
      </c>
      <c r="K221" s="180"/>
      <c r="L221" s="98">
        <v>-105.98349</v>
      </c>
      <c r="M221" s="180"/>
      <c r="N221" s="98">
        <v>0</v>
      </c>
      <c r="O221" s="23"/>
      <c r="P221" s="22">
        <v>28730.215400000005</v>
      </c>
      <c r="Q221" s="180"/>
      <c r="R221" s="98">
        <v>28419.492890000001</v>
      </c>
    </row>
    <row r="222" spans="1:18" x14ac:dyDescent="0.25">
      <c r="A222" s="12">
        <v>39</v>
      </c>
      <c r="C222" s="11">
        <v>34584</v>
      </c>
      <c r="D222" s="5" t="s">
        <v>60</v>
      </c>
      <c r="F222" s="21">
        <v>2.5</v>
      </c>
      <c r="G222" s="6"/>
      <c r="H222" s="98">
        <v>5586.7474299999994</v>
      </c>
      <c r="I222" s="23"/>
      <c r="J222" s="98">
        <v>0</v>
      </c>
      <c r="K222" s="180"/>
      <c r="L222" s="98">
        <v>0</v>
      </c>
      <c r="M222" s="180"/>
      <c r="N222" s="98">
        <v>0</v>
      </c>
      <c r="O222" s="23"/>
      <c r="P222" s="22">
        <v>5586.7474299999994</v>
      </c>
      <c r="Q222" s="180"/>
      <c r="R222" s="98">
        <v>5586.7474299999994</v>
      </c>
    </row>
    <row r="223" spans="1:18" x14ac:dyDescent="0.25">
      <c r="A223" s="12">
        <v>40</v>
      </c>
      <c r="C223" s="11">
        <v>34684</v>
      </c>
      <c r="D223" s="5" t="s">
        <v>61</v>
      </c>
      <c r="F223" s="21">
        <v>3.5999999999999996</v>
      </c>
      <c r="G223" s="6"/>
      <c r="H223" s="98">
        <v>0</v>
      </c>
      <c r="I223" s="23"/>
      <c r="J223" s="98">
        <v>0</v>
      </c>
      <c r="K223" s="180"/>
      <c r="L223" s="98">
        <v>0</v>
      </c>
      <c r="M223" s="180"/>
      <c r="N223" s="98">
        <v>0</v>
      </c>
      <c r="O223" s="23"/>
      <c r="P223" s="22">
        <v>0</v>
      </c>
      <c r="Q223" s="180"/>
      <c r="R223" s="98">
        <v>0</v>
      </c>
    </row>
    <row r="224" spans="1:18" x14ac:dyDescent="0.25">
      <c r="A224" s="12">
        <v>41</v>
      </c>
      <c r="C224" s="12"/>
      <c r="D224" s="7" t="s">
        <v>112</v>
      </c>
      <c r="F224" s="21"/>
      <c r="H224" s="25">
        <v>41991.822629999995</v>
      </c>
      <c r="I224" s="28"/>
      <c r="J224" s="25">
        <v>1059.8348999999998</v>
      </c>
      <c r="K224" s="28"/>
      <c r="L224" s="25">
        <v>-211.96698000000001</v>
      </c>
      <c r="M224" s="28"/>
      <c r="N224" s="25">
        <v>0</v>
      </c>
      <c r="O224" s="28"/>
      <c r="P224" s="25">
        <v>42839.690549999999</v>
      </c>
      <c r="Q224" s="28"/>
      <c r="R224" s="25">
        <v>42218.24553</v>
      </c>
    </row>
    <row r="225" spans="1:18" x14ac:dyDescent="0.25">
      <c r="A225" s="12">
        <v>42</v>
      </c>
      <c r="O225" s="6"/>
    </row>
    <row r="226" spans="1:18" x14ac:dyDescent="0.25">
      <c r="A226" s="12">
        <v>43</v>
      </c>
      <c r="O226" s="6"/>
    </row>
    <row r="227" spans="1:18" ht="13.8" thickBot="1" x14ac:dyDescent="0.3">
      <c r="A227" s="10">
        <v>44</v>
      </c>
      <c r="B227" s="39" t="s">
        <v>71</v>
      </c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99"/>
      <c r="P227" s="4"/>
      <c r="Q227" s="4"/>
      <c r="R227" s="4"/>
    </row>
    <row r="228" spans="1:18" x14ac:dyDescent="0.25">
      <c r="A228" s="5" t="s">
        <v>650</v>
      </c>
      <c r="O228" s="6"/>
      <c r="P228" s="5" t="s">
        <v>651</v>
      </c>
    </row>
    <row r="229" spans="1:18" ht="13.8" thickBot="1" x14ac:dyDescent="0.3">
      <c r="A229" s="4" t="s">
        <v>632</v>
      </c>
      <c r="B229" s="4"/>
      <c r="C229" s="4"/>
      <c r="D229" s="4"/>
      <c r="E229" s="4"/>
      <c r="F229" s="4"/>
      <c r="G229" s="4" t="s">
        <v>633</v>
      </c>
      <c r="H229" s="4"/>
      <c r="I229" s="4"/>
      <c r="J229" s="4"/>
      <c r="K229" s="4"/>
      <c r="L229" s="4"/>
      <c r="M229" s="4"/>
      <c r="N229" s="4"/>
      <c r="O229" s="99"/>
      <c r="P229" s="4"/>
      <c r="Q229" s="4"/>
      <c r="R229" s="4" t="s">
        <v>656</v>
      </c>
    </row>
    <row r="230" spans="1:18" x14ac:dyDescent="0.25">
      <c r="A230" s="5" t="s">
        <v>2</v>
      </c>
      <c r="B230" s="40"/>
      <c r="E230" s="6" t="s">
        <v>3</v>
      </c>
      <c r="F230" s="5" t="s">
        <v>635</v>
      </c>
      <c r="J230" s="8"/>
      <c r="K230" s="8"/>
      <c r="M230" s="8"/>
      <c r="N230" s="8"/>
      <c r="O230" s="100"/>
      <c r="P230" s="5" t="s">
        <v>5</v>
      </c>
      <c r="R230" s="9"/>
    </row>
    <row r="231" spans="1:18" x14ac:dyDescent="0.25">
      <c r="B231" s="40"/>
      <c r="F231" s="5" t="s">
        <v>636</v>
      </c>
      <c r="J231" s="6"/>
      <c r="K231" s="9"/>
      <c r="N231" s="6"/>
      <c r="O231" s="6" t="s">
        <v>653</v>
      </c>
      <c r="P231" s="9" t="s">
        <v>7</v>
      </c>
      <c r="R231" s="6"/>
    </row>
    <row r="232" spans="1:18" x14ac:dyDescent="0.25">
      <c r="A232" s="5" t="s">
        <v>8</v>
      </c>
      <c r="B232" s="40"/>
      <c r="F232" s="5" t="s">
        <v>653</v>
      </c>
      <c r="J232" s="6"/>
      <c r="K232" s="9"/>
      <c r="L232" s="6"/>
      <c r="O232" s="6" t="s">
        <v>10</v>
      </c>
      <c r="P232" s="9" t="s">
        <v>11</v>
      </c>
      <c r="R232" s="6"/>
    </row>
    <row r="233" spans="1:18" x14ac:dyDescent="0.25">
      <c r="B233" s="40"/>
      <c r="F233" s="5" t="s">
        <v>653</v>
      </c>
      <c r="J233" s="6"/>
      <c r="K233" s="9"/>
      <c r="L233" s="6"/>
      <c r="O233" s="6" t="s">
        <v>653</v>
      </c>
      <c r="P233" s="9" t="s">
        <v>12</v>
      </c>
      <c r="R233" s="6"/>
    </row>
    <row r="234" spans="1:18" x14ac:dyDescent="0.25">
      <c r="B234" s="40"/>
      <c r="J234" s="6"/>
      <c r="K234" s="9"/>
      <c r="L234" s="6"/>
      <c r="O234" s="6"/>
      <c r="P234" s="9" t="s">
        <v>13</v>
      </c>
      <c r="R234" s="6"/>
    </row>
    <row r="235" spans="1:18" ht="13.8" thickBot="1" x14ac:dyDescent="0.3">
      <c r="A235" s="4" t="s">
        <v>14</v>
      </c>
      <c r="B235" s="41"/>
      <c r="C235" s="4"/>
      <c r="D235" s="4"/>
      <c r="E235" s="4"/>
      <c r="F235" s="4" t="s">
        <v>653</v>
      </c>
      <c r="G235" s="4"/>
      <c r="H235" s="10" t="s">
        <v>637</v>
      </c>
      <c r="I235" s="4"/>
      <c r="J235" s="4"/>
      <c r="K235" s="4"/>
      <c r="L235" s="4"/>
      <c r="M235" s="4"/>
      <c r="N235" s="4"/>
      <c r="O235" s="99"/>
      <c r="P235" s="4" t="s">
        <v>16</v>
      </c>
      <c r="Q235" s="4"/>
      <c r="R235" s="4"/>
    </row>
    <row r="236" spans="1:18" x14ac:dyDescent="0.25"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44"/>
      <c r="P236" s="11"/>
      <c r="Q236" s="11"/>
      <c r="R236" s="11"/>
    </row>
    <row r="237" spans="1:18" x14ac:dyDescent="0.25">
      <c r="C237" s="11" t="s">
        <v>18</v>
      </c>
      <c r="D237" s="11" t="s">
        <v>19</v>
      </c>
      <c r="E237" s="11"/>
      <c r="F237" s="11" t="s">
        <v>20</v>
      </c>
      <c r="G237" s="11"/>
      <c r="H237" s="11" t="s">
        <v>21</v>
      </c>
      <c r="I237" s="11"/>
      <c r="J237" s="12" t="s">
        <v>22</v>
      </c>
      <c r="K237" s="12"/>
      <c r="L237" s="11" t="s">
        <v>23</v>
      </c>
      <c r="M237" s="11"/>
      <c r="N237" s="11" t="s">
        <v>24</v>
      </c>
      <c r="O237" s="44"/>
      <c r="P237" s="11" t="s">
        <v>25</v>
      </c>
      <c r="Q237" s="11"/>
      <c r="R237" s="11" t="s">
        <v>26</v>
      </c>
    </row>
    <row r="238" spans="1:18" x14ac:dyDescent="0.25">
      <c r="C238" s="12" t="s">
        <v>17</v>
      </c>
      <c r="D238" s="12" t="s">
        <v>17</v>
      </c>
      <c r="F238" s="12" t="s">
        <v>638</v>
      </c>
      <c r="G238" s="12"/>
      <c r="H238" s="11" t="s">
        <v>639</v>
      </c>
      <c r="I238" s="12"/>
      <c r="J238" s="11" t="s">
        <v>640</v>
      </c>
      <c r="K238" s="12"/>
      <c r="L238" s="12" t="s">
        <v>640</v>
      </c>
      <c r="M238" s="12"/>
      <c r="O238" s="6"/>
      <c r="P238" s="12" t="s">
        <v>639</v>
      </c>
      <c r="R238" s="12"/>
    </row>
    <row r="239" spans="1:18" x14ac:dyDescent="0.25">
      <c r="A239" s="12" t="s">
        <v>32</v>
      </c>
      <c r="B239" s="12"/>
      <c r="C239" s="12" t="s">
        <v>33</v>
      </c>
      <c r="D239" s="12" t="s">
        <v>33</v>
      </c>
      <c r="E239" s="11"/>
      <c r="F239" s="12" t="s">
        <v>641</v>
      </c>
      <c r="G239" s="12"/>
      <c r="H239" s="12" t="s">
        <v>642</v>
      </c>
      <c r="I239" s="12"/>
      <c r="J239" s="12" t="s">
        <v>639</v>
      </c>
      <c r="K239" s="11"/>
      <c r="L239" s="12" t="s">
        <v>639</v>
      </c>
      <c r="M239" s="9"/>
      <c r="N239" s="12" t="s">
        <v>643</v>
      </c>
      <c r="O239" s="44"/>
      <c r="P239" s="11" t="s">
        <v>642</v>
      </c>
      <c r="Q239" s="11"/>
      <c r="R239" s="12" t="s">
        <v>34</v>
      </c>
    </row>
    <row r="240" spans="1:18" ht="13.8" thickBot="1" x14ac:dyDescent="0.3">
      <c r="A240" s="10" t="s">
        <v>36</v>
      </c>
      <c r="B240" s="10"/>
      <c r="C240" s="10" t="s">
        <v>37</v>
      </c>
      <c r="D240" s="10" t="s">
        <v>38</v>
      </c>
      <c r="E240" s="10"/>
      <c r="F240" s="13" t="s">
        <v>644</v>
      </c>
      <c r="G240" s="13"/>
      <c r="H240" s="13" t="s">
        <v>645</v>
      </c>
      <c r="I240" s="178"/>
      <c r="J240" s="13" t="s">
        <v>646</v>
      </c>
      <c r="K240" s="178"/>
      <c r="L240" s="178" t="s">
        <v>647</v>
      </c>
      <c r="M240" s="14"/>
      <c r="N240" s="14" t="s">
        <v>648</v>
      </c>
      <c r="O240" s="179"/>
      <c r="P240" s="14" t="s">
        <v>649</v>
      </c>
      <c r="Q240" s="14"/>
      <c r="R240" s="14" t="s">
        <v>52</v>
      </c>
    </row>
    <row r="241" spans="1:18" x14ac:dyDescent="0.25">
      <c r="A241" s="12">
        <v>1</v>
      </c>
      <c r="B241" s="12"/>
      <c r="O241" s="6"/>
    </row>
    <row r="242" spans="1:18" x14ac:dyDescent="0.25">
      <c r="A242" s="12">
        <v>2</v>
      </c>
      <c r="B242" s="15"/>
      <c r="C242" s="12"/>
      <c r="D242" s="7" t="s">
        <v>113</v>
      </c>
      <c r="F242" s="21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</row>
    <row r="243" spans="1:18" x14ac:dyDescent="0.25">
      <c r="A243" s="12">
        <v>3</v>
      </c>
      <c r="B243" s="15"/>
      <c r="C243" s="11">
        <v>34185</v>
      </c>
      <c r="D243" s="5" t="s">
        <v>57</v>
      </c>
      <c r="F243" s="21">
        <v>2.7</v>
      </c>
      <c r="G243" s="6"/>
      <c r="H243" s="98">
        <v>5746.5801100000008</v>
      </c>
      <c r="I243" s="23"/>
      <c r="J243" s="98">
        <v>0</v>
      </c>
      <c r="K243" s="180"/>
      <c r="L243" s="98">
        <v>0</v>
      </c>
      <c r="M243" s="180"/>
      <c r="N243" s="98">
        <v>0</v>
      </c>
      <c r="O243" s="23"/>
      <c r="P243" s="22">
        <v>5746.5801100000008</v>
      </c>
      <c r="Q243" s="180"/>
      <c r="R243" s="98">
        <v>5746.5801100000008</v>
      </c>
    </row>
    <row r="244" spans="1:18" x14ac:dyDescent="0.25">
      <c r="A244" s="12">
        <v>4</v>
      </c>
      <c r="B244" s="15"/>
      <c r="C244" s="11">
        <v>34285</v>
      </c>
      <c r="D244" s="5" t="s">
        <v>93</v>
      </c>
      <c r="F244" s="21">
        <v>3.6999999999999997</v>
      </c>
      <c r="G244" s="6"/>
      <c r="H244" s="98">
        <v>2657.3530100000007</v>
      </c>
      <c r="I244" s="23"/>
      <c r="J244" s="98">
        <v>542.00149999999996</v>
      </c>
      <c r="K244" s="180"/>
      <c r="L244" s="98">
        <v>-108.4003</v>
      </c>
      <c r="M244" s="180"/>
      <c r="N244" s="98">
        <v>0</v>
      </c>
      <c r="O244" s="23"/>
      <c r="P244" s="22">
        <v>3090.9542100000008</v>
      </c>
      <c r="Q244" s="180"/>
      <c r="R244" s="98">
        <v>2776.7357499999998</v>
      </c>
    </row>
    <row r="245" spans="1:18" x14ac:dyDescent="0.25">
      <c r="A245" s="12">
        <v>5</v>
      </c>
      <c r="B245" s="15"/>
      <c r="C245" s="11">
        <v>34385</v>
      </c>
      <c r="D245" s="5" t="s">
        <v>94</v>
      </c>
      <c r="F245" s="21">
        <v>5</v>
      </c>
      <c r="G245" s="6"/>
      <c r="H245" s="98">
        <v>25103.996219999994</v>
      </c>
      <c r="I245" s="23"/>
      <c r="J245" s="98">
        <v>542.00149999999996</v>
      </c>
      <c r="K245" s="180"/>
      <c r="L245" s="98">
        <v>-108.4003</v>
      </c>
      <c r="M245" s="180"/>
      <c r="N245" s="98">
        <v>0</v>
      </c>
      <c r="O245" s="23"/>
      <c r="P245" s="22">
        <v>25537.597419999991</v>
      </c>
      <c r="Q245" s="180"/>
      <c r="R245" s="98">
        <v>25223.378960000002</v>
      </c>
    </row>
    <row r="246" spans="1:18" x14ac:dyDescent="0.25">
      <c r="A246" s="12">
        <v>6</v>
      </c>
      <c r="B246" s="15"/>
      <c r="C246" s="11">
        <v>34585</v>
      </c>
      <c r="D246" s="5" t="s">
        <v>60</v>
      </c>
      <c r="F246" s="21">
        <v>2.6</v>
      </c>
      <c r="G246" s="6"/>
      <c r="H246" s="98">
        <v>5489.2689800000016</v>
      </c>
      <c r="I246" s="23"/>
      <c r="J246" s="98">
        <v>0</v>
      </c>
      <c r="K246" s="180"/>
      <c r="L246" s="98">
        <v>0</v>
      </c>
      <c r="M246" s="180"/>
      <c r="N246" s="98">
        <v>0</v>
      </c>
      <c r="O246" s="23"/>
      <c r="P246" s="22">
        <v>5489.2689800000016</v>
      </c>
      <c r="Q246" s="180"/>
      <c r="R246" s="98">
        <v>5489.2689800000007</v>
      </c>
    </row>
    <row r="247" spans="1:18" x14ac:dyDescent="0.25">
      <c r="A247" s="12">
        <v>7</v>
      </c>
      <c r="B247" s="12"/>
      <c r="C247" s="11">
        <v>34685</v>
      </c>
      <c r="D247" s="5" t="s">
        <v>61</v>
      </c>
      <c r="F247" s="21">
        <v>3.5999999999999996</v>
      </c>
      <c r="G247" s="6"/>
      <c r="H247" s="98">
        <v>0</v>
      </c>
      <c r="I247" s="23"/>
      <c r="J247" s="98">
        <v>0</v>
      </c>
      <c r="K247" s="180"/>
      <c r="L247" s="98">
        <v>0</v>
      </c>
      <c r="M247" s="180"/>
      <c r="N247" s="98">
        <v>0</v>
      </c>
      <c r="O247" s="23"/>
      <c r="P247" s="22">
        <v>0</v>
      </c>
      <c r="Q247" s="180"/>
      <c r="R247" s="98">
        <v>0</v>
      </c>
    </row>
    <row r="248" spans="1:18" x14ac:dyDescent="0.25">
      <c r="A248" s="12">
        <v>8</v>
      </c>
      <c r="B248" s="12"/>
      <c r="C248" s="12"/>
      <c r="D248" s="7" t="s">
        <v>114</v>
      </c>
      <c r="F248" s="21"/>
      <c r="H248" s="25">
        <v>38997.198319999996</v>
      </c>
      <c r="I248" s="28"/>
      <c r="J248" s="25">
        <v>1084.0029999999999</v>
      </c>
      <c r="K248" s="28"/>
      <c r="L248" s="25">
        <v>-216.8006</v>
      </c>
      <c r="M248" s="28"/>
      <c r="N248" s="25">
        <v>0</v>
      </c>
      <c r="O248" s="28"/>
      <c r="P248" s="25">
        <v>39864.400719999998</v>
      </c>
      <c r="Q248" s="28"/>
      <c r="R248" s="25">
        <v>39235.963800000005</v>
      </c>
    </row>
    <row r="249" spans="1:18" x14ac:dyDescent="0.25">
      <c r="A249" s="12">
        <v>9</v>
      </c>
      <c r="B249" s="12"/>
      <c r="O249" s="6"/>
    </row>
    <row r="250" spans="1:18" x14ac:dyDescent="0.25">
      <c r="A250" s="12">
        <v>10</v>
      </c>
      <c r="B250" s="12"/>
      <c r="C250" s="12"/>
      <c r="D250" s="7" t="s">
        <v>115</v>
      </c>
      <c r="F250" s="21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</row>
    <row r="251" spans="1:18" x14ac:dyDescent="0.25">
      <c r="A251" s="12">
        <v>11</v>
      </c>
      <c r="B251" s="12"/>
      <c r="C251" s="11">
        <v>34186</v>
      </c>
      <c r="D251" s="5" t="s">
        <v>57</v>
      </c>
      <c r="F251" s="21">
        <v>2.6</v>
      </c>
      <c r="G251" s="6"/>
      <c r="H251" s="98">
        <v>13374.554050000001</v>
      </c>
      <c r="I251" s="23"/>
      <c r="J251" s="98">
        <v>0</v>
      </c>
      <c r="K251" s="180"/>
      <c r="L251" s="98">
        <v>0</v>
      </c>
      <c r="M251" s="180"/>
      <c r="N251" s="98">
        <v>0</v>
      </c>
      <c r="O251" s="23"/>
      <c r="P251" s="22">
        <v>13374.554050000001</v>
      </c>
      <c r="Q251" s="180"/>
      <c r="R251" s="98">
        <v>13374.554050000001</v>
      </c>
    </row>
    <row r="252" spans="1:18" x14ac:dyDescent="0.25">
      <c r="A252" s="12">
        <v>12</v>
      </c>
      <c r="B252" s="15"/>
      <c r="C252" s="11">
        <v>34286</v>
      </c>
      <c r="D252" s="5" t="s">
        <v>93</v>
      </c>
      <c r="F252" s="21">
        <v>3</v>
      </c>
      <c r="G252" s="6"/>
      <c r="H252" s="98">
        <v>213841.66314999992</v>
      </c>
      <c r="I252" s="23"/>
      <c r="J252" s="98">
        <v>1785.8537699999999</v>
      </c>
      <c r="K252" s="180"/>
      <c r="L252" s="98">
        <v>-357.17077</v>
      </c>
      <c r="M252" s="180"/>
      <c r="N252" s="98">
        <v>0</v>
      </c>
      <c r="O252" s="23"/>
      <c r="P252" s="22">
        <v>215270.34614999991</v>
      </c>
      <c r="Q252" s="180"/>
      <c r="R252" s="98">
        <v>214458.41193</v>
      </c>
    </row>
    <row r="253" spans="1:18" x14ac:dyDescent="0.25">
      <c r="A253" s="12">
        <v>13</v>
      </c>
      <c r="B253" s="15"/>
      <c r="C253" s="11">
        <v>34386</v>
      </c>
      <c r="D253" s="5" t="s">
        <v>94</v>
      </c>
      <c r="F253" s="21">
        <v>3.1</v>
      </c>
      <c r="G253" s="6"/>
      <c r="H253" s="98">
        <v>223922.33248000001</v>
      </c>
      <c r="I253" s="23"/>
      <c r="J253" s="98">
        <v>1785.8537699999999</v>
      </c>
      <c r="K253" s="180"/>
      <c r="L253" s="98">
        <v>-357.17077</v>
      </c>
      <c r="M253" s="180"/>
      <c r="N253" s="98">
        <v>0</v>
      </c>
      <c r="O253" s="23"/>
      <c r="P253" s="22">
        <v>225351.01548</v>
      </c>
      <c r="Q253" s="180"/>
      <c r="R253" s="98">
        <v>224539.08125999998</v>
      </c>
    </row>
    <row r="254" spans="1:18" x14ac:dyDescent="0.25">
      <c r="A254" s="12">
        <v>14</v>
      </c>
      <c r="B254" s="15"/>
      <c r="C254" s="11">
        <v>34586</v>
      </c>
      <c r="D254" s="5" t="s">
        <v>60</v>
      </c>
      <c r="F254" s="21">
        <v>3</v>
      </c>
      <c r="G254" s="6"/>
      <c r="H254" s="98">
        <v>18338.595009999997</v>
      </c>
      <c r="I254" s="23"/>
      <c r="J254" s="98">
        <v>0</v>
      </c>
      <c r="K254" s="180"/>
      <c r="L254" s="98">
        <v>0</v>
      </c>
      <c r="M254" s="180"/>
      <c r="N254" s="98">
        <v>0</v>
      </c>
      <c r="O254" s="23"/>
      <c r="P254" s="22">
        <v>18338.595009999997</v>
      </c>
      <c r="Q254" s="180"/>
      <c r="R254" s="98">
        <v>18338.595010000001</v>
      </c>
    </row>
    <row r="255" spans="1:18" x14ac:dyDescent="0.25">
      <c r="A255" s="12">
        <v>15</v>
      </c>
      <c r="B255" s="15"/>
      <c r="C255" s="11">
        <v>34686</v>
      </c>
      <c r="D255" s="5" t="s">
        <v>61</v>
      </c>
      <c r="F255" s="21">
        <v>3</v>
      </c>
      <c r="G255" s="6"/>
      <c r="H255" s="98">
        <v>141.62640999999999</v>
      </c>
      <c r="I255" s="23"/>
      <c r="J255" s="98">
        <v>0</v>
      </c>
      <c r="K255" s="180"/>
      <c r="L255" s="98">
        <v>0</v>
      </c>
      <c r="M255" s="180"/>
      <c r="N255" s="98">
        <v>0</v>
      </c>
      <c r="O255" s="23"/>
      <c r="P255" s="22">
        <v>141.62640999999999</v>
      </c>
      <c r="Q255" s="180"/>
      <c r="R255" s="98">
        <v>141.62640999999999</v>
      </c>
    </row>
    <row r="256" spans="1:18" x14ac:dyDescent="0.25">
      <c r="A256" s="12">
        <v>16</v>
      </c>
      <c r="B256" s="15"/>
      <c r="C256" s="11"/>
      <c r="D256" s="7" t="s">
        <v>116</v>
      </c>
      <c r="F256" s="21"/>
      <c r="H256" s="25">
        <v>469618.77109999995</v>
      </c>
      <c r="I256" s="28"/>
      <c r="J256" s="25">
        <v>3571.7075399999999</v>
      </c>
      <c r="K256" s="28"/>
      <c r="L256" s="25">
        <v>-714.34154000000001</v>
      </c>
      <c r="M256" s="28"/>
      <c r="N256" s="25">
        <v>0</v>
      </c>
      <c r="O256" s="28"/>
      <c r="P256" s="25">
        <v>472476.13709999993</v>
      </c>
      <c r="Q256" s="28"/>
      <c r="R256" s="25">
        <v>470852.26866</v>
      </c>
    </row>
    <row r="257" spans="1:18" x14ac:dyDescent="0.25">
      <c r="A257" s="12">
        <v>17</v>
      </c>
      <c r="B257" s="15"/>
      <c r="O257" s="6"/>
    </row>
    <row r="258" spans="1:18" x14ac:dyDescent="0.25">
      <c r="A258" s="12">
        <v>18</v>
      </c>
      <c r="B258" s="15"/>
      <c r="C258" s="11">
        <v>34287</v>
      </c>
      <c r="D258" s="7" t="s">
        <v>117</v>
      </c>
      <c r="F258" s="21">
        <v>20</v>
      </c>
      <c r="G258" s="6"/>
      <c r="H258" s="98">
        <v>0</v>
      </c>
      <c r="I258" s="23"/>
      <c r="J258" s="98">
        <v>0</v>
      </c>
      <c r="K258" s="180"/>
      <c r="L258" s="98">
        <v>0</v>
      </c>
      <c r="M258" s="180"/>
      <c r="N258" s="98">
        <v>0</v>
      </c>
      <c r="O258" s="23"/>
      <c r="P258" s="22">
        <v>0</v>
      </c>
      <c r="Q258" s="180"/>
      <c r="R258" s="98">
        <v>0</v>
      </c>
    </row>
    <row r="259" spans="1:18" x14ac:dyDescent="0.25">
      <c r="A259" s="12">
        <v>19</v>
      </c>
      <c r="B259" s="15"/>
      <c r="C259" s="11">
        <v>34687</v>
      </c>
      <c r="D259" s="5" t="s">
        <v>118</v>
      </c>
      <c r="F259" s="21">
        <v>14.299999999999999</v>
      </c>
      <c r="G259" s="6"/>
      <c r="H259" s="98">
        <v>2111.9599400000002</v>
      </c>
      <c r="I259" s="23"/>
      <c r="J259" s="98">
        <v>0</v>
      </c>
      <c r="K259" s="180"/>
      <c r="L259" s="98">
        <v>0</v>
      </c>
      <c r="M259" s="180"/>
      <c r="N259" s="98">
        <v>0</v>
      </c>
      <c r="O259" s="23"/>
      <c r="P259" s="22">
        <v>2111.9599400000002</v>
      </c>
      <c r="Q259" s="180"/>
      <c r="R259" s="98">
        <v>2111.9599399999997</v>
      </c>
    </row>
    <row r="260" spans="1:18" x14ac:dyDescent="0.25">
      <c r="A260" s="12">
        <v>20</v>
      </c>
      <c r="B260" s="15"/>
      <c r="C260" s="12"/>
      <c r="F260" s="21"/>
      <c r="H260" s="25"/>
      <c r="I260" s="28"/>
      <c r="J260" s="25"/>
      <c r="K260" s="28"/>
      <c r="L260" s="25"/>
      <c r="M260" s="28"/>
      <c r="N260" s="25"/>
      <c r="O260" s="28"/>
      <c r="P260" s="25"/>
      <c r="Q260" s="28"/>
      <c r="R260" s="25"/>
    </row>
    <row r="261" spans="1:18" ht="13.8" thickBot="1" x14ac:dyDescent="0.3">
      <c r="A261" s="12">
        <v>21</v>
      </c>
      <c r="B261" s="15"/>
      <c r="C261" s="12"/>
      <c r="D261" s="5" t="s">
        <v>119</v>
      </c>
      <c r="F261" s="21"/>
      <c r="H261" s="36">
        <v>1430834.0618999996</v>
      </c>
      <c r="I261" s="28"/>
      <c r="J261" s="36">
        <v>22980.699860000001</v>
      </c>
      <c r="K261" s="28"/>
      <c r="L261" s="36">
        <v>-4596.1400800000001</v>
      </c>
      <c r="M261" s="28"/>
      <c r="N261" s="36">
        <v>0</v>
      </c>
      <c r="O261" s="28"/>
      <c r="P261" s="36">
        <v>1449218.6216799999</v>
      </c>
      <c r="Q261" s="28"/>
      <c r="R261" s="36">
        <v>1437962.2932</v>
      </c>
    </row>
    <row r="262" spans="1:18" ht="13.8" thickTop="1" x14ac:dyDescent="0.25">
      <c r="A262" s="12">
        <v>22</v>
      </c>
      <c r="B262" s="15"/>
      <c r="O262" s="6"/>
    </row>
    <row r="263" spans="1:18" x14ac:dyDescent="0.25">
      <c r="A263" s="12">
        <v>23</v>
      </c>
      <c r="B263" s="15"/>
      <c r="O263" s="6"/>
    </row>
    <row r="264" spans="1:18" x14ac:dyDescent="0.25">
      <c r="A264" s="12">
        <v>24</v>
      </c>
      <c r="B264" s="15"/>
      <c r="O264" s="6"/>
    </row>
    <row r="265" spans="1:18" x14ac:dyDescent="0.25">
      <c r="A265" s="12">
        <v>25</v>
      </c>
      <c r="B265" s="15"/>
      <c r="D265" s="5" t="s">
        <v>120</v>
      </c>
      <c r="O265" s="6"/>
    </row>
    <row r="266" spans="1:18" x14ac:dyDescent="0.25">
      <c r="A266" s="12">
        <v>26</v>
      </c>
      <c r="B266" s="38"/>
      <c r="D266" s="7" t="s">
        <v>121</v>
      </c>
      <c r="F266" s="21"/>
      <c r="H266" s="43"/>
      <c r="I266" s="28"/>
      <c r="J266" s="43"/>
      <c r="K266" s="28"/>
      <c r="L266" s="43"/>
      <c r="M266" s="28"/>
      <c r="N266" s="43"/>
      <c r="O266" s="28"/>
      <c r="P266" s="43"/>
      <c r="Q266" s="28"/>
      <c r="R266" s="43"/>
    </row>
    <row r="267" spans="1:18" x14ac:dyDescent="0.25">
      <c r="A267" s="12">
        <v>27</v>
      </c>
      <c r="B267" s="38"/>
      <c r="C267" s="12">
        <v>34130</v>
      </c>
      <c r="D267" s="5" t="s">
        <v>57</v>
      </c>
      <c r="F267" s="21">
        <v>3.4000000000000004</v>
      </c>
      <c r="G267" s="6"/>
      <c r="H267" s="98">
        <v>104796.03444999999</v>
      </c>
      <c r="I267" s="23"/>
      <c r="J267" s="98">
        <v>9295.0993400000007</v>
      </c>
      <c r="K267" s="180"/>
      <c r="L267" s="98">
        <v>-1859.0198700000001</v>
      </c>
      <c r="M267" s="180"/>
      <c r="N267" s="98">
        <v>0</v>
      </c>
      <c r="O267" s="23"/>
      <c r="P267" s="22">
        <v>112232.11391999999</v>
      </c>
      <c r="Q267" s="180"/>
      <c r="R267" s="98">
        <v>109300.06531999999</v>
      </c>
    </row>
    <row r="268" spans="1:18" x14ac:dyDescent="0.25">
      <c r="A268" s="12">
        <v>28</v>
      </c>
      <c r="B268" s="38"/>
      <c r="C268" s="12">
        <v>34230</v>
      </c>
      <c r="D268" s="5" t="s">
        <v>93</v>
      </c>
      <c r="F268" s="21">
        <v>3</v>
      </c>
      <c r="G268" s="6"/>
      <c r="H268" s="98">
        <v>24416.151070000007</v>
      </c>
      <c r="I268" s="23"/>
      <c r="J268" s="98">
        <v>21123.92254</v>
      </c>
      <c r="K268" s="180"/>
      <c r="L268" s="98">
        <v>-4224.7845399999997</v>
      </c>
      <c r="M268" s="180"/>
      <c r="N268" s="98">
        <v>0</v>
      </c>
      <c r="O268" s="23"/>
      <c r="P268" s="22">
        <v>41315.289070000006</v>
      </c>
      <c r="Q268" s="180"/>
      <c r="R268" s="98">
        <v>36694.36434</v>
      </c>
    </row>
    <row r="269" spans="1:18" x14ac:dyDescent="0.25">
      <c r="A269" s="12">
        <v>29</v>
      </c>
      <c r="B269" s="15"/>
      <c r="C269" s="12">
        <v>34330</v>
      </c>
      <c r="D269" s="5" t="s">
        <v>94</v>
      </c>
      <c r="F269" s="21">
        <v>5.5</v>
      </c>
      <c r="G269" s="6"/>
      <c r="H269" s="98">
        <v>39430.136840000014</v>
      </c>
      <c r="I269" s="23"/>
      <c r="J269" s="98">
        <v>21123.92254</v>
      </c>
      <c r="K269" s="180"/>
      <c r="L269" s="98">
        <v>-4224.7845399999997</v>
      </c>
      <c r="M269" s="180"/>
      <c r="N269" s="98">
        <v>0</v>
      </c>
      <c r="O269" s="23"/>
      <c r="P269" s="22">
        <v>56329.274840000013</v>
      </c>
      <c r="Q269" s="180"/>
      <c r="R269" s="98">
        <v>51708.350109999999</v>
      </c>
    </row>
    <row r="270" spans="1:18" x14ac:dyDescent="0.25">
      <c r="A270" s="12">
        <v>30</v>
      </c>
      <c r="B270" s="15"/>
      <c r="C270" s="12">
        <v>34530</v>
      </c>
      <c r="D270" s="5" t="s">
        <v>60</v>
      </c>
      <c r="F270" s="21">
        <v>3.3000000000000003</v>
      </c>
      <c r="G270" s="6"/>
      <c r="H270" s="98">
        <v>32858.830609999997</v>
      </c>
      <c r="I270" s="23"/>
      <c r="J270" s="98">
        <v>0</v>
      </c>
      <c r="K270" s="180"/>
      <c r="L270" s="98">
        <v>0</v>
      </c>
      <c r="M270" s="180"/>
      <c r="N270" s="98">
        <v>0</v>
      </c>
      <c r="O270" s="23"/>
      <c r="P270" s="22">
        <v>32858.830609999997</v>
      </c>
      <c r="Q270" s="180"/>
      <c r="R270" s="98">
        <v>32858.830609999997</v>
      </c>
    </row>
    <row r="271" spans="1:18" x14ac:dyDescent="0.25">
      <c r="A271" s="12">
        <v>31</v>
      </c>
      <c r="B271" s="15"/>
      <c r="C271" s="12">
        <v>34630</v>
      </c>
      <c r="D271" s="5" t="s">
        <v>61</v>
      </c>
      <c r="F271" s="21">
        <v>4</v>
      </c>
      <c r="G271" s="6"/>
      <c r="H271" s="98">
        <v>11491.776410000002</v>
      </c>
      <c r="I271" s="23"/>
      <c r="J271" s="98">
        <v>0</v>
      </c>
      <c r="K271" s="180"/>
      <c r="L271" s="98">
        <v>0</v>
      </c>
      <c r="M271" s="180"/>
      <c r="N271" s="98">
        <v>0</v>
      </c>
      <c r="O271" s="23"/>
      <c r="P271" s="22">
        <v>11491.776410000002</v>
      </c>
      <c r="Q271" s="180"/>
      <c r="R271" s="98">
        <v>11491.77641</v>
      </c>
    </row>
    <row r="272" spans="1:18" x14ac:dyDescent="0.25">
      <c r="A272" s="12">
        <v>32</v>
      </c>
      <c r="B272" s="15"/>
      <c r="C272" s="12"/>
      <c r="D272" s="7" t="s">
        <v>122</v>
      </c>
      <c r="F272" s="21"/>
      <c r="H272" s="25">
        <v>212992.92938000002</v>
      </c>
      <c r="I272" s="28"/>
      <c r="J272" s="25">
        <v>51542.94442</v>
      </c>
      <c r="K272" s="28"/>
      <c r="L272" s="25">
        <v>-10308.588949999999</v>
      </c>
      <c r="M272" s="28"/>
      <c r="N272" s="25">
        <v>0</v>
      </c>
      <c r="O272" s="28"/>
      <c r="P272" s="25">
        <v>254227.28485</v>
      </c>
      <c r="Q272" s="28"/>
      <c r="R272" s="25">
        <v>242053.38678999999</v>
      </c>
    </row>
    <row r="273" spans="1:18" x14ac:dyDescent="0.25">
      <c r="A273" s="12">
        <v>33</v>
      </c>
      <c r="B273" s="15"/>
      <c r="O273" s="6"/>
    </row>
    <row r="274" spans="1:18" x14ac:dyDescent="0.25">
      <c r="A274" s="12">
        <v>34</v>
      </c>
      <c r="D274" s="7" t="s">
        <v>123</v>
      </c>
      <c r="H274" s="52"/>
      <c r="I274" s="52"/>
      <c r="J274" s="52"/>
      <c r="K274" s="52"/>
      <c r="L274" s="51"/>
      <c r="M274" s="51"/>
      <c r="N274" s="51"/>
      <c r="O274" s="103"/>
      <c r="P274" s="52"/>
      <c r="Q274" s="52"/>
      <c r="R274" s="52"/>
    </row>
    <row r="275" spans="1:18" x14ac:dyDescent="0.25">
      <c r="A275" s="12">
        <v>35</v>
      </c>
      <c r="C275" s="11">
        <v>34131</v>
      </c>
      <c r="D275" s="5" t="s">
        <v>57</v>
      </c>
      <c r="F275" s="21">
        <v>3.5999999999999996</v>
      </c>
      <c r="G275" s="6"/>
      <c r="H275" s="98">
        <v>21253.120770000005</v>
      </c>
      <c r="I275" s="23"/>
      <c r="J275" s="98">
        <v>0</v>
      </c>
      <c r="K275" s="180"/>
      <c r="L275" s="98">
        <v>0</v>
      </c>
      <c r="M275" s="180"/>
      <c r="N275" s="98">
        <v>0</v>
      </c>
      <c r="O275" s="23"/>
      <c r="P275" s="22">
        <v>21253.120770000005</v>
      </c>
      <c r="Q275" s="180"/>
      <c r="R275" s="98">
        <v>21253.120770000001</v>
      </c>
    </row>
    <row r="276" spans="1:18" x14ac:dyDescent="0.25">
      <c r="A276" s="12">
        <v>36</v>
      </c>
      <c r="C276" s="11">
        <v>34231</v>
      </c>
      <c r="D276" s="5" t="s">
        <v>93</v>
      </c>
      <c r="F276" s="21">
        <v>4</v>
      </c>
      <c r="G276" s="6"/>
      <c r="H276" s="98">
        <v>82756.183969999969</v>
      </c>
      <c r="I276" s="23"/>
      <c r="J276" s="98">
        <v>9866.0653000000002</v>
      </c>
      <c r="K276" s="180"/>
      <c r="L276" s="98">
        <v>-1973.21307</v>
      </c>
      <c r="M276" s="180"/>
      <c r="N276" s="98">
        <v>0</v>
      </c>
      <c r="O276" s="23"/>
      <c r="P276" s="22">
        <v>90649.036199999973</v>
      </c>
      <c r="Q276" s="180"/>
      <c r="R276" s="98">
        <v>87846.091050000003</v>
      </c>
    </row>
    <row r="277" spans="1:18" x14ac:dyDescent="0.25">
      <c r="A277" s="12">
        <v>37</v>
      </c>
      <c r="C277" s="11">
        <v>34331</v>
      </c>
      <c r="D277" s="5" t="s">
        <v>94</v>
      </c>
      <c r="F277" s="21">
        <v>6.1</v>
      </c>
      <c r="G277" s="6"/>
      <c r="H277" s="98">
        <v>249250.10859999998</v>
      </c>
      <c r="I277" s="23"/>
      <c r="J277" s="98">
        <v>9866.0653000000002</v>
      </c>
      <c r="K277" s="180"/>
      <c r="L277" s="98">
        <v>-1973.21307</v>
      </c>
      <c r="M277" s="180"/>
      <c r="N277" s="98">
        <v>0</v>
      </c>
      <c r="O277" s="23"/>
      <c r="P277" s="22">
        <v>257142.96082999997</v>
      </c>
      <c r="Q277" s="180"/>
      <c r="R277" s="98">
        <v>254340.01568000001</v>
      </c>
    </row>
    <row r="278" spans="1:18" x14ac:dyDescent="0.25">
      <c r="A278" s="12">
        <v>38</v>
      </c>
      <c r="C278" s="11">
        <v>34531</v>
      </c>
      <c r="D278" s="5" t="s">
        <v>60</v>
      </c>
      <c r="F278" s="21">
        <v>4.1000000000000005</v>
      </c>
      <c r="G278" s="6"/>
      <c r="H278" s="98">
        <v>40601.976499999997</v>
      </c>
      <c r="I278" s="23"/>
      <c r="J278" s="98">
        <v>0</v>
      </c>
      <c r="K278" s="180"/>
      <c r="L278" s="98">
        <v>0</v>
      </c>
      <c r="M278" s="180"/>
      <c r="N278" s="98">
        <v>0</v>
      </c>
      <c r="O278" s="23"/>
      <c r="P278" s="22">
        <v>40601.976499999997</v>
      </c>
      <c r="Q278" s="180"/>
      <c r="R278" s="98">
        <v>40601.976499999997</v>
      </c>
    </row>
    <row r="279" spans="1:18" x14ac:dyDescent="0.25">
      <c r="A279" s="12">
        <v>39</v>
      </c>
      <c r="C279" s="11">
        <v>34631</v>
      </c>
      <c r="D279" s="5" t="s">
        <v>61</v>
      </c>
      <c r="F279" s="21">
        <v>3.2</v>
      </c>
      <c r="G279" s="6"/>
      <c r="H279" s="98">
        <v>1175.7052099999999</v>
      </c>
      <c r="I279" s="23"/>
      <c r="J279" s="98">
        <v>0</v>
      </c>
      <c r="K279" s="180"/>
      <c r="L279" s="98">
        <v>0</v>
      </c>
      <c r="M279" s="180"/>
      <c r="N279" s="98">
        <v>0</v>
      </c>
      <c r="O279" s="23"/>
      <c r="P279" s="22">
        <v>1175.7052099999999</v>
      </c>
      <c r="Q279" s="180"/>
      <c r="R279" s="98">
        <v>1175.7052099999999</v>
      </c>
    </row>
    <row r="280" spans="1:18" x14ac:dyDescent="0.25">
      <c r="A280" s="12">
        <v>40</v>
      </c>
      <c r="C280" s="12"/>
      <c r="D280" s="7" t="s">
        <v>124</v>
      </c>
      <c r="F280" s="21"/>
      <c r="H280" s="25">
        <v>395037.09504999995</v>
      </c>
      <c r="I280" s="28"/>
      <c r="J280" s="25">
        <v>19732.1306</v>
      </c>
      <c r="K280" s="28"/>
      <c r="L280" s="25">
        <v>-3946.42614</v>
      </c>
      <c r="M280" s="28"/>
      <c r="N280" s="25">
        <v>0</v>
      </c>
      <c r="O280" s="28"/>
      <c r="P280" s="25">
        <v>410822.79950999992</v>
      </c>
      <c r="Q280" s="28"/>
      <c r="R280" s="25">
        <v>405216.90921000001</v>
      </c>
    </row>
    <row r="281" spans="1:18" x14ac:dyDescent="0.25">
      <c r="A281" s="12">
        <v>41</v>
      </c>
      <c r="O281" s="6"/>
    </row>
    <row r="282" spans="1:18" x14ac:dyDescent="0.25">
      <c r="A282" s="12">
        <v>42</v>
      </c>
      <c r="O282" s="6"/>
    </row>
    <row r="283" spans="1:18" x14ac:dyDescent="0.25">
      <c r="A283" s="12">
        <v>43</v>
      </c>
      <c r="O283" s="6"/>
    </row>
    <row r="284" spans="1:18" ht="13.8" thickBot="1" x14ac:dyDescent="0.3">
      <c r="A284" s="10">
        <v>44</v>
      </c>
      <c r="B284" s="39" t="s">
        <v>71</v>
      </c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99"/>
      <c r="P284" s="4"/>
      <c r="Q284" s="4"/>
      <c r="R284" s="4"/>
    </row>
    <row r="285" spans="1:18" x14ac:dyDescent="0.25">
      <c r="A285" s="5" t="s">
        <v>650</v>
      </c>
      <c r="O285" s="6"/>
      <c r="P285" s="5" t="s">
        <v>651</v>
      </c>
    </row>
    <row r="286" spans="1:18" ht="13.8" thickBot="1" x14ac:dyDescent="0.3">
      <c r="A286" s="4" t="s">
        <v>632</v>
      </c>
      <c r="B286" s="4"/>
      <c r="C286" s="4"/>
      <c r="D286" s="4"/>
      <c r="E286" s="4"/>
      <c r="F286" s="4"/>
      <c r="G286" s="4" t="s">
        <v>633</v>
      </c>
      <c r="H286" s="4"/>
      <c r="I286" s="4"/>
      <c r="J286" s="4"/>
      <c r="K286" s="4"/>
      <c r="L286" s="4"/>
      <c r="M286" s="4"/>
      <c r="N286" s="4"/>
      <c r="O286" s="99"/>
      <c r="P286" s="4"/>
      <c r="Q286" s="4"/>
      <c r="R286" s="4" t="s">
        <v>657</v>
      </c>
    </row>
    <row r="287" spans="1:18" x14ac:dyDescent="0.25">
      <c r="A287" s="5" t="s">
        <v>2</v>
      </c>
      <c r="B287" s="40"/>
      <c r="E287" s="6" t="s">
        <v>3</v>
      </c>
      <c r="F287" s="5" t="s">
        <v>635</v>
      </c>
      <c r="J287" s="8"/>
      <c r="K287" s="8"/>
      <c r="M287" s="8"/>
      <c r="N287" s="8"/>
      <c r="O287" s="100"/>
      <c r="P287" s="5" t="s">
        <v>5</v>
      </c>
      <c r="R287" s="9"/>
    </row>
    <row r="288" spans="1:18" x14ac:dyDescent="0.25">
      <c r="B288" s="40"/>
      <c r="F288" s="5" t="s">
        <v>636</v>
      </c>
      <c r="J288" s="6"/>
      <c r="K288" s="9"/>
      <c r="N288" s="6"/>
      <c r="O288" s="6" t="s">
        <v>653</v>
      </c>
      <c r="P288" s="9" t="s">
        <v>7</v>
      </c>
      <c r="R288" s="6"/>
    </row>
    <row r="289" spans="1:18" x14ac:dyDescent="0.25">
      <c r="A289" s="5" t="s">
        <v>8</v>
      </c>
      <c r="B289" s="40"/>
      <c r="F289" s="5" t="s">
        <v>653</v>
      </c>
      <c r="J289" s="6"/>
      <c r="K289" s="9"/>
      <c r="L289" s="6"/>
      <c r="O289" s="6" t="s">
        <v>10</v>
      </c>
      <c r="P289" s="9" t="s">
        <v>11</v>
      </c>
      <c r="R289" s="6"/>
    </row>
    <row r="290" spans="1:18" x14ac:dyDescent="0.25">
      <c r="B290" s="40"/>
      <c r="F290" s="5" t="s">
        <v>653</v>
      </c>
      <c r="J290" s="6"/>
      <c r="K290" s="9"/>
      <c r="L290" s="6"/>
      <c r="O290" s="6" t="s">
        <v>653</v>
      </c>
      <c r="P290" s="9" t="s">
        <v>12</v>
      </c>
      <c r="R290" s="6"/>
    </row>
    <row r="291" spans="1:18" x14ac:dyDescent="0.25">
      <c r="B291" s="40"/>
      <c r="J291" s="6"/>
      <c r="K291" s="9"/>
      <c r="L291" s="6"/>
      <c r="O291" s="6"/>
      <c r="P291" s="9" t="s">
        <v>13</v>
      </c>
      <c r="R291" s="6"/>
    </row>
    <row r="292" spans="1:18" ht="13.8" thickBot="1" x14ac:dyDescent="0.3">
      <c r="A292" s="4" t="s">
        <v>14</v>
      </c>
      <c r="B292" s="41"/>
      <c r="C292" s="4"/>
      <c r="D292" s="4"/>
      <c r="E292" s="4"/>
      <c r="F292" s="4" t="s">
        <v>653</v>
      </c>
      <c r="G292" s="4"/>
      <c r="H292" s="10" t="s">
        <v>637</v>
      </c>
      <c r="I292" s="4"/>
      <c r="J292" s="4"/>
      <c r="K292" s="4"/>
      <c r="L292" s="4"/>
      <c r="M292" s="4"/>
      <c r="N292" s="4"/>
      <c r="O292" s="99"/>
      <c r="P292" s="4" t="s">
        <v>16</v>
      </c>
      <c r="Q292" s="4"/>
      <c r="R292" s="4"/>
    </row>
    <row r="293" spans="1:18" x14ac:dyDescent="0.25"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44"/>
      <c r="P293" s="11"/>
      <c r="Q293" s="11"/>
      <c r="R293" s="11"/>
    </row>
    <row r="294" spans="1:18" x14ac:dyDescent="0.25">
      <c r="C294" s="11" t="s">
        <v>18</v>
      </c>
      <c r="D294" s="11" t="s">
        <v>19</v>
      </c>
      <c r="E294" s="11"/>
      <c r="F294" s="11" t="s">
        <v>20</v>
      </c>
      <c r="G294" s="11"/>
      <c r="H294" s="11" t="s">
        <v>21</v>
      </c>
      <c r="I294" s="11"/>
      <c r="J294" s="12" t="s">
        <v>22</v>
      </c>
      <c r="K294" s="12"/>
      <c r="L294" s="11" t="s">
        <v>23</v>
      </c>
      <c r="M294" s="11"/>
      <c r="N294" s="11" t="s">
        <v>24</v>
      </c>
      <c r="O294" s="44"/>
      <c r="P294" s="11" t="s">
        <v>25</v>
      </c>
      <c r="Q294" s="11"/>
      <c r="R294" s="11" t="s">
        <v>26</v>
      </c>
    </row>
    <row r="295" spans="1:18" x14ac:dyDescent="0.25">
      <c r="C295" s="12" t="s">
        <v>17</v>
      </c>
      <c r="D295" s="12" t="s">
        <v>17</v>
      </c>
      <c r="F295" s="12" t="s">
        <v>638</v>
      </c>
      <c r="G295" s="12"/>
      <c r="H295" s="11" t="s">
        <v>639</v>
      </c>
      <c r="I295" s="12"/>
      <c r="J295" s="11" t="s">
        <v>640</v>
      </c>
      <c r="K295" s="12"/>
      <c r="L295" s="12" t="s">
        <v>640</v>
      </c>
      <c r="M295" s="12"/>
      <c r="O295" s="6"/>
      <c r="P295" s="12" t="s">
        <v>639</v>
      </c>
      <c r="R295" s="12"/>
    </row>
    <row r="296" spans="1:18" x14ac:dyDescent="0.25">
      <c r="A296" s="12" t="s">
        <v>32</v>
      </c>
      <c r="B296" s="12"/>
      <c r="C296" s="12" t="s">
        <v>33</v>
      </c>
      <c r="D296" s="12" t="s">
        <v>33</v>
      </c>
      <c r="E296" s="11"/>
      <c r="F296" s="12" t="s">
        <v>641</v>
      </c>
      <c r="G296" s="12"/>
      <c r="H296" s="12" t="s">
        <v>642</v>
      </c>
      <c r="I296" s="12"/>
      <c r="J296" s="12" t="s">
        <v>639</v>
      </c>
      <c r="K296" s="11"/>
      <c r="L296" s="12" t="s">
        <v>639</v>
      </c>
      <c r="M296" s="9"/>
      <c r="N296" s="12" t="s">
        <v>643</v>
      </c>
      <c r="O296" s="44"/>
      <c r="P296" s="11" t="s">
        <v>642</v>
      </c>
      <c r="Q296" s="11"/>
      <c r="R296" s="12" t="s">
        <v>34</v>
      </c>
    </row>
    <row r="297" spans="1:18" ht="13.8" thickBot="1" x14ac:dyDescent="0.3">
      <c r="A297" s="10" t="s">
        <v>36</v>
      </c>
      <c r="B297" s="10"/>
      <c r="C297" s="10" t="s">
        <v>37</v>
      </c>
      <c r="D297" s="10" t="s">
        <v>38</v>
      </c>
      <c r="E297" s="10"/>
      <c r="F297" s="13" t="s">
        <v>644</v>
      </c>
      <c r="G297" s="13"/>
      <c r="H297" s="13" t="s">
        <v>645</v>
      </c>
      <c r="I297" s="178"/>
      <c r="J297" s="13" t="s">
        <v>646</v>
      </c>
      <c r="K297" s="178"/>
      <c r="L297" s="178" t="s">
        <v>647</v>
      </c>
      <c r="M297" s="14"/>
      <c r="N297" s="14" t="s">
        <v>648</v>
      </c>
      <c r="O297" s="179"/>
      <c r="P297" s="14" t="s">
        <v>649</v>
      </c>
      <c r="Q297" s="14"/>
      <c r="R297" s="14" t="s">
        <v>52</v>
      </c>
    </row>
    <row r="298" spans="1:18" x14ac:dyDescent="0.25">
      <c r="A298" s="12">
        <v>1</v>
      </c>
      <c r="B298" s="15"/>
      <c r="O298" s="6"/>
    </row>
    <row r="299" spans="1:18" x14ac:dyDescent="0.25">
      <c r="A299" s="12">
        <v>2</v>
      </c>
      <c r="B299" s="15"/>
      <c r="C299" s="12"/>
      <c r="D299" s="7" t="s">
        <v>125</v>
      </c>
      <c r="F299" s="21"/>
      <c r="H299" s="27"/>
      <c r="I299" s="28"/>
      <c r="J299" s="28"/>
      <c r="K299" s="28"/>
      <c r="L299" s="28"/>
      <c r="M299" s="28"/>
      <c r="N299" s="28"/>
      <c r="O299" s="28"/>
      <c r="P299" s="26"/>
      <c r="Q299" s="28"/>
      <c r="R299" s="28"/>
    </row>
    <row r="300" spans="1:18" x14ac:dyDescent="0.25">
      <c r="A300" s="12">
        <v>3</v>
      </c>
      <c r="B300" s="15"/>
      <c r="C300" s="11">
        <v>34132</v>
      </c>
      <c r="D300" s="5" t="s">
        <v>57</v>
      </c>
      <c r="F300" s="21">
        <v>3.5000000000000004</v>
      </c>
      <c r="G300" s="6"/>
      <c r="H300" s="98">
        <v>27131.136169999998</v>
      </c>
      <c r="I300" s="23"/>
      <c r="J300" s="98">
        <v>0</v>
      </c>
      <c r="K300" s="180"/>
      <c r="L300" s="98">
        <v>0</v>
      </c>
      <c r="M300" s="180"/>
      <c r="N300" s="98">
        <v>0</v>
      </c>
      <c r="O300" s="23"/>
      <c r="P300" s="22">
        <v>27131.136169999998</v>
      </c>
      <c r="Q300" s="180"/>
      <c r="R300" s="98">
        <v>27131.136170000002</v>
      </c>
    </row>
    <row r="301" spans="1:18" x14ac:dyDescent="0.25">
      <c r="A301" s="12">
        <v>4</v>
      </c>
      <c r="B301" s="15"/>
      <c r="C301" s="11">
        <v>34232</v>
      </c>
      <c r="D301" s="5" t="s">
        <v>93</v>
      </c>
      <c r="F301" s="21">
        <v>3.9</v>
      </c>
      <c r="G301" s="6"/>
      <c r="H301" s="98">
        <v>106332.77890999998</v>
      </c>
      <c r="I301" s="23"/>
      <c r="J301" s="98">
        <v>45446.681779999999</v>
      </c>
      <c r="K301" s="180"/>
      <c r="L301" s="98">
        <v>-9089.3363699999991</v>
      </c>
      <c r="M301" s="180"/>
      <c r="N301" s="98">
        <v>0</v>
      </c>
      <c r="O301" s="23"/>
      <c r="P301" s="22">
        <v>142690.12431999997</v>
      </c>
      <c r="Q301" s="180"/>
      <c r="R301" s="98">
        <v>126971.98285</v>
      </c>
    </row>
    <row r="302" spans="1:18" x14ac:dyDescent="0.25">
      <c r="A302" s="12">
        <v>5</v>
      </c>
      <c r="B302" s="15"/>
      <c r="C302" s="11">
        <v>34332</v>
      </c>
      <c r="D302" s="5" t="s">
        <v>94</v>
      </c>
      <c r="F302" s="21">
        <v>6.2</v>
      </c>
      <c r="G302" s="6"/>
      <c r="H302" s="98">
        <v>289022.23757999996</v>
      </c>
      <c r="I302" s="23"/>
      <c r="J302" s="98">
        <v>45446.681779999999</v>
      </c>
      <c r="K302" s="180"/>
      <c r="L302" s="98">
        <v>-9089.3363699999991</v>
      </c>
      <c r="M302" s="180"/>
      <c r="N302" s="98">
        <v>0</v>
      </c>
      <c r="O302" s="23"/>
      <c r="P302" s="22">
        <v>325379.58298999997</v>
      </c>
      <c r="Q302" s="180"/>
      <c r="R302" s="98">
        <v>309661.44151999999</v>
      </c>
    </row>
    <row r="303" spans="1:18" x14ac:dyDescent="0.25">
      <c r="A303" s="12">
        <v>6</v>
      </c>
      <c r="B303" s="15"/>
      <c r="C303" s="11">
        <v>34532</v>
      </c>
      <c r="D303" s="5" t="s">
        <v>60</v>
      </c>
      <c r="F303" s="21">
        <v>4.1000000000000005</v>
      </c>
      <c r="G303" s="6"/>
      <c r="H303" s="98">
        <v>44600.816679999996</v>
      </c>
      <c r="I303" s="23"/>
      <c r="J303" s="98">
        <v>122.31988</v>
      </c>
      <c r="K303" s="180"/>
      <c r="L303" s="98">
        <v>-24.463979999999999</v>
      </c>
      <c r="M303" s="180"/>
      <c r="N303" s="98">
        <v>0</v>
      </c>
      <c r="O303" s="23"/>
      <c r="P303" s="22">
        <v>44698.672579999999</v>
      </c>
      <c r="Q303" s="180"/>
      <c r="R303" s="98">
        <v>44691.145200000006</v>
      </c>
    </row>
    <row r="304" spans="1:18" x14ac:dyDescent="0.25">
      <c r="A304" s="12">
        <v>7</v>
      </c>
      <c r="B304" s="15"/>
      <c r="C304" s="11">
        <v>34632</v>
      </c>
      <c r="D304" s="5" t="s">
        <v>61</v>
      </c>
      <c r="F304" s="21">
        <v>3.3000000000000003</v>
      </c>
      <c r="G304" s="6"/>
      <c r="H304" s="98">
        <v>1455.5923500000001</v>
      </c>
      <c r="I304" s="23"/>
      <c r="J304" s="98">
        <v>0</v>
      </c>
      <c r="K304" s="180"/>
      <c r="L304" s="98">
        <v>0</v>
      </c>
      <c r="M304" s="180"/>
      <c r="N304" s="98">
        <v>0</v>
      </c>
      <c r="O304" s="23"/>
      <c r="P304" s="22">
        <v>1455.5923500000001</v>
      </c>
      <c r="Q304" s="180"/>
      <c r="R304" s="98">
        <v>1455.5923500000001</v>
      </c>
    </row>
    <row r="305" spans="1:18" x14ac:dyDescent="0.25">
      <c r="A305" s="12">
        <v>8</v>
      </c>
      <c r="B305" s="15"/>
      <c r="C305" s="12"/>
      <c r="D305" s="7" t="s">
        <v>126</v>
      </c>
      <c r="F305" s="21"/>
      <c r="H305" s="25">
        <v>468542.56168999989</v>
      </c>
      <c r="I305" s="28"/>
      <c r="J305" s="25">
        <v>91015.683439999993</v>
      </c>
      <c r="K305" s="28"/>
      <c r="L305" s="25">
        <v>-18203.136719999999</v>
      </c>
      <c r="M305" s="28"/>
      <c r="N305" s="25">
        <v>0</v>
      </c>
      <c r="O305" s="28"/>
      <c r="P305" s="25">
        <v>541355.10840999999</v>
      </c>
      <c r="Q305" s="28"/>
      <c r="R305" s="25">
        <v>509911.29809</v>
      </c>
    </row>
    <row r="306" spans="1:18" x14ac:dyDescent="0.25">
      <c r="A306" s="12">
        <v>9</v>
      </c>
      <c r="B306" s="15"/>
      <c r="O306" s="6"/>
    </row>
    <row r="307" spans="1:18" x14ac:dyDescent="0.25">
      <c r="A307" s="12">
        <v>10</v>
      </c>
      <c r="B307" s="15"/>
      <c r="C307" s="12"/>
      <c r="D307" s="7" t="s">
        <v>127</v>
      </c>
      <c r="I307" s="28"/>
      <c r="K307" s="28"/>
      <c r="M307" s="28"/>
      <c r="O307" s="28"/>
      <c r="Q307" s="28"/>
    </row>
    <row r="308" spans="1:18" x14ac:dyDescent="0.25">
      <c r="A308" s="12">
        <v>11</v>
      </c>
      <c r="B308" s="15"/>
      <c r="C308" s="11">
        <v>34133</v>
      </c>
      <c r="D308" s="5" t="s">
        <v>57</v>
      </c>
      <c r="F308" s="21">
        <v>3.5000000000000004</v>
      </c>
      <c r="G308" s="6"/>
      <c r="H308" s="98">
        <v>656.34929</v>
      </c>
      <c r="I308" s="23"/>
      <c r="J308" s="98">
        <v>0</v>
      </c>
      <c r="K308" s="180"/>
      <c r="L308" s="98">
        <v>0</v>
      </c>
      <c r="M308" s="180"/>
      <c r="N308" s="98">
        <v>0</v>
      </c>
      <c r="O308" s="23"/>
      <c r="P308" s="22">
        <v>656.34929</v>
      </c>
      <c r="Q308" s="180"/>
      <c r="R308" s="98">
        <v>656.34929</v>
      </c>
    </row>
    <row r="309" spans="1:18" x14ac:dyDescent="0.25">
      <c r="A309" s="12">
        <v>12</v>
      </c>
      <c r="B309" s="15"/>
      <c r="C309" s="11">
        <v>34233</v>
      </c>
      <c r="D309" s="5" t="s">
        <v>93</v>
      </c>
      <c r="F309" s="21">
        <v>3.2</v>
      </c>
      <c r="G309" s="6"/>
      <c r="H309" s="98">
        <v>3504.8771499999998</v>
      </c>
      <c r="I309" s="23"/>
      <c r="J309" s="98">
        <v>1495.1864499999999</v>
      </c>
      <c r="K309" s="180"/>
      <c r="L309" s="98">
        <v>-299.03730999999999</v>
      </c>
      <c r="M309" s="180"/>
      <c r="N309" s="98">
        <v>0</v>
      </c>
      <c r="O309" s="23"/>
      <c r="P309" s="22">
        <v>4701.0262899999998</v>
      </c>
      <c r="Q309" s="180"/>
      <c r="R309" s="98">
        <v>4223.3310599999995</v>
      </c>
    </row>
    <row r="310" spans="1:18" x14ac:dyDescent="0.25">
      <c r="A310" s="12">
        <v>13</v>
      </c>
      <c r="B310" s="15"/>
      <c r="C310" s="11">
        <v>34333</v>
      </c>
      <c r="D310" s="5" t="s">
        <v>94</v>
      </c>
      <c r="F310" s="21">
        <v>3.1</v>
      </c>
      <c r="G310" s="6"/>
      <c r="H310" s="98">
        <v>15603.99388</v>
      </c>
      <c r="I310" s="23"/>
      <c r="J310" s="98">
        <v>1495.1864499999999</v>
      </c>
      <c r="K310" s="180"/>
      <c r="L310" s="98">
        <v>-299.03730999999999</v>
      </c>
      <c r="M310" s="180"/>
      <c r="N310" s="98">
        <v>0</v>
      </c>
      <c r="O310" s="23"/>
      <c r="P310" s="22">
        <v>16800.14302</v>
      </c>
      <c r="Q310" s="180"/>
      <c r="R310" s="98">
        <v>16322.447789999998</v>
      </c>
    </row>
    <row r="311" spans="1:18" x14ac:dyDescent="0.25">
      <c r="A311" s="12">
        <v>14</v>
      </c>
      <c r="B311" s="15"/>
      <c r="C311" s="11">
        <v>34533</v>
      </c>
      <c r="D311" s="5" t="s">
        <v>60</v>
      </c>
      <c r="F311" s="21">
        <v>2.7</v>
      </c>
      <c r="G311" s="6"/>
      <c r="H311" s="98">
        <v>14174.190639999999</v>
      </c>
      <c r="I311" s="23"/>
      <c r="J311" s="98">
        <v>0</v>
      </c>
      <c r="K311" s="180"/>
      <c r="L311" s="98">
        <v>0</v>
      </c>
      <c r="M311" s="180"/>
      <c r="N311" s="98">
        <v>0</v>
      </c>
      <c r="O311" s="23"/>
      <c r="P311" s="22">
        <v>14174.190639999999</v>
      </c>
      <c r="Q311" s="180"/>
      <c r="R311" s="98">
        <v>14174.190640000001</v>
      </c>
    </row>
    <row r="312" spans="1:18" x14ac:dyDescent="0.25">
      <c r="A312" s="12">
        <v>15</v>
      </c>
      <c r="B312" s="15"/>
      <c r="C312" s="11">
        <v>34633</v>
      </c>
      <c r="D312" s="5" t="s">
        <v>61</v>
      </c>
      <c r="F312" s="21">
        <v>3.4000000000000004</v>
      </c>
      <c r="G312" s="6"/>
      <c r="H312" s="98">
        <v>0.90461000000000003</v>
      </c>
      <c r="I312" s="23"/>
      <c r="J312" s="98">
        <v>0</v>
      </c>
      <c r="K312" s="180"/>
      <c r="L312" s="98">
        <v>0</v>
      </c>
      <c r="M312" s="180"/>
      <c r="N312" s="98">
        <v>0</v>
      </c>
      <c r="O312" s="23"/>
      <c r="P312" s="22">
        <v>0.90461000000000003</v>
      </c>
      <c r="Q312" s="180"/>
      <c r="R312" s="98">
        <v>0.90461000000000003</v>
      </c>
    </row>
    <row r="313" spans="1:18" x14ac:dyDescent="0.25">
      <c r="A313" s="12">
        <v>16</v>
      </c>
      <c r="B313" s="15"/>
      <c r="D313" s="7" t="s">
        <v>128</v>
      </c>
      <c r="F313" s="21"/>
      <c r="H313" s="25">
        <v>33940.315569999999</v>
      </c>
      <c r="I313" s="28"/>
      <c r="J313" s="25">
        <v>2990.3728999999998</v>
      </c>
      <c r="K313" s="28"/>
      <c r="L313" s="25">
        <v>-598.07461999999998</v>
      </c>
      <c r="M313" s="28"/>
      <c r="N313" s="25">
        <v>0</v>
      </c>
      <c r="O313" s="28"/>
      <c r="P313" s="25">
        <v>36332.613849999994</v>
      </c>
      <c r="Q313" s="28"/>
      <c r="R313" s="25">
        <v>35377.223389999999</v>
      </c>
    </row>
    <row r="314" spans="1:18" x14ac:dyDescent="0.25">
      <c r="A314" s="12">
        <v>17</v>
      </c>
      <c r="B314" s="15"/>
      <c r="O314" s="6"/>
    </row>
    <row r="315" spans="1:18" x14ac:dyDescent="0.25">
      <c r="A315" s="12">
        <v>18</v>
      </c>
      <c r="B315" s="15"/>
      <c r="C315" s="12"/>
      <c r="D315" s="7" t="s">
        <v>129</v>
      </c>
      <c r="I315" s="28"/>
      <c r="K315" s="28"/>
      <c r="M315" s="28"/>
      <c r="O315" s="28"/>
      <c r="Q315" s="28"/>
    </row>
    <row r="316" spans="1:18" x14ac:dyDescent="0.25">
      <c r="A316" s="12">
        <v>19</v>
      </c>
      <c r="B316" s="15"/>
      <c r="C316" s="11">
        <v>34134</v>
      </c>
      <c r="D316" s="5" t="s">
        <v>57</v>
      </c>
      <c r="F316" s="21">
        <v>5.0999999999999996</v>
      </c>
      <c r="G316" s="6"/>
      <c r="H316" s="98">
        <v>242.33395999999999</v>
      </c>
      <c r="I316" s="23"/>
      <c r="J316" s="98">
        <v>0</v>
      </c>
      <c r="K316" s="180"/>
      <c r="L316" s="98">
        <v>0</v>
      </c>
      <c r="M316" s="180"/>
      <c r="N316" s="98">
        <v>0</v>
      </c>
      <c r="O316" s="23"/>
      <c r="P316" s="22">
        <v>242.33395999999999</v>
      </c>
      <c r="Q316" s="180"/>
      <c r="R316" s="98">
        <v>242.33395999999999</v>
      </c>
    </row>
    <row r="317" spans="1:18" x14ac:dyDescent="0.25">
      <c r="A317" s="12">
        <v>20</v>
      </c>
      <c r="B317" s="15"/>
      <c r="C317" s="11">
        <v>34234</v>
      </c>
      <c r="D317" s="5" t="s">
        <v>93</v>
      </c>
      <c r="F317" s="21">
        <v>3.2</v>
      </c>
      <c r="G317" s="6"/>
      <c r="H317" s="98">
        <v>3362.08259</v>
      </c>
      <c r="I317" s="23"/>
      <c r="J317" s="98">
        <v>27.518709999999999</v>
      </c>
      <c r="K317" s="180"/>
      <c r="L317" s="98">
        <v>-5.5037399999999996</v>
      </c>
      <c r="M317" s="180"/>
      <c r="N317" s="98">
        <v>0</v>
      </c>
      <c r="O317" s="23"/>
      <c r="P317" s="22">
        <v>3384.0975599999997</v>
      </c>
      <c r="Q317" s="180"/>
      <c r="R317" s="98">
        <v>3379.0171800000003</v>
      </c>
    </row>
    <row r="318" spans="1:18" x14ac:dyDescent="0.25">
      <c r="A318" s="12">
        <v>21</v>
      </c>
      <c r="B318" s="15"/>
      <c r="C318" s="11">
        <v>34334</v>
      </c>
      <c r="D318" s="5" t="s">
        <v>94</v>
      </c>
      <c r="F318" s="21">
        <v>3.2</v>
      </c>
      <c r="G318" s="6"/>
      <c r="H318" s="98">
        <v>16030.09</v>
      </c>
      <c r="I318" s="23"/>
      <c r="J318" s="98">
        <v>27.518709999999999</v>
      </c>
      <c r="K318" s="180"/>
      <c r="L318" s="98">
        <v>-5.5037399999999996</v>
      </c>
      <c r="M318" s="180"/>
      <c r="N318" s="98">
        <v>0</v>
      </c>
      <c r="O318" s="23"/>
      <c r="P318" s="22">
        <v>16052.10497</v>
      </c>
      <c r="Q318" s="180"/>
      <c r="R318" s="98">
        <v>16047.024589999999</v>
      </c>
    </row>
    <row r="319" spans="1:18" x14ac:dyDescent="0.25">
      <c r="A319" s="12">
        <v>22</v>
      </c>
      <c r="B319" s="15"/>
      <c r="C319" s="11">
        <v>34534</v>
      </c>
      <c r="D319" s="5" t="s">
        <v>60</v>
      </c>
      <c r="F319" s="21">
        <v>2.8000000000000003</v>
      </c>
      <c r="G319" s="6"/>
      <c r="H319" s="98">
        <v>4189.43102</v>
      </c>
      <c r="I319" s="23"/>
      <c r="J319" s="98">
        <v>0</v>
      </c>
      <c r="K319" s="180"/>
      <c r="L319" s="98">
        <v>0</v>
      </c>
      <c r="M319" s="180"/>
      <c r="N319" s="98">
        <v>0</v>
      </c>
      <c r="O319" s="23"/>
      <c r="P319" s="22">
        <v>4189.43102</v>
      </c>
      <c r="Q319" s="180"/>
      <c r="R319" s="98">
        <v>4189.43102</v>
      </c>
    </row>
    <row r="320" spans="1:18" x14ac:dyDescent="0.25">
      <c r="A320" s="12">
        <v>23</v>
      </c>
      <c r="B320" s="15"/>
      <c r="C320" s="11">
        <v>34634</v>
      </c>
      <c r="D320" s="5" t="s">
        <v>61</v>
      </c>
      <c r="F320" s="21">
        <v>3.4000000000000004</v>
      </c>
      <c r="G320" s="6"/>
      <c r="H320" s="98">
        <v>0.90461000000000003</v>
      </c>
      <c r="I320" s="23"/>
      <c r="J320" s="98">
        <v>0</v>
      </c>
      <c r="K320" s="180"/>
      <c r="L320" s="98">
        <v>0</v>
      </c>
      <c r="M320" s="180"/>
      <c r="N320" s="98">
        <v>0</v>
      </c>
      <c r="O320" s="23"/>
      <c r="P320" s="22">
        <v>0.90461000000000003</v>
      </c>
      <c r="Q320" s="180"/>
      <c r="R320" s="98">
        <v>0.90461000000000003</v>
      </c>
    </row>
    <row r="321" spans="1:18" x14ac:dyDescent="0.25">
      <c r="A321" s="12">
        <v>24</v>
      </c>
      <c r="B321" s="15"/>
      <c r="C321" s="12"/>
      <c r="D321" s="7" t="s">
        <v>130</v>
      </c>
      <c r="F321" s="21"/>
      <c r="H321" s="25">
        <v>23824.84218</v>
      </c>
      <c r="I321" s="28"/>
      <c r="J321" s="25">
        <v>55.037419999999997</v>
      </c>
      <c r="K321" s="28"/>
      <c r="L321" s="25">
        <v>-11.007479999999999</v>
      </c>
      <c r="M321" s="28"/>
      <c r="N321" s="25">
        <v>0</v>
      </c>
      <c r="O321" s="28"/>
      <c r="P321" s="25">
        <v>23868.87212</v>
      </c>
      <c r="Q321" s="28"/>
      <c r="R321" s="25">
        <v>23858.711360000001</v>
      </c>
    </row>
    <row r="322" spans="1:18" x14ac:dyDescent="0.25">
      <c r="A322" s="12">
        <v>25</v>
      </c>
      <c r="B322" s="15"/>
      <c r="O322" s="6"/>
    </row>
    <row r="323" spans="1:18" x14ac:dyDescent="0.25">
      <c r="A323" s="12">
        <v>26</v>
      </c>
      <c r="B323" s="15"/>
      <c r="C323" s="37"/>
      <c r="D323" s="7" t="s">
        <v>131</v>
      </c>
      <c r="E323" s="12"/>
      <c r="F323" s="47"/>
      <c r="G323" s="47"/>
      <c r="H323" s="47"/>
      <c r="I323" s="53"/>
      <c r="J323" s="47"/>
      <c r="K323" s="53"/>
      <c r="L323" s="53"/>
      <c r="M323" s="11"/>
      <c r="N323" s="11"/>
      <c r="O323" s="44"/>
      <c r="P323" s="11"/>
      <c r="Q323" s="11"/>
      <c r="R323" s="11"/>
    </row>
    <row r="324" spans="1:18" x14ac:dyDescent="0.25">
      <c r="A324" s="12">
        <v>27</v>
      </c>
      <c r="B324" s="15"/>
      <c r="C324" s="11">
        <v>34135</v>
      </c>
      <c r="D324" s="5" t="s">
        <v>57</v>
      </c>
      <c r="E324" s="12"/>
      <c r="F324" s="21">
        <v>4.3999999999999995</v>
      </c>
      <c r="G324" s="6"/>
      <c r="H324" s="98">
        <v>793.11426000000006</v>
      </c>
      <c r="I324" s="23"/>
      <c r="J324" s="98">
        <v>0</v>
      </c>
      <c r="K324" s="180"/>
      <c r="L324" s="98">
        <v>0</v>
      </c>
      <c r="M324" s="180"/>
      <c r="N324" s="98">
        <v>0</v>
      </c>
      <c r="O324" s="23"/>
      <c r="P324" s="22">
        <v>793.11426000000006</v>
      </c>
      <c r="Q324" s="180"/>
      <c r="R324" s="98">
        <v>793.11426000000006</v>
      </c>
    </row>
    <row r="325" spans="1:18" x14ac:dyDescent="0.25">
      <c r="A325" s="12">
        <v>28</v>
      </c>
      <c r="B325" s="15"/>
      <c r="C325" s="11">
        <v>34235</v>
      </c>
      <c r="D325" s="5" t="s">
        <v>93</v>
      </c>
      <c r="E325" s="12"/>
      <c r="F325" s="21">
        <v>3.3000000000000003</v>
      </c>
      <c r="G325" s="6"/>
      <c r="H325" s="98">
        <v>2046.08466</v>
      </c>
      <c r="I325" s="23"/>
      <c r="J325" s="98">
        <v>223.21379000000002</v>
      </c>
      <c r="K325" s="180"/>
      <c r="L325" s="98">
        <v>-44.642749999999999</v>
      </c>
      <c r="M325" s="180"/>
      <c r="N325" s="98">
        <v>0</v>
      </c>
      <c r="O325" s="23"/>
      <c r="P325" s="22">
        <v>2224.6557000000003</v>
      </c>
      <c r="Q325" s="180"/>
      <c r="R325" s="98">
        <v>2205.9144300000003</v>
      </c>
    </row>
    <row r="326" spans="1:18" x14ac:dyDescent="0.25">
      <c r="A326" s="12">
        <v>29</v>
      </c>
      <c r="B326" s="15"/>
      <c r="C326" s="11">
        <v>34335</v>
      </c>
      <c r="D326" s="5" t="s">
        <v>94</v>
      </c>
      <c r="E326" s="12"/>
      <c r="F326" s="21">
        <v>3.4000000000000004</v>
      </c>
      <c r="G326" s="6"/>
      <c r="H326" s="98">
        <v>18623.181410000001</v>
      </c>
      <c r="I326" s="23"/>
      <c r="J326" s="98">
        <v>223.21379000000002</v>
      </c>
      <c r="K326" s="180"/>
      <c r="L326" s="98">
        <v>-44.642749999999999</v>
      </c>
      <c r="M326" s="180"/>
      <c r="N326" s="98">
        <v>0</v>
      </c>
      <c r="O326" s="23"/>
      <c r="P326" s="22">
        <v>18801.752450000004</v>
      </c>
      <c r="Q326" s="180"/>
      <c r="R326" s="98">
        <v>18783.011180000001</v>
      </c>
    </row>
    <row r="327" spans="1:18" x14ac:dyDescent="0.25">
      <c r="A327" s="12">
        <v>30</v>
      </c>
      <c r="B327" s="15"/>
      <c r="C327" s="11">
        <v>34535</v>
      </c>
      <c r="D327" s="5" t="s">
        <v>60</v>
      </c>
      <c r="E327" s="12"/>
      <c r="F327" s="21">
        <v>2.7</v>
      </c>
      <c r="G327" s="6"/>
      <c r="H327" s="98">
        <v>10408.627609999998</v>
      </c>
      <c r="I327" s="23"/>
      <c r="J327" s="98">
        <v>0</v>
      </c>
      <c r="K327" s="180"/>
      <c r="L327" s="98">
        <v>0</v>
      </c>
      <c r="M327" s="180"/>
      <c r="N327" s="98">
        <v>0</v>
      </c>
      <c r="O327" s="23"/>
      <c r="P327" s="22">
        <v>10408.627609999998</v>
      </c>
      <c r="Q327" s="180"/>
      <c r="R327" s="98">
        <v>10408.62761</v>
      </c>
    </row>
    <row r="328" spans="1:18" x14ac:dyDescent="0.25">
      <c r="A328" s="12">
        <v>31</v>
      </c>
      <c r="B328" s="15"/>
      <c r="C328" s="11">
        <v>34635</v>
      </c>
      <c r="D328" s="5" t="s">
        <v>61</v>
      </c>
      <c r="F328" s="21">
        <v>3.9</v>
      </c>
      <c r="G328" s="6"/>
      <c r="H328" s="98">
        <v>0</v>
      </c>
      <c r="I328" s="23"/>
      <c r="J328" s="98">
        <v>0</v>
      </c>
      <c r="K328" s="180"/>
      <c r="L328" s="98">
        <v>0</v>
      </c>
      <c r="M328" s="180"/>
      <c r="N328" s="98">
        <v>0</v>
      </c>
      <c r="O328" s="23"/>
      <c r="P328" s="22">
        <v>0</v>
      </c>
      <c r="Q328" s="180"/>
      <c r="R328" s="98">
        <v>0</v>
      </c>
    </row>
    <row r="329" spans="1:18" x14ac:dyDescent="0.25">
      <c r="A329" s="12">
        <v>32</v>
      </c>
      <c r="B329" s="15"/>
      <c r="C329" s="12"/>
      <c r="D329" s="7" t="s">
        <v>132</v>
      </c>
      <c r="E329" s="12"/>
      <c r="F329" s="21"/>
      <c r="H329" s="25">
        <v>31871.007939999996</v>
      </c>
      <c r="I329" s="28"/>
      <c r="J329" s="25">
        <v>446.42758000000003</v>
      </c>
      <c r="K329" s="28"/>
      <c r="L329" s="25">
        <v>-89.285499999999999</v>
      </c>
      <c r="M329" s="28"/>
      <c r="N329" s="25">
        <v>0</v>
      </c>
      <c r="O329" s="28"/>
      <c r="P329" s="25">
        <v>32228.150020000001</v>
      </c>
      <c r="Q329" s="28"/>
      <c r="R329" s="25">
        <v>32190.66748</v>
      </c>
    </row>
    <row r="330" spans="1:18" x14ac:dyDescent="0.25">
      <c r="A330" s="12">
        <v>33</v>
      </c>
      <c r="B330" s="15"/>
      <c r="O330" s="6"/>
    </row>
    <row r="331" spans="1:18" x14ac:dyDescent="0.25">
      <c r="A331" s="12">
        <v>34</v>
      </c>
      <c r="B331" s="15"/>
      <c r="C331" s="12"/>
      <c r="D331" s="7" t="s">
        <v>133</v>
      </c>
      <c r="I331" s="28"/>
      <c r="K331" s="28"/>
      <c r="M331" s="28"/>
      <c r="O331" s="28"/>
      <c r="Q331" s="28"/>
    </row>
    <row r="332" spans="1:18" x14ac:dyDescent="0.25">
      <c r="A332" s="12">
        <v>35</v>
      </c>
      <c r="B332" s="15"/>
      <c r="C332" s="11">
        <v>34136</v>
      </c>
      <c r="D332" s="5" t="s">
        <v>57</v>
      </c>
      <c r="F332" s="21">
        <v>3.1</v>
      </c>
      <c r="G332" s="6"/>
      <c r="H332" s="98">
        <v>2656.2315400000002</v>
      </c>
      <c r="I332" s="23"/>
      <c r="J332" s="98">
        <v>0</v>
      </c>
      <c r="K332" s="180"/>
      <c r="L332" s="98">
        <v>0</v>
      </c>
      <c r="M332" s="180"/>
      <c r="N332" s="98">
        <v>0</v>
      </c>
      <c r="O332" s="23"/>
      <c r="P332" s="22">
        <v>2656.2315400000002</v>
      </c>
      <c r="Q332" s="180"/>
      <c r="R332" s="98">
        <v>2656.2315400000002</v>
      </c>
    </row>
    <row r="333" spans="1:18" x14ac:dyDescent="0.25">
      <c r="A333" s="12">
        <v>36</v>
      </c>
      <c r="B333" s="15"/>
      <c r="C333" s="11">
        <v>34236</v>
      </c>
      <c r="D333" s="5" t="s">
        <v>93</v>
      </c>
      <c r="F333" s="21">
        <v>3.6999999999999997</v>
      </c>
      <c r="G333" s="6"/>
      <c r="H333" s="98">
        <v>1537.2790600000001</v>
      </c>
      <c r="I333" s="23"/>
      <c r="J333" s="98">
        <v>32.014890000000001</v>
      </c>
      <c r="K333" s="180"/>
      <c r="L333" s="98">
        <v>-6.4029799999999994</v>
      </c>
      <c r="M333" s="180"/>
      <c r="N333" s="98">
        <v>0</v>
      </c>
      <c r="O333" s="23"/>
      <c r="P333" s="22">
        <v>1562.8909699999999</v>
      </c>
      <c r="Q333" s="180"/>
      <c r="R333" s="98">
        <v>1556.98053</v>
      </c>
    </row>
    <row r="334" spans="1:18" x14ac:dyDescent="0.25">
      <c r="A334" s="12">
        <v>37</v>
      </c>
      <c r="B334" s="15"/>
      <c r="C334" s="11">
        <v>34336</v>
      </c>
      <c r="D334" s="5" t="s">
        <v>94</v>
      </c>
      <c r="F334" s="21">
        <v>2.7</v>
      </c>
      <c r="G334" s="6"/>
      <c r="H334" s="98">
        <v>17516.480329999999</v>
      </c>
      <c r="I334" s="23"/>
      <c r="J334" s="98">
        <v>32.014890000000001</v>
      </c>
      <c r="K334" s="180"/>
      <c r="L334" s="98">
        <v>-6.4029799999999994</v>
      </c>
      <c r="M334" s="180"/>
      <c r="N334" s="98">
        <v>0</v>
      </c>
      <c r="O334" s="23"/>
      <c r="P334" s="22">
        <v>17542.092239999998</v>
      </c>
      <c r="Q334" s="180"/>
      <c r="R334" s="98">
        <v>17536.181800000002</v>
      </c>
    </row>
    <row r="335" spans="1:18" x14ac:dyDescent="0.25">
      <c r="A335" s="12">
        <v>38</v>
      </c>
      <c r="B335" s="15"/>
      <c r="C335" s="11">
        <v>34536</v>
      </c>
      <c r="D335" s="5" t="s">
        <v>60</v>
      </c>
      <c r="F335" s="21">
        <v>2.8000000000000003</v>
      </c>
      <c r="G335" s="6"/>
      <c r="H335" s="98">
        <v>14353.367069999998</v>
      </c>
      <c r="I335" s="23"/>
      <c r="J335" s="98">
        <v>0</v>
      </c>
      <c r="K335" s="180"/>
      <c r="L335" s="98">
        <v>0</v>
      </c>
      <c r="M335" s="180"/>
      <c r="N335" s="98">
        <v>0</v>
      </c>
      <c r="O335" s="23"/>
      <c r="P335" s="22">
        <v>14353.367069999998</v>
      </c>
      <c r="Q335" s="180"/>
      <c r="R335" s="98">
        <v>14353.36707</v>
      </c>
    </row>
    <row r="336" spans="1:18" x14ac:dyDescent="0.25">
      <c r="A336" s="12">
        <v>39</v>
      </c>
      <c r="B336" s="15"/>
      <c r="C336" s="11">
        <v>34636</v>
      </c>
      <c r="D336" s="5" t="s">
        <v>61</v>
      </c>
      <c r="F336" s="21">
        <v>2.1999999999999997</v>
      </c>
      <c r="G336" s="6"/>
      <c r="H336" s="98">
        <v>11.73648</v>
      </c>
      <c r="I336" s="23"/>
      <c r="J336" s="98">
        <v>0</v>
      </c>
      <c r="K336" s="180"/>
      <c r="L336" s="98">
        <v>0</v>
      </c>
      <c r="M336" s="180"/>
      <c r="N336" s="98">
        <v>0</v>
      </c>
      <c r="O336" s="23"/>
      <c r="P336" s="22">
        <v>11.73648</v>
      </c>
      <c r="Q336" s="180"/>
      <c r="R336" s="98">
        <v>11.73648</v>
      </c>
    </row>
    <row r="337" spans="1:18" x14ac:dyDescent="0.25">
      <c r="A337" s="12">
        <v>40</v>
      </c>
      <c r="B337" s="15"/>
      <c r="C337" s="12"/>
      <c r="D337" s="7" t="s">
        <v>134</v>
      </c>
      <c r="F337" s="21"/>
      <c r="H337" s="25">
        <v>36075.09448</v>
      </c>
      <c r="I337" s="28"/>
      <c r="J337" s="25">
        <v>64.029780000000002</v>
      </c>
      <c r="K337" s="28"/>
      <c r="L337" s="25">
        <v>-12.805959999999999</v>
      </c>
      <c r="M337" s="28"/>
      <c r="N337" s="25">
        <v>0</v>
      </c>
      <c r="O337" s="28"/>
      <c r="P337" s="25">
        <v>36126.318299999999</v>
      </c>
      <c r="Q337" s="28"/>
      <c r="R337" s="25">
        <v>36114.497420000007</v>
      </c>
    </row>
    <row r="338" spans="1:18" x14ac:dyDescent="0.25">
      <c r="A338" s="12">
        <v>41</v>
      </c>
      <c r="B338" s="15"/>
      <c r="H338" s="31"/>
      <c r="O338" s="6"/>
    </row>
    <row r="339" spans="1:18" x14ac:dyDescent="0.25">
      <c r="A339" s="12">
        <v>42</v>
      </c>
      <c r="B339" s="15"/>
      <c r="C339" s="11">
        <v>34637</v>
      </c>
      <c r="D339" s="7" t="s">
        <v>135</v>
      </c>
      <c r="F339" s="21">
        <v>14.299999999999999</v>
      </c>
      <c r="G339" s="6"/>
      <c r="H339" s="98">
        <v>284.40003999999993</v>
      </c>
      <c r="I339" s="23"/>
      <c r="J339" s="98">
        <v>0</v>
      </c>
      <c r="K339" s="180"/>
      <c r="L339" s="98">
        <v>-16.073840000000001</v>
      </c>
      <c r="M339" s="180"/>
      <c r="N339" s="98">
        <v>0</v>
      </c>
      <c r="O339" s="23"/>
      <c r="P339" s="22">
        <v>268.32619999999991</v>
      </c>
      <c r="Q339" s="180"/>
      <c r="R339" s="98">
        <v>278.21778999999998</v>
      </c>
    </row>
    <row r="340" spans="1:18" ht="13.8" thickBot="1" x14ac:dyDescent="0.3">
      <c r="A340" s="12">
        <v>43</v>
      </c>
      <c r="B340" s="15"/>
      <c r="D340" s="5" t="s">
        <v>136</v>
      </c>
      <c r="F340" s="21"/>
      <c r="H340" s="104">
        <v>1202568.2463299998</v>
      </c>
      <c r="I340" s="28"/>
      <c r="J340" s="104">
        <v>165846.62613999998</v>
      </c>
      <c r="K340" s="28"/>
      <c r="L340" s="104">
        <v>-33185.399209999989</v>
      </c>
      <c r="M340" s="28"/>
      <c r="N340" s="104">
        <v>0</v>
      </c>
      <c r="O340" s="28"/>
      <c r="P340" s="104">
        <v>1335229.4732600001</v>
      </c>
      <c r="Q340" s="28"/>
      <c r="R340" s="104">
        <v>1285000.9115299999</v>
      </c>
    </row>
    <row r="341" spans="1:18" ht="14.4" thickTop="1" thickBot="1" x14ac:dyDescent="0.3">
      <c r="A341" s="10">
        <v>44</v>
      </c>
      <c r="B341" s="39" t="s">
        <v>71</v>
      </c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99"/>
      <c r="P341" s="4"/>
      <c r="Q341" s="4"/>
      <c r="R341" s="4"/>
    </row>
    <row r="342" spans="1:18" x14ac:dyDescent="0.25">
      <c r="A342" s="5" t="s">
        <v>650</v>
      </c>
      <c r="O342" s="6"/>
      <c r="P342" s="5" t="s">
        <v>651</v>
      </c>
    </row>
    <row r="343" spans="1:18" ht="13.8" thickBot="1" x14ac:dyDescent="0.3">
      <c r="A343" s="4" t="s">
        <v>632</v>
      </c>
      <c r="B343" s="4"/>
      <c r="C343" s="4"/>
      <c r="D343" s="4"/>
      <c r="E343" s="4"/>
      <c r="F343" s="4"/>
      <c r="G343" s="4" t="s">
        <v>633</v>
      </c>
      <c r="H343" s="4"/>
      <c r="I343" s="4"/>
      <c r="J343" s="4"/>
      <c r="K343" s="4"/>
      <c r="L343" s="4"/>
      <c r="M343" s="4"/>
      <c r="N343" s="4"/>
      <c r="O343" s="99"/>
      <c r="P343" s="4"/>
      <c r="Q343" s="4"/>
      <c r="R343" s="4" t="s">
        <v>658</v>
      </c>
    </row>
    <row r="344" spans="1:18" x14ac:dyDescent="0.25">
      <c r="A344" s="5" t="s">
        <v>2</v>
      </c>
      <c r="B344" s="40"/>
      <c r="E344" s="6" t="s">
        <v>3</v>
      </c>
      <c r="F344" s="5" t="s">
        <v>635</v>
      </c>
      <c r="J344" s="8"/>
      <c r="K344" s="8"/>
      <c r="M344" s="8"/>
      <c r="N344" s="8"/>
      <c r="O344" s="100"/>
      <c r="P344" s="5" t="s">
        <v>5</v>
      </c>
      <c r="R344" s="9"/>
    </row>
    <row r="345" spans="1:18" x14ac:dyDescent="0.25">
      <c r="B345" s="40"/>
      <c r="F345" s="5" t="s">
        <v>636</v>
      </c>
      <c r="J345" s="6"/>
      <c r="K345" s="9"/>
      <c r="N345" s="6"/>
      <c r="O345" s="6" t="s">
        <v>653</v>
      </c>
      <c r="P345" s="9" t="s">
        <v>7</v>
      </c>
      <c r="R345" s="6"/>
    </row>
    <row r="346" spans="1:18" x14ac:dyDescent="0.25">
      <c r="A346" s="5" t="s">
        <v>8</v>
      </c>
      <c r="B346" s="40"/>
      <c r="F346" s="5" t="s">
        <v>653</v>
      </c>
      <c r="J346" s="6"/>
      <c r="K346" s="9"/>
      <c r="L346" s="6"/>
      <c r="O346" s="6" t="s">
        <v>10</v>
      </c>
      <c r="P346" s="9" t="s">
        <v>11</v>
      </c>
      <c r="R346" s="6"/>
    </row>
    <row r="347" spans="1:18" x14ac:dyDescent="0.25">
      <c r="B347" s="40"/>
      <c r="F347" s="5" t="s">
        <v>653</v>
      </c>
      <c r="J347" s="6"/>
      <c r="K347" s="9"/>
      <c r="L347" s="6"/>
      <c r="O347" s="6" t="s">
        <v>653</v>
      </c>
      <c r="P347" s="9" t="s">
        <v>12</v>
      </c>
      <c r="R347" s="6"/>
    </row>
    <row r="348" spans="1:18" x14ac:dyDescent="0.25">
      <c r="B348" s="40"/>
      <c r="J348" s="6"/>
      <c r="K348" s="9"/>
      <c r="L348" s="6"/>
      <c r="O348" s="6"/>
      <c r="P348" s="9" t="s">
        <v>13</v>
      </c>
      <c r="R348" s="6"/>
    </row>
    <row r="349" spans="1:18" ht="13.8" thickBot="1" x14ac:dyDescent="0.3">
      <c r="A349" s="4" t="s">
        <v>14</v>
      </c>
      <c r="B349" s="41"/>
      <c r="C349" s="4"/>
      <c r="D349" s="4"/>
      <c r="E349" s="4"/>
      <c r="F349" s="4" t="s">
        <v>653</v>
      </c>
      <c r="G349" s="4"/>
      <c r="H349" s="10" t="s">
        <v>637</v>
      </c>
      <c r="I349" s="4"/>
      <c r="J349" s="4"/>
      <c r="K349" s="4"/>
      <c r="L349" s="4"/>
      <c r="M349" s="4"/>
      <c r="N349" s="4"/>
      <c r="O349" s="99"/>
      <c r="P349" s="4" t="s">
        <v>16</v>
      </c>
      <c r="Q349" s="4"/>
      <c r="R349" s="4"/>
    </row>
    <row r="350" spans="1:18" x14ac:dyDescent="0.25"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44"/>
      <c r="P350" s="11"/>
      <c r="Q350" s="11"/>
      <c r="R350" s="11"/>
    </row>
    <row r="351" spans="1:18" x14ac:dyDescent="0.25">
      <c r="C351" s="11" t="s">
        <v>18</v>
      </c>
      <c r="D351" s="11" t="s">
        <v>19</v>
      </c>
      <c r="E351" s="11"/>
      <c r="F351" s="11" t="s">
        <v>20</v>
      </c>
      <c r="G351" s="11"/>
      <c r="H351" s="11" t="s">
        <v>21</v>
      </c>
      <c r="I351" s="11"/>
      <c r="J351" s="12" t="s">
        <v>22</v>
      </c>
      <c r="K351" s="12"/>
      <c r="L351" s="11" t="s">
        <v>23</v>
      </c>
      <c r="M351" s="11"/>
      <c r="N351" s="11" t="s">
        <v>24</v>
      </c>
      <c r="O351" s="44"/>
      <c r="P351" s="11" t="s">
        <v>25</v>
      </c>
      <c r="Q351" s="11"/>
      <c r="R351" s="11" t="s">
        <v>26</v>
      </c>
    </row>
    <row r="352" spans="1:18" x14ac:dyDescent="0.25">
      <c r="C352" s="12" t="s">
        <v>17</v>
      </c>
      <c r="D352" s="12" t="s">
        <v>17</v>
      </c>
      <c r="F352" s="12" t="s">
        <v>638</v>
      </c>
      <c r="G352" s="12"/>
      <c r="H352" s="11" t="s">
        <v>639</v>
      </c>
      <c r="I352" s="12"/>
      <c r="J352" s="11" t="s">
        <v>640</v>
      </c>
      <c r="K352" s="12"/>
      <c r="L352" s="12" t="s">
        <v>640</v>
      </c>
      <c r="M352" s="12"/>
      <c r="O352" s="6"/>
      <c r="P352" s="12" t="s">
        <v>639</v>
      </c>
      <c r="R352" s="12"/>
    </row>
    <row r="353" spans="1:18" x14ac:dyDescent="0.25">
      <c r="A353" s="12" t="s">
        <v>32</v>
      </c>
      <c r="B353" s="12"/>
      <c r="C353" s="12" t="s">
        <v>33</v>
      </c>
      <c r="D353" s="12" t="s">
        <v>33</v>
      </c>
      <c r="E353" s="11"/>
      <c r="F353" s="12" t="s">
        <v>641</v>
      </c>
      <c r="G353" s="12"/>
      <c r="H353" s="12" t="s">
        <v>642</v>
      </c>
      <c r="I353" s="12"/>
      <c r="J353" s="12" t="s">
        <v>639</v>
      </c>
      <c r="K353" s="11"/>
      <c r="L353" s="12" t="s">
        <v>639</v>
      </c>
      <c r="M353" s="9"/>
      <c r="N353" s="12" t="s">
        <v>643</v>
      </c>
      <c r="O353" s="44"/>
      <c r="P353" s="11" t="s">
        <v>642</v>
      </c>
      <c r="Q353" s="11"/>
      <c r="R353" s="12" t="s">
        <v>34</v>
      </c>
    </row>
    <row r="354" spans="1:18" ht="13.8" thickBot="1" x14ac:dyDescent="0.3">
      <c r="A354" s="10" t="s">
        <v>36</v>
      </c>
      <c r="B354" s="10"/>
      <c r="C354" s="10" t="s">
        <v>37</v>
      </c>
      <c r="D354" s="10" t="s">
        <v>38</v>
      </c>
      <c r="E354" s="10"/>
      <c r="F354" s="13" t="s">
        <v>644</v>
      </c>
      <c r="G354" s="13"/>
      <c r="H354" s="13" t="s">
        <v>645</v>
      </c>
      <c r="I354" s="178"/>
      <c r="J354" s="13" t="s">
        <v>646</v>
      </c>
      <c r="K354" s="178"/>
      <c r="L354" s="178" t="s">
        <v>647</v>
      </c>
      <c r="M354" s="14"/>
      <c r="N354" s="14" t="s">
        <v>648</v>
      </c>
      <c r="O354" s="179"/>
      <c r="P354" s="14" t="s">
        <v>649</v>
      </c>
      <c r="Q354" s="14"/>
      <c r="R354" s="14" t="s">
        <v>52</v>
      </c>
    </row>
    <row r="355" spans="1:18" x14ac:dyDescent="0.25">
      <c r="A355" s="12">
        <v>1</v>
      </c>
      <c r="B355" s="15"/>
      <c r="O355" s="6"/>
    </row>
    <row r="356" spans="1:18" x14ac:dyDescent="0.25">
      <c r="A356" s="12">
        <v>2</v>
      </c>
      <c r="B356" s="15"/>
      <c r="D356" s="5" t="s">
        <v>137</v>
      </c>
      <c r="I356" s="28"/>
      <c r="K356" s="28"/>
      <c r="M356" s="28"/>
      <c r="O356" s="28"/>
      <c r="Q356" s="28"/>
    </row>
    <row r="357" spans="1:18" x14ac:dyDescent="0.25">
      <c r="A357" s="12">
        <v>3</v>
      </c>
      <c r="B357" s="15"/>
      <c r="C357" s="11">
        <v>34199</v>
      </c>
      <c r="D357" s="5" t="s">
        <v>57</v>
      </c>
      <c r="F357" s="21">
        <v>2.9000000000000004</v>
      </c>
      <c r="G357" s="6"/>
      <c r="H357" s="98">
        <v>450039.90233000007</v>
      </c>
      <c r="I357" s="23"/>
      <c r="J357" s="98">
        <v>20679.017749999999</v>
      </c>
      <c r="K357" s="180"/>
      <c r="L357" s="98">
        <v>0</v>
      </c>
      <c r="M357" s="180"/>
      <c r="N357" s="98">
        <v>0</v>
      </c>
      <c r="O357" s="23"/>
      <c r="P357" s="22">
        <v>470718.92008000007</v>
      </c>
      <c r="Q357" s="180"/>
      <c r="R357" s="98">
        <v>455260.77506000001</v>
      </c>
    </row>
    <row r="358" spans="1:18" x14ac:dyDescent="0.25">
      <c r="A358" s="12">
        <v>4</v>
      </c>
      <c r="B358" s="15"/>
      <c r="C358" s="12">
        <v>34399</v>
      </c>
      <c r="D358" s="5" t="s">
        <v>94</v>
      </c>
      <c r="F358" s="21">
        <v>2.9000000000000004</v>
      </c>
      <c r="G358" s="6"/>
      <c r="H358" s="98">
        <v>802866.0832199998</v>
      </c>
      <c r="I358" s="23"/>
      <c r="J358" s="98">
        <v>157930.06943</v>
      </c>
      <c r="K358" s="180"/>
      <c r="L358" s="98">
        <v>0</v>
      </c>
      <c r="M358" s="180"/>
      <c r="N358" s="98">
        <v>0</v>
      </c>
      <c r="O358" s="23"/>
      <c r="P358" s="22">
        <v>960796.15264999983</v>
      </c>
      <c r="Q358" s="180"/>
      <c r="R358" s="98">
        <v>822987.48395999998</v>
      </c>
    </row>
    <row r="359" spans="1:18" x14ac:dyDescent="0.25">
      <c r="A359" s="12">
        <v>5</v>
      </c>
      <c r="B359" s="15"/>
      <c r="C359" s="12">
        <v>34599</v>
      </c>
      <c r="D359" s="5" t="s">
        <v>60</v>
      </c>
      <c r="F359" s="21">
        <v>2.9000000000000004</v>
      </c>
      <c r="G359" s="6"/>
      <c r="H359" s="98">
        <v>324613.47578000015</v>
      </c>
      <c r="I359" s="23"/>
      <c r="J359" s="98">
        <v>0</v>
      </c>
      <c r="K359" s="180"/>
      <c r="L359" s="98">
        <v>0</v>
      </c>
      <c r="M359" s="180"/>
      <c r="N359" s="98">
        <v>0</v>
      </c>
      <c r="O359" s="23"/>
      <c r="P359" s="22">
        <v>324613.47578000015</v>
      </c>
      <c r="Q359" s="180"/>
      <c r="R359" s="98">
        <v>324613.47577999998</v>
      </c>
    </row>
    <row r="360" spans="1:18" x14ac:dyDescent="0.25">
      <c r="A360" s="12">
        <v>6</v>
      </c>
      <c r="B360" s="15"/>
      <c r="C360" s="11">
        <v>34899</v>
      </c>
      <c r="D360" s="5" t="s">
        <v>138</v>
      </c>
      <c r="F360" s="21">
        <v>10</v>
      </c>
      <c r="G360" s="6"/>
      <c r="H360" s="98">
        <v>8946.3827099999999</v>
      </c>
      <c r="I360" s="23"/>
      <c r="J360" s="98">
        <v>19063.454460000001</v>
      </c>
      <c r="K360" s="180"/>
      <c r="L360" s="98">
        <v>0</v>
      </c>
      <c r="M360" s="180"/>
      <c r="N360" s="98">
        <v>0</v>
      </c>
      <c r="O360" s="23"/>
      <c r="P360" s="22">
        <v>28009.837169999999</v>
      </c>
      <c r="Q360" s="180"/>
      <c r="R360" s="98">
        <v>14658.305460000001</v>
      </c>
    </row>
    <row r="361" spans="1:18" ht="13.8" thickBot="1" x14ac:dyDescent="0.3">
      <c r="A361" s="12">
        <v>7</v>
      </c>
      <c r="B361" s="15"/>
      <c r="C361" s="12"/>
      <c r="D361" s="5" t="s">
        <v>139</v>
      </c>
      <c r="F361" s="12"/>
      <c r="H361" s="105">
        <v>1586465.8440400001</v>
      </c>
      <c r="I361" s="22"/>
      <c r="J361" s="105">
        <v>197672.54164000001</v>
      </c>
      <c r="K361" s="26"/>
      <c r="L361" s="105">
        <v>0</v>
      </c>
      <c r="M361" s="26"/>
      <c r="N361" s="105">
        <v>0</v>
      </c>
      <c r="O361" s="26"/>
      <c r="P361" s="105">
        <v>1784138.3856800001</v>
      </c>
      <c r="Q361" s="26"/>
      <c r="R361" s="105">
        <v>1617520.0402599999</v>
      </c>
    </row>
    <row r="362" spans="1:18" ht="13.8" thickTop="1" x14ac:dyDescent="0.25">
      <c r="A362" s="12">
        <v>8</v>
      </c>
      <c r="B362" s="15"/>
      <c r="O362" s="6"/>
    </row>
    <row r="363" spans="1:18" x14ac:dyDescent="0.25">
      <c r="A363" s="12">
        <v>9</v>
      </c>
      <c r="B363" s="15"/>
      <c r="D363" s="5" t="s">
        <v>140</v>
      </c>
      <c r="I363" s="28"/>
      <c r="K363" s="28"/>
      <c r="M363" s="28"/>
      <c r="O363" s="28"/>
      <c r="Q363" s="28"/>
    </row>
    <row r="364" spans="1:18" x14ac:dyDescent="0.25">
      <c r="A364" s="12">
        <v>10</v>
      </c>
      <c r="B364" s="15"/>
      <c r="C364" s="11">
        <v>34198</v>
      </c>
      <c r="D364" s="5" t="s">
        <v>57</v>
      </c>
      <c r="F364" s="21">
        <v>3.3000000000000003</v>
      </c>
      <c r="G364" s="6"/>
      <c r="H364" s="98">
        <v>0</v>
      </c>
      <c r="I364" s="23"/>
      <c r="J364" s="98">
        <v>0</v>
      </c>
      <c r="K364" s="180"/>
      <c r="L364" s="98">
        <v>0</v>
      </c>
      <c r="M364" s="180"/>
      <c r="N364" s="98">
        <v>0</v>
      </c>
      <c r="O364" s="23"/>
      <c r="P364" s="22">
        <v>0</v>
      </c>
      <c r="Q364" s="180"/>
      <c r="R364" s="98">
        <v>0</v>
      </c>
    </row>
    <row r="365" spans="1:18" x14ac:dyDescent="0.25">
      <c r="A365" s="12">
        <v>11</v>
      </c>
      <c r="B365" s="15"/>
      <c r="C365" s="12">
        <v>34398</v>
      </c>
      <c r="D365" s="5" t="s">
        <v>94</v>
      </c>
      <c r="F365" s="21">
        <v>3.3000000000000003</v>
      </c>
      <c r="G365" s="6"/>
      <c r="H365" s="98">
        <v>940.67219000000023</v>
      </c>
      <c r="I365" s="23"/>
      <c r="J365" s="98">
        <v>0</v>
      </c>
      <c r="K365" s="180"/>
      <c r="L365" s="98">
        <v>0</v>
      </c>
      <c r="M365" s="180"/>
      <c r="N365" s="98">
        <v>0</v>
      </c>
      <c r="O365" s="23"/>
      <c r="P365" s="22">
        <v>940.67219000000023</v>
      </c>
      <c r="Q365" s="180"/>
      <c r="R365" s="98">
        <v>940.67219</v>
      </c>
    </row>
    <row r="366" spans="1:18" x14ac:dyDescent="0.25">
      <c r="A366" s="12">
        <v>12</v>
      </c>
      <c r="B366" s="15"/>
      <c r="C366" s="12">
        <v>34598</v>
      </c>
      <c r="D366" s="5" t="s">
        <v>60</v>
      </c>
      <c r="F366" s="21">
        <v>3.3000000000000003</v>
      </c>
      <c r="G366" s="6"/>
      <c r="H366" s="98">
        <v>0</v>
      </c>
      <c r="I366" s="23"/>
      <c r="J366" s="98">
        <v>0</v>
      </c>
      <c r="K366" s="180"/>
      <c r="L366" s="98">
        <v>0</v>
      </c>
      <c r="M366" s="180"/>
      <c r="N366" s="98">
        <v>0</v>
      </c>
      <c r="O366" s="23"/>
      <c r="P366" s="22">
        <v>0</v>
      </c>
      <c r="Q366" s="180"/>
      <c r="R366" s="98">
        <v>0</v>
      </c>
    </row>
    <row r="367" spans="1:18" x14ac:dyDescent="0.25">
      <c r="A367" s="12">
        <v>13</v>
      </c>
      <c r="B367" s="15"/>
      <c r="C367" s="11">
        <v>34898</v>
      </c>
      <c r="D367" s="5" t="s">
        <v>138</v>
      </c>
      <c r="F367" s="21">
        <v>10</v>
      </c>
      <c r="G367" s="6"/>
      <c r="H367" s="98">
        <v>9.2370299999999972</v>
      </c>
      <c r="I367" s="23"/>
      <c r="J367" s="98">
        <v>0</v>
      </c>
      <c r="K367" s="180"/>
      <c r="L367" s="98">
        <v>0</v>
      </c>
      <c r="M367" s="180"/>
      <c r="N367" s="98">
        <v>0</v>
      </c>
      <c r="O367" s="23"/>
      <c r="P367" s="22">
        <v>9.2370299999999972</v>
      </c>
      <c r="Q367" s="180"/>
      <c r="R367" s="98">
        <v>9.2370300000000007</v>
      </c>
    </row>
    <row r="368" spans="1:18" ht="13.8" thickBot="1" x14ac:dyDescent="0.3">
      <c r="A368" s="12">
        <v>14</v>
      </c>
      <c r="B368" s="15"/>
      <c r="C368" s="12"/>
      <c r="D368" s="5" t="s">
        <v>141</v>
      </c>
      <c r="F368" s="12"/>
      <c r="H368" s="105">
        <v>949.90922000000023</v>
      </c>
      <c r="I368" s="22"/>
      <c r="J368" s="105">
        <v>0</v>
      </c>
      <c r="K368" s="26"/>
      <c r="L368" s="105">
        <v>0</v>
      </c>
      <c r="M368" s="26"/>
      <c r="N368" s="105">
        <v>0</v>
      </c>
      <c r="O368" s="26"/>
      <c r="P368" s="105">
        <v>949.90922000000023</v>
      </c>
      <c r="Q368" s="26"/>
      <c r="R368" s="105">
        <v>949.90922</v>
      </c>
    </row>
    <row r="369" spans="1:18" ht="13.8" thickTop="1" x14ac:dyDescent="0.25">
      <c r="A369" s="12">
        <v>15</v>
      </c>
      <c r="B369" s="15"/>
      <c r="O369" s="6"/>
    </row>
    <row r="370" spans="1:18" x14ac:dyDescent="0.25">
      <c r="A370" s="12">
        <v>16</v>
      </c>
      <c r="B370" s="15"/>
      <c r="C370" s="37"/>
      <c r="D370" s="7" t="s">
        <v>142</v>
      </c>
      <c r="O370" s="6"/>
    </row>
    <row r="371" spans="1:18" x14ac:dyDescent="0.25">
      <c r="A371" s="12">
        <v>17</v>
      </c>
      <c r="B371" s="15"/>
      <c r="C371" s="11">
        <v>34120</v>
      </c>
      <c r="D371" s="5" t="s">
        <v>57</v>
      </c>
      <c r="F371" s="21">
        <v>0</v>
      </c>
      <c r="G371" s="6"/>
      <c r="H371" s="98">
        <v>0</v>
      </c>
      <c r="I371" s="23"/>
      <c r="J371" s="98">
        <v>0</v>
      </c>
      <c r="K371" s="180"/>
      <c r="L371" s="98">
        <v>0</v>
      </c>
      <c r="M371" s="180"/>
      <c r="N371" s="98">
        <v>0</v>
      </c>
      <c r="O371" s="23"/>
      <c r="P371" s="22">
        <v>0</v>
      </c>
      <c r="Q371" s="180"/>
      <c r="R371" s="98">
        <v>0</v>
      </c>
    </row>
    <row r="372" spans="1:18" x14ac:dyDescent="0.25">
      <c r="A372" s="12">
        <v>18</v>
      </c>
      <c r="B372" s="38"/>
      <c r="C372" s="11">
        <v>34220</v>
      </c>
      <c r="D372" s="5" t="s">
        <v>93</v>
      </c>
      <c r="F372" s="21">
        <v>0</v>
      </c>
      <c r="G372" s="6"/>
      <c r="H372" s="98">
        <v>0</v>
      </c>
      <c r="I372" s="23"/>
      <c r="J372" s="98">
        <v>0</v>
      </c>
      <c r="K372" s="180"/>
      <c r="L372" s="98">
        <v>0</v>
      </c>
      <c r="M372" s="180"/>
      <c r="N372" s="98">
        <v>0</v>
      </c>
      <c r="O372" s="23"/>
      <c r="P372" s="22">
        <v>0</v>
      </c>
      <c r="Q372" s="180"/>
      <c r="R372" s="98">
        <v>0</v>
      </c>
    </row>
    <row r="373" spans="1:18" x14ac:dyDescent="0.25">
      <c r="A373" s="12">
        <v>19</v>
      </c>
      <c r="B373" s="38"/>
      <c r="C373" s="11">
        <v>34320</v>
      </c>
      <c r="D373" s="5" t="s">
        <v>94</v>
      </c>
      <c r="F373" s="21">
        <v>0</v>
      </c>
      <c r="G373" s="6"/>
      <c r="H373" s="98">
        <v>0</v>
      </c>
      <c r="I373" s="23"/>
      <c r="J373" s="98">
        <v>0</v>
      </c>
      <c r="K373" s="180"/>
      <c r="L373" s="98">
        <v>0</v>
      </c>
      <c r="M373" s="180"/>
      <c r="N373" s="98">
        <v>0</v>
      </c>
      <c r="O373" s="23"/>
      <c r="P373" s="22">
        <v>0</v>
      </c>
      <c r="Q373" s="180"/>
      <c r="R373" s="98">
        <v>0</v>
      </c>
    </row>
    <row r="374" spans="1:18" x14ac:dyDescent="0.25">
      <c r="A374" s="12">
        <v>20</v>
      </c>
      <c r="B374" s="15"/>
      <c r="C374" s="11">
        <v>34520</v>
      </c>
      <c r="D374" s="5" t="s">
        <v>60</v>
      </c>
      <c r="F374" s="21">
        <v>0</v>
      </c>
      <c r="G374" s="6"/>
      <c r="H374" s="98">
        <v>0</v>
      </c>
      <c r="I374" s="23"/>
      <c r="J374" s="98">
        <v>0</v>
      </c>
      <c r="K374" s="180"/>
      <c r="L374" s="98">
        <v>0</v>
      </c>
      <c r="M374" s="180"/>
      <c r="N374" s="98">
        <v>0</v>
      </c>
      <c r="O374" s="23"/>
      <c r="P374" s="22">
        <v>0</v>
      </c>
      <c r="Q374" s="180"/>
      <c r="R374" s="98">
        <v>0</v>
      </c>
    </row>
    <row r="375" spans="1:18" x14ac:dyDescent="0.25">
      <c r="A375" s="12">
        <v>21</v>
      </c>
      <c r="B375" s="15"/>
      <c r="C375" s="11">
        <v>34620</v>
      </c>
      <c r="D375" s="5" t="s">
        <v>61</v>
      </c>
      <c r="F375" s="21">
        <v>0</v>
      </c>
      <c r="G375" s="6"/>
      <c r="H375" s="98">
        <v>0</v>
      </c>
      <c r="I375" s="23"/>
      <c r="J375" s="98">
        <v>0</v>
      </c>
      <c r="K375" s="180"/>
      <c r="L375" s="98">
        <v>0</v>
      </c>
      <c r="M375" s="180"/>
      <c r="N375" s="98">
        <v>0</v>
      </c>
      <c r="O375" s="23"/>
      <c r="P375" s="22">
        <v>0</v>
      </c>
      <c r="Q375" s="180"/>
      <c r="R375" s="98">
        <v>0</v>
      </c>
    </row>
    <row r="376" spans="1:18" x14ac:dyDescent="0.25">
      <c r="A376" s="12">
        <v>22</v>
      </c>
      <c r="B376" s="15"/>
      <c r="C376" s="11">
        <v>34820</v>
      </c>
      <c r="D376" s="5" t="s">
        <v>138</v>
      </c>
      <c r="F376" s="21">
        <v>0</v>
      </c>
      <c r="G376" s="6"/>
      <c r="H376" s="98">
        <v>0</v>
      </c>
      <c r="I376" s="23"/>
      <c r="J376" s="98">
        <v>0</v>
      </c>
      <c r="K376" s="180"/>
      <c r="L376" s="98">
        <v>0</v>
      </c>
      <c r="M376" s="180"/>
      <c r="N376" s="98">
        <v>0</v>
      </c>
      <c r="O376" s="23"/>
      <c r="P376" s="22">
        <v>0</v>
      </c>
      <c r="Q376" s="180"/>
      <c r="R376" s="98">
        <v>0</v>
      </c>
    </row>
    <row r="377" spans="1:18" ht="13.8" thickBot="1" x14ac:dyDescent="0.3">
      <c r="A377" s="12">
        <v>23</v>
      </c>
      <c r="B377" s="15"/>
      <c r="D377" s="7" t="s">
        <v>143</v>
      </c>
      <c r="H377" s="105">
        <v>0</v>
      </c>
      <c r="I377" s="22"/>
      <c r="J377" s="105">
        <v>0</v>
      </c>
      <c r="K377" s="26"/>
      <c r="L377" s="105">
        <v>0</v>
      </c>
      <c r="M377" s="26"/>
      <c r="N377" s="105">
        <v>0</v>
      </c>
      <c r="O377" s="26"/>
      <c r="P377" s="105">
        <v>0</v>
      </c>
      <c r="Q377" s="180"/>
      <c r="R377" s="105">
        <v>0</v>
      </c>
    </row>
    <row r="378" spans="1:18" ht="13.8" thickTop="1" x14ac:dyDescent="0.25">
      <c r="A378" s="12">
        <v>24</v>
      </c>
      <c r="B378" s="15"/>
    </row>
    <row r="379" spans="1:18" ht="13.8" thickBot="1" x14ac:dyDescent="0.3">
      <c r="A379" s="12">
        <v>25</v>
      </c>
      <c r="B379" s="15"/>
      <c r="C379" s="12"/>
      <c r="D379" s="5" t="s">
        <v>144</v>
      </c>
      <c r="H379" s="54">
        <v>5080671.2859099992</v>
      </c>
      <c r="I379" s="28"/>
      <c r="J379" s="54">
        <v>392292.12367999996</v>
      </c>
      <c r="K379" s="28"/>
      <c r="L379" s="54">
        <v>-38470.354189999991</v>
      </c>
      <c r="M379" s="28"/>
      <c r="N379" s="54">
        <v>0</v>
      </c>
      <c r="O379" s="28"/>
      <c r="P379" s="54">
        <v>5434493.0554</v>
      </c>
      <c r="Q379" s="28"/>
      <c r="R379" s="54">
        <v>5205000.8080900004</v>
      </c>
    </row>
    <row r="380" spans="1:18" ht="13.8" thickTop="1" x14ac:dyDescent="0.25">
      <c r="A380" s="12">
        <v>26</v>
      </c>
      <c r="C380" s="11"/>
      <c r="H380" s="43"/>
      <c r="I380" s="28"/>
      <c r="J380" s="43"/>
      <c r="K380" s="28"/>
      <c r="L380" s="43"/>
      <c r="M380" s="28"/>
      <c r="N380" s="43"/>
      <c r="O380" s="28"/>
      <c r="P380" s="43"/>
      <c r="Q380" s="28"/>
      <c r="R380" s="43"/>
    </row>
    <row r="381" spans="1:18" ht="13.8" thickBot="1" x14ac:dyDescent="0.3">
      <c r="A381" s="12">
        <v>27</v>
      </c>
      <c r="C381" s="11"/>
      <c r="D381" s="5" t="s">
        <v>145</v>
      </c>
      <c r="H381" s="36">
        <v>6519743.6921199989</v>
      </c>
      <c r="I381" s="28"/>
      <c r="J381" s="36">
        <v>432077.44867999997</v>
      </c>
      <c r="K381" s="28"/>
      <c r="L381" s="36">
        <v>-46503.132739999994</v>
      </c>
      <c r="M381" s="28"/>
      <c r="N381" s="36">
        <v>0</v>
      </c>
      <c r="O381" s="28"/>
      <c r="P381" s="36">
        <v>6905318.008059999</v>
      </c>
      <c r="Q381" s="28"/>
      <c r="R381" s="36">
        <v>6665354.2248400003</v>
      </c>
    </row>
    <row r="382" spans="1:18" ht="13.8" thickTop="1" x14ac:dyDescent="0.25">
      <c r="A382" s="12">
        <v>28</v>
      </c>
      <c r="B382" s="15"/>
      <c r="O382" s="6"/>
    </row>
    <row r="383" spans="1:18" x14ac:dyDescent="0.25">
      <c r="A383" s="12">
        <v>29</v>
      </c>
      <c r="B383" s="15"/>
      <c r="C383" s="12"/>
      <c r="D383" s="30" t="s">
        <v>146</v>
      </c>
      <c r="E383" s="30"/>
      <c r="H383" s="28"/>
      <c r="I383" s="28"/>
      <c r="J383" s="55"/>
      <c r="K383" s="55"/>
      <c r="L383" s="56"/>
      <c r="M383" s="55"/>
      <c r="N383" s="55"/>
      <c r="O383" s="43"/>
      <c r="P383" s="55"/>
      <c r="Q383" s="55"/>
      <c r="R383" s="55"/>
    </row>
    <row r="384" spans="1:18" x14ac:dyDescent="0.25">
      <c r="A384" s="12">
        <v>30</v>
      </c>
      <c r="B384" s="15"/>
      <c r="C384" s="11">
        <v>35001</v>
      </c>
      <c r="D384" s="184" t="s">
        <v>147</v>
      </c>
      <c r="F384" s="21">
        <v>1.3</v>
      </c>
      <c r="G384" s="6"/>
      <c r="H384" s="98">
        <v>12162.254090000002</v>
      </c>
      <c r="I384" s="23"/>
      <c r="J384" s="98">
        <v>0</v>
      </c>
      <c r="K384" s="180"/>
      <c r="L384" s="98">
        <v>0</v>
      </c>
      <c r="M384" s="180"/>
      <c r="N384" s="98">
        <v>0</v>
      </c>
      <c r="O384" s="23"/>
      <c r="P384" s="22">
        <v>12162.254090000002</v>
      </c>
      <c r="Q384" s="180"/>
      <c r="R384" s="98">
        <v>12162.25409</v>
      </c>
    </row>
    <row r="385" spans="1:18" x14ac:dyDescent="0.25">
      <c r="A385" s="12">
        <v>31</v>
      </c>
      <c r="B385" s="15"/>
      <c r="C385" s="12">
        <v>35100</v>
      </c>
      <c r="D385" s="5" t="s">
        <v>148</v>
      </c>
      <c r="F385" s="21">
        <v>10</v>
      </c>
      <c r="G385" s="6"/>
      <c r="H385" s="98">
        <v>0</v>
      </c>
      <c r="I385" s="23"/>
      <c r="J385" s="98">
        <v>0</v>
      </c>
      <c r="K385" s="180"/>
      <c r="L385" s="98">
        <v>0</v>
      </c>
      <c r="M385" s="180"/>
      <c r="N385" s="98">
        <v>0</v>
      </c>
      <c r="O385" s="23"/>
      <c r="P385" s="22">
        <v>0</v>
      </c>
      <c r="Q385" s="180"/>
      <c r="R385" s="98">
        <v>0</v>
      </c>
    </row>
    <row r="386" spans="1:18" x14ac:dyDescent="0.25">
      <c r="A386" s="12">
        <v>32</v>
      </c>
      <c r="B386" s="15"/>
      <c r="C386" s="11">
        <v>35200</v>
      </c>
      <c r="D386" s="184" t="s">
        <v>149</v>
      </c>
      <c r="F386" s="21">
        <v>1.7999999999999998</v>
      </c>
      <c r="G386" s="6"/>
      <c r="H386" s="98">
        <v>74793.268689999997</v>
      </c>
      <c r="I386" s="23"/>
      <c r="J386" s="98">
        <v>1484.11103</v>
      </c>
      <c r="K386" s="180"/>
      <c r="L386" s="98">
        <v>0</v>
      </c>
      <c r="M386" s="180"/>
      <c r="N386" s="98">
        <v>0</v>
      </c>
      <c r="O386" s="23"/>
      <c r="P386" s="22">
        <v>76277.379719999997</v>
      </c>
      <c r="Q386" s="180"/>
      <c r="R386" s="98">
        <v>75478.243010000006</v>
      </c>
    </row>
    <row r="387" spans="1:18" x14ac:dyDescent="0.25">
      <c r="A387" s="12">
        <v>33</v>
      </c>
      <c r="B387" s="15"/>
      <c r="C387" s="11">
        <v>35300</v>
      </c>
      <c r="D387" s="185" t="s">
        <v>150</v>
      </c>
      <c r="E387" s="30"/>
      <c r="F387" s="21">
        <v>2.4</v>
      </c>
      <c r="G387" s="6"/>
      <c r="H387" s="98">
        <v>435845.56096000032</v>
      </c>
      <c r="I387" s="23"/>
      <c r="J387" s="98">
        <v>15806.836080000001</v>
      </c>
      <c r="K387" s="180"/>
      <c r="L387" s="98">
        <v>-2371.0253900000002</v>
      </c>
      <c r="M387" s="180"/>
      <c r="N387" s="98">
        <v>0</v>
      </c>
      <c r="O387" s="23"/>
      <c r="P387" s="22">
        <v>449281.37165000028</v>
      </c>
      <c r="Q387" s="180"/>
      <c r="R387" s="98">
        <v>443615.50244999997</v>
      </c>
    </row>
    <row r="388" spans="1:18" x14ac:dyDescent="0.25">
      <c r="A388" s="12">
        <v>34</v>
      </c>
      <c r="B388" s="15"/>
      <c r="C388" s="11">
        <v>35400</v>
      </c>
      <c r="D388" s="185" t="s">
        <v>151</v>
      </c>
      <c r="E388" s="30"/>
      <c r="F388" s="21">
        <v>2.8000000000000003</v>
      </c>
      <c r="G388" s="6"/>
      <c r="H388" s="98">
        <v>5092.0605500000001</v>
      </c>
      <c r="I388" s="23"/>
      <c r="J388" s="98">
        <v>0</v>
      </c>
      <c r="K388" s="180"/>
      <c r="L388" s="98">
        <v>0</v>
      </c>
      <c r="M388" s="180"/>
      <c r="N388" s="98">
        <v>0</v>
      </c>
      <c r="O388" s="23"/>
      <c r="P388" s="22">
        <v>5092.0605500000001</v>
      </c>
      <c r="Q388" s="180"/>
      <c r="R388" s="98">
        <v>5092.0605500000001</v>
      </c>
    </row>
    <row r="389" spans="1:18" x14ac:dyDescent="0.25">
      <c r="A389" s="12">
        <v>35</v>
      </c>
      <c r="B389" s="15"/>
      <c r="C389" s="11">
        <v>35500</v>
      </c>
      <c r="D389" s="184" t="s">
        <v>152</v>
      </c>
      <c r="F389" s="21">
        <v>2.8000000000000003</v>
      </c>
      <c r="G389" s="6"/>
      <c r="H389" s="98">
        <v>418715.16397999995</v>
      </c>
      <c r="I389" s="23"/>
      <c r="J389" s="98">
        <v>88695.66433</v>
      </c>
      <c r="K389" s="180"/>
      <c r="L389" s="98">
        <v>-5321.7398700000003</v>
      </c>
      <c r="M389" s="180"/>
      <c r="N389" s="98">
        <v>0</v>
      </c>
      <c r="O389" s="23"/>
      <c r="P389" s="22">
        <v>502089.08843999996</v>
      </c>
      <c r="Q389" s="180"/>
      <c r="R389" s="98">
        <v>459502.47714999999</v>
      </c>
    </row>
    <row r="390" spans="1:18" x14ac:dyDescent="0.25">
      <c r="A390" s="12">
        <v>36</v>
      </c>
      <c r="B390" s="15"/>
      <c r="C390" s="11">
        <v>35600</v>
      </c>
      <c r="D390" s="184" t="s">
        <v>153</v>
      </c>
      <c r="F390" s="21">
        <v>2.9000000000000004</v>
      </c>
      <c r="G390" s="6"/>
      <c r="H390" s="98">
        <v>179035.34315999996</v>
      </c>
      <c r="I390" s="23"/>
      <c r="J390" s="98">
        <v>9545.1049399999993</v>
      </c>
      <c r="K390" s="180"/>
      <c r="L390" s="98">
        <v>-2386.2762200000002</v>
      </c>
      <c r="M390" s="180"/>
      <c r="N390" s="98">
        <v>0</v>
      </c>
      <c r="O390" s="23"/>
      <c r="P390" s="22">
        <v>186194.17187999995</v>
      </c>
      <c r="Q390" s="180"/>
      <c r="R390" s="98">
        <v>183169.97902</v>
      </c>
    </row>
    <row r="391" spans="1:18" x14ac:dyDescent="0.25">
      <c r="A391" s="12">
        <v>37</v>
      </c>
      <c r="B391" s="15"/>
      <c r="C391" s="11">
        <v>35601</v>
      </c>
      <c r="D391" s="184" t="s">
        <v>154</v>
      </c>
      <c r="F391" s="21">
        <v>1.6</v>
      </c>
      <c r="G391" s="6"/>
      <c r="H391" s="98">
        <v>2110.61013</v>
      </c>
      <c r="I391" s="23"/>
      <c r="J391" s="98">
        <v>0</v>
      </c>
      <c r="K391" s="180"/>
      <c r="L391" s="98">
        <v>0</v>
      </c>
      <c r="M391" s="180"/>
      <c r="N391" s="98">
        <v>0</v>
      </c>
      <c r="O391" s="23"/>
      <c r="P391" s="22">
        <v>2110.61013</v>
      </c>
      <c r="Q391" s="180"/>
      <c r="R391" s="98">
        <v>2110.61013</v>
      </c>
    </row>
    <row r="392" spans="1:18" x14ac:dyDescent="0.25">
      <c r="A392" s="12">
        <v>38</v>
      </c>
      <c r="B392" s="15"/>
      <c r="C392" s="11">
        <v>35700</v>
      </c>
      <c r="D392" s="184" t="s">
        <v>155</v>
      </c>
      <c r="F392" s="21">
        <v>1.7000000000000002</v>
      </c>
      <c r="G392" s="6"/>
      <c r="H392" s="98">
        <v>4322.8605300000008</v>
      </c>
      <c r="I392" s="23"/>
      <c r="J392" s="98">
        <v>0</v>
      </c>
      <c r="K392" s="180"/>
      <c r="L392" s="98">
        <v>0</v>
      </c>
      <c r="M392" s="180"/>
      <c r="N392" s="98">
        <v>0</v>
      </c>
      <c r="O392" s="23"/>
      <c r="P392" s="22">
        <v>4322.8605300000008</v>
      </c>
      <c r="Q392" s="180"/>
      <c r="R392" s="98">
        <v>4322.8605299999999</v>
      </c>
    </row>
    <row r="393" spans="1:18" x14ac:dyDescent="0.25">
      <c r="A393" s="12">
        <v>39</v>
      </c>
      <c r="B393" s="15"/>
      <c r="C393" s="11">
        <v>35800</v>
      </c>
      <c r="D393" s="184" t="s">
        <v>156</v>
      </c>
      <c r="F393" s="21">
        <v>2.7</v>
      </c>
      <c r="G393" s="6"/>
      <c r="H393" s="98">
        <v>12363.044739999998</v>
      </c>
      <c r="I393" s="23"/>
      <c r="J393" s="98">
        <v>0</v>
      </c>
      <c r="K393" s="180"/>
      <c r="L393" s="98">
        <v>0</v>
      </c>
      <c r="M393" s="180"/>
      <c r="N393" s="98">
        <v>0</v>
      </c>
      <c r="O393" s="23"/>
      <c r="P393" s="22">
        <v>12363.044739999998</v>
      </c>
      <c r="Q393" s="180"/>
      <c r="R393" s="98">
        <v>12363.044739999999</v>
      </c>
    </row>
    <row r="394" spans="1:18" x14ac:dyDescent="0.25">
      <c r="A394" s="12">
        <v>40</v>
      </c>
      <c r="B394" s="15"/>
      <c r="C394" s="11">
        <v>35900</v>
      </c>
      <c r="D394" s="186" t="s">
        <v>157</v>
      </c>
      <c r="E394" s="33"/>
      <c r="F394" s="21">
        <v>1.6</v>
      </c>
      <c r="G394" s="6"/>
      <c r="H394" s="98">
        <v>19224.50677</v>
      </c>
      <c r="I394" s="23"/>
      <c r="J394" s="98">
        <v>585.43836999999996</v>
      </c>
      <c r="K394" s="180"/>
      <c r="L394" s="98">
        <v>5.8543900000000004</v>
      </c>
      <c r="M394" s="180"/>
      <c r="N394" s="98">
        <v>0</v>
      </c>
      <c r="O394" s="23"/>
      <c r="P394" s="22">
        <v>19815.79953</v>
      </c>
      <c r="Q394" s="180"/>
      <c r="R394" s="98">
        <v>19566.45191</v>
      </c>
    </row>
    <row r="395" spans="1:18" ht="13.8" thickBot="1" x14ac:dyDescent="0.3">
      <c r="A395" s="12">
        <v>41</v>
      </c>
      <c r="B395" s="15"/>
      <c r="C395" s="11"/>
      <c r="D395" s="33" t="s">
        <v>158</v>
      </c>
      <c r="E395" s="33"/>
      <c r="F395" s="21"/>
      <c r="G395" s="6"/>
      <c r="H395" s="104">
        <v>1163664.6736000003</v>
      </c>
      <c r="I395" s="28"/>
      <c r="J395" s="104">
        <v>116117.15475000002</v>
      </c>
      <c r="K395" s="28"/>
      <c r="L395" s="104">
        <v>-10073.187089999999</v>
      </c>
      <c r="M395" s="28"/>
      <c r="N395" s="104">
        <v>0</v>
      </c>
      <c r="O395" s="28"/>
      <c r="P395" s="104">
        <v>1269708.6412600002</v>
      </c>
      <c r="Q395" s="28"/>
      <c r="R395" s="104">
        <v>1217383.48358</v>
      </c>
    </row>
    <row r="396" spans="1:18" ht="13.8" thickTop="1" x14ac:dyDescent="0.25">
      <c r="A396" s="12">
        <v>42</v>
      </c>
      <c r="B396" s="15"/>
      <c r="C396" s="12"/>
      <c r="O396" s="6"/>
    </row>
    <row r="397" spans="1:18" x14ac:dyDescent="0.25">
      <c r="A397" s="12">
        <v>43</v>
      </c>
      <c r="B397" s="15"/>
      <c r="O397" s="6"/>
    </row>
    <row r="398" spans="1:18" ht="13.8" thickBot="1" x14ac:dyDescent="0.3">
      <c r="A398" s="10">
        <v>44</v>
      </c>
      <c r="B398" s="39" t="s">
        <v>71</v>
      </c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99"/>
      <c r="P398" s="4"/>
      <c r="Q398" s="4"/>
      <c r="R398" s="4"/>
    </row>
    <row r="399" spans="1:18" x14ac:dyDescent="0.25">
      <c r="A399" s="5" t="s">
        <v>650</v>
      </c>
      <c r="O399" s="6"/>
      <c r="P399" s="5" t="s">
        <v>651</v>
      </c>
    </row>
    <row r="400" spans="1:18" ht="13.8" thickBot="1" x14ac:dyDescent="0.3">
      <c r="A400" s="4" t="s">
        <v>632</v>
      </c>
      <c r="B400" s="4"/>
      <c r="C400" s="4"/>
      <c r="D400" s="4"/>
      <c r="E400" s="4"/>
      <c r="F400" s="4"/>
      <c r="G400" s="4" t="s">
        <v>633</v>
      </c>
      <c r="H400" s="4"/>
      <c r="I400" s="4"/>
      <c r="J400" s="4"/>
      <c r="K400" s="4"/>
      <c r="L400" s="4"/>
      <c r="M400" s="4"/>
      <c r="N400" s="4"/>
      <c r="O400" s="99"/>
      <c r="P400" s="4"/>
      <c r="Q400" s="4"/>
      <c r="R400" s="4" t="s">
        <v>659</v>
      </c>
    </row>
    <row r="401" spans="1:18" x14ac:dyDescent="0.25">
      <c r="A401" s="5" t="s">
        <v>2</v>
      </c>
      <c r="B401" s="40"/>
      <c r="E401" s="6" t="s">
        <v>3</v>
      </c>
      <c r="F401" s="5" t="s">
        <v>635</v>
      </c>
      <c r="J401" s="8"/>
      <c r="K401" s="8"/>
      <c r="M401" s="8"/>
      <c r="N401" s="8"/>
      <c r="O401" s="100"/>
      <c r="P401" s="5" t="s">
        <v>5</v>
      </c>
      <c r="R401" s="9"/>
    </row>
    <row r="402" spans="1:18" x14ac:dyDescent="0.25">
      <c r="B402" s="40"/>
      <c r="F402" s="5" t="s">
        <v>636</v>
      </c>
      <c r="J402" s="6"/>
      <c r="K402" s="9"/>
      <c r="N402" s="6"/>
      <c r="O402" s="6" t="s">
        <v>653</v>
      </c>
      <c r="P402" s="9" t="s">
        <v>7</v>
      </c>
      <c r="R402" s="6"/>
    </row>
    <row r="403" spans="1:18" x14ac:dyDescent="0.25">
      <c r="A403" s="5" t="s">
        <v>8</v>
      </c>
      <c r="B403" s="40"/>
      <c r="F403" s="5" t="s">
        <v>653</v>
      </c>
      <c r="J403" s="6"/>
      <c r="K403" s="9"/>
      <c r="L403" s="6"/>
      <c r="O403" s="6" t="s">
        <v>10</v>
      </c>
      <c r="P403" s="9" t="s">
        <v>11</v>
      </c>
      <c r="R403" s="6"/>
    </row>
    <row r="404" spans="1:18" x14ac:dyDescent="0.25">
      <c r="B404" s="40"/>
      <c r="F404" s="5" t="s">
        <v>653</v>
      </c>
      <c r="J404" s="6"/>
      <c r="K404" s="9"/>
      <c r="L404" s="6"/>
      <c r="O404" s="6" t="s">
        <v>653</v>
      </c>
      <c r="P404" s="9" t="s">
        <v>12</v>
      </c>
      <c r="R404" s="6"/>
    </row>
    <row r="405" spans="1:18" x14ac:dyDescent="0.25">
      <c r="B405" s="40"/>
      <c r="J405" s="6"/>
      <c r="K405" s="9"/>
      <c r="L405" s="6"/>
      <c r="O405" s="6"/>
      <c r="P405" s="9" t="s">
        <v>13</v>
      </c>
      <c r="R405" s="6"/>
    </row>
    <row r="406" spans="1:18" ht="13.8" thickBot="1" x14ac:dyDescent="0.3">
      <c r="A406" s="4" t="s">
        <v>14</v>
      </c>
      <c r="B406" s="41"/>
      <c r="C406" s="4"/>
      <c r="D406" s="4"/>
      <c r="E406" s="4"/>
      <c r="F406" s="4" t="s">
        <v>653</v>
      </c>
      <c r="G406" s="4"/>
      <c r="H406" s="10" t="s">
        <v>637</v>
      </c>
      <c r="I406" s="4"/>
      <c r="J406" s="4"/>
      <c r="K406" s="4"/>
      <c r="L406" s="4"/>
      <c r="M406" s="4"/>
      <c r="N406" s="4"/>
      <c r="O406" s="99"/>
      <c r="P406" s="4" t="s">
        <v>16</v>
      </c>
      <c r="Q406" s="4"/>
      <c r="R406" s="4"/>
    </row>
    <row r="407" spans="1:18" x14ac:dyDescent="0.25"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44"/>
      <c r="P407" s="11"/>
      <c r="Q407" s="11"/>
      <c r="R407" s="11"/>
    </row>
    <row r="408" spans="1:18" x14ac:dyDescent="0.25">
      <c r="C408" s="11" t="s">
        <v>18</v>
      </c>
      <c r="D408" s="11" t="s">
        <v>19</v>
      </c>
      <c r="E408" s="11"/>
      <c r="F408" s="11" t="s">
        <v>20</v>
      </c>
      <c r="G408" s="11"/>
      <c r="H408" s="11" t="s">
        <v>21</v>
      </c>
      <c r="I408" s="11"/>
      <c r="J408" s="12" t="s">
        <v>22</v>
      </c>
      <c r="K408" s="12"/>
      <c r="L408" s="11" t="s">
        <v>23</v>
      </c>
      <c r="M408" s="11"/>
      <c r="N408" s="11" t="s">
        <v>24</v>
      </c>
      <c r="O408" s="44"/>
      <c r="P408" s="11" t="s">
        <v>25</v>
      </c>
      <c r="Q408" s="11"/>
      <c r="R408" s="11" t="s">
        <v>26</v>
      </c>
    </row>
    <row r="409" spans="1:18" x14ac:dyDescent="0.25">
      <c r="C409" s="12" t="s">
        <v>17</v>
      </c>
      <c r="D409" s="12" t="s">
        <v>17</v>
      </c>
      <c r="F409" s="12" t="s">
        <v>638</v>
      </c>
      <c r="G409" s="12"/>
      <c r="H409" s="11" t="s">
        <v>639</v>
      </c>
      <c r="I409" s="12"/>
      <c r="J409" s="11" t="s">
        <v>640</v>
      </c>
      <c r="K409" s="12"/>
      <c r="L409" s="12" t="s">
        <v>640</v>
      </c>
      <c r="M409" s="12"/>
      <c r="O409" s="6"/>
      <c r="P409" s="12" t="s">
        <v>639</v>
      </c>
      <c r="R409" s="12"/>
    </row>
    <row r="410" spans="1:18" x14ac:dyDescent="0.25">
      <c r="A410" s="12" t="s">
        <v>32</v>
      </c>
      <c r="B410" s="12"/>
      <c r="C410" s="12" t="s">
        <v>33</v>
      </c>
      <c r="D410" s="12" t="s">
        <v>33</v>
      </c>
      <c r="E410" s="11"/>
      <c r="F410" s="12" t="s">
        <v>641</v>
      </c>
      <c r="G410" s="12"/>
      <c r="H410" s="12" t="s">
        <v>642</v>
      </c>
      <c r="I410" s="12"/>
      <c r="J410" s="12" t="s">
        <v>639</v>
      </c>
      <c r="K410" s="11"/>
      <c r="L410" s="12" t="s">
        <v>639</v>
      </c>
      <c r="M410" s="9"/>
      <c r="N410" s="12" t="s">
        <v>643</v>
      </c>
      <c r="O410" s="44"/>
      <c r="P410" s="11" t="s">
        <v>642</v>
      </c>
      <c r="Q410" s="11"/>
      <c r="R410" s="12" t="s">
        <v>34</v>
      </c>
    </row>
    <row r="411" spans="1:18" ht="13.8" thickBot="1" x14ac:dyDescent="0.3">
      <c r="A411" s="10" t="s">
        <v>36</v>
      </c>
      <c r="B411" s="10"/>
      <c r="C411" s="10" t="s">
        <v>37</v>
      </c>
      <c r="D411" s="10" t="s">
        <v>38</v>
      </c>
      <c r="E411" s="10"/>
      <c r="F411" s="13" t="s">
        <v>644</v>
      </c>
      <c r="G411" s="13"/>
      <c r="H411" s="13" t="s">
        <v>645</v>
      </c>
      <c r="I411" s="178"/>
      <c r="J411" s="13" t="s">
        <v>646</v>
      </c>
      <c r="K411" s="178"/>
      <c r="L411" s="178" t="s">
        <v>647</v>
      </c>
      <c r="M411" s="14"/>
      <c r="N411" s="14" t="s">
        <v>648</v>
      </c>
      <c r="O411" s="179"/>
      <c r="P411" s="14" t="s">
        <v>649</v>
      </c>
      <c r="Q411" s="14"/>
      <c r="R411" s="14" t="s">
        <v>52</v>
      </c>
    </row>
    <row r="412" spans="1:18" x14ac:dyDescent="0.25">
      <c r="A412" s="12">
        <v>1</v>
      </c>
      <c r="B412" s="12"/>
      <c r="O412" s="6"/>
    </row>
    <row r="413" spans="1:18" x14ac:dyDescent="0.25">
      <c r="A413" s="12">
        <v>2</v>
      </c>
      <c r="B413" s="15"/>
      <c r="C413" s="37"/>
      <c r="D413" s="5" t="s">
        <v>159</v>
      </c>
      <c r="F413" s="21"/>
      <c r="H413" s="57"/>
      <c r="I413" s="57"/>
      <c r="J413" s="57"/>
      <c r="K413" s="57"/>
      <c r="L413" s="57"/>
      <c r="M413" s="57"/>
      <c r="N413" s="57"/>
      <c r="O413" s="106"/>
      <c r="P413" s="57"/>
      <c r="Q413" s="57"/>
      <c r="R413" s="58"/>
    </row>
    <row r="414" spans="1:18" x14ac:dyDescent="0.25">
      <c r="A414" s="12">
        <v>3</v>
      </c>
      <c r="B414" s="15"/>
      <c r="C414" s="12">
        <v>36001</v>
      </c>
      <c r="D414" s="186" t="s">
        <v>147</v>
      </c>
      <c r="E414" s="33"/>
      <c r="F414" s="21"/>
      <c r="G414" s="6"/>
      <c r="H414" s="22"/>
      <c r="I414" s="28"/>
      <c r="J414" s="22"/>
      <c r="K414" s="28"/>
      <c r="L414" s="22"/>
      <c r="M414" s="28"/>
      <c r="N414" s="22"/>
      <c r="O414" s="28"/>
      <c r="P414" s="22"/>
      <c r="Q414" s="28"/>
      <c r="R414" s="22"/>
    </row>
    <row r="415" spans="1:18" x14ac:dyDescent="0.25">
      <c r="A415" s="12">
        <v>4</v>
      </c>
      <c r="B415" s="15"/>
      <c r="C415" s="12">
        <v>36100</v>
      </c>
      <c r="D415" s="184" t="s">
        <v>149</v>
      </c>
      <c r="F415" s="21">
        <v>1.7999999999999998</v>
      </c>
      <c r="G415" s="6"/>
      <c r="H415" s="98">
        <v>34138.496829999982</v>
      </c>
      <c r="I415" s="23"/>
      <c r="J415" s="98">
        <v>0</v>
      </c>
      <c r="K415" s="180"/>
      <c r="L415" s="98">
        <v>0</v>
      </c>
      <c r="M415" s="180"/>
      <c r="N415" s="98">
        <v>0</v>
      </c>
      <c r="O415" s="23"/>
      <c r="P415" s="22">
        <v>34138.496829999982</v>
      </c>
      <c r="Q415" s="180"/>
      <c r="R415" s="98">
        <v>34138.496829999996</v>
      </c>
    </row>
    <row r="416" spans="1:18" x14ac:dyDescent="0.25">
      <c r="A416" s="12">
        <v>5</v>
      </c>
      <c r="B416" s="15"/>
      <c r="C416" s="12">
        <v>36200</v>
      </c>
      <c r="D416" s="184" t="s">
        <v>150</v>
      </c>
      <c r="F416" s="21">
        <v>2.5</v>
      </c>
      <c r="G416" s="6"/>
      <c r="H416" s="98">
        <v>309168.66692000016</v>
      </c>
      <c r="I416" s="23"/>
      <c r="J416" s="98">
        <v>16789.19472</v>
      </c>
      <c r="K416" s="180"/>
      <c r="L416" s="98">
        <v>-1511.0275200000001</v>
      </c>
      <c r="M416" s="180"/>
      <c r="N416" s="98">
        <v>0</v>
      </c>
      <c r="O416" s="23"/>
      <c r="P416" s="22">
        <v>324446.83412000013</v>
      </c>
      <c r="Q416" s="180"/>
      <c r="R416" s="98">
        <v>317271.11933999998</v>
      </c>
    </row>
    <row r="417" spans="1:18" x14ac:dyDescent="0.25">
      <c r="A417" s="12">
        <v>6</v>
      </c>
      <c r="B417" s="15"/>
      <c r="C417" s="12">
        <v>36300</v>
      </c>
      <c r="D417" s="5" t="s">
        <v>148</v>
      </c>
      <c r="F417" s="21">
        <v>10</v>
      </c>
      <c r="G417" s="6"/>
      <c r="H417" s="98">
        <v>0</v>
      </c>
      <c r="I417" s="23"/>
      <c r="J417" s="98">
        <v>0</v>
      </c>
      <c r="K417" s="180"/>
      <c r="L417" s="98">
        <v>0</v>
      </c>
      <c r="M417" s="180"/>
      <c r="N417" s="98">
        <v>0</v>
      </c>
      <c r="O417" s="23"/>
      <c r="P417" s="22">
        <v>0</v>
      </c>
      <c r="Q417" s="180"/>
      <c r="R417" s="98">
        <v>0</v>
      </c>
    </row>
    <row r="418" spans="1:18" x14ac:dyDescent="0.25">
      <c r="A418" s="12">
        <v>7</v>
      </c>
      <c r="B418" s="12"/>
      <c r="C418" s="12">
        <v>36400</v>
      </c>
      <c r="D418" s="184" t="s">
        <v>160</v>
      </c>
      <c r="F418" s="21">
        <v>3.6999999999999997</v>
      </c>
      <c r="G418" s="6"/>
      <c r="H418" s="98">
        <v>398384.07977000024</v>
      </c>
      <c r="I418" s="23"/>
      <c r="J418" s="98">
        <v>76815.517160000003</v>
      </c>
      <c r="K418" s="180"/>
      <c r="L418" s="98">
        <v>-11522.327579999999</v>
      </c>
      <c r="M418" s="180"/>
      <c r="N418" s="98">
        <v>0</v>
      </c>
      <c r="O418" s="23"/>
      <c r="P418" s="22">
        <v>463677.26935000025</v>
      </c>
      <c r="Q418" s="180"/>
      <c r="R418" s="98">
        <v>436491.27816000005</v>
      </c>
    </row>
    <row r="419" spans="1:18" x14ac:dyDescent="0.25">
      <c r="A419" s="12">
        <v>8</v>
      </c>
      <c r="B419" s="12"/>
      <c r="C419" s="12">
        <v>36500</v>
      </c>
      <c r="D419" s="184" t="s">
        <v>153</v>
      </c>
      <c r="F419" s="21">
        <v>2.1999999999999997</v>
      </c>
      <c r="G419" s="6"/>
      <c r="H419" s="98">
        <v>287448.83973000001</v>
      </c>
      <c r="I419" s="23"/>
      <c r="J419" s="98">
        <v>11117.674289999999</v>
      </c>
      <c r="K419" s="180"/>
      <c r="L419" s="98">
        <v>-3557.6557599999996</v>
      </c>
      <c r="M419" s="180"/>
      <c r="N419" s="98">
        <v>0</v>
      </c>
      <c r="O419" s="23"/>
      <c r="P419" s="22">
        <v>295008.85826000001</v>
      </c>
      <c r="Q419" s="180"/>
      <c r="R419" s="98">
        <v>291401.76081999997</v>
      </c>
    </row>
    <row r="420" spans="1:18" x14ac:dyDescent="0.25">
      <c r="A420" s="12">
        <v>9</v>
      </c>
      <c r="B420" s="12"/>
      <c r="C420" s="12">
        <v>36600</v>
      </c>
      <c r="D420" s="184" t="s">
        <v>155</v>
      </c>
      <c r="F420" s="21">
        <v>1.7000000000000002</v>
      </c>
      <c r="G420" s="6"/>
      <c r="H420" s="98">
        <v>426864.39914000011</v>
      </c>
      <c r="I420" s="23"/>
      <c r="J420" s="98">
        <v>26840.803190000002</v>
      </c>
      <c r="K420" s="180"/>
      <c r="L420" s="98">
        <v>-268.40803999999997</v>
      </c>
      <c r="M420" s="180"/>
      <c r="N420" s="98">
        <v>0</v>
      </c>
      <c r="O420" s="23"/>
      <c r="P420" s="22">
        <v>453436.79429000011</v>
      </c>
      <c r="Q420" s="180"/>
      <c r="R420" s="98">
        <v>440852.05301999999</v>
      </c>
    </row>
    <row r="421" spans="1:18" x14ac:dyDescent="0.25">
      <c r="A421" s="12">
        <v>10</v>
      </c>
      <c r="B421" s="15"/>
      <c r="C421" s="12">
        <v>36700</v>
      </c>
      <c r="D421" s="184" t="s">
        <v>156</v>
      </c>
      <c r="F421" s="21">
        <v>2.2999999999999998</v>
      </c>
      <c r="G421" s="6"/>
      <c r="H421" s="98">
        <v>438222.91100000008</v>
      </c>
      <c r="I421" s="23"/>
      <c r="J421" s="98">
        <v>302596.33598999999</v>
      </c>
      <c r="K421" s="180"/>
      <c r="L421" s="98">
        <v>-30259.633600000001</v>
      </c>
      <c r="M421" s="180"/>
      <c r="N421" s="98">
        <v>0</v>
      </c>
      <c r="O421" s="23"/>
      <c r="P421" s="22">
        <v>710559.61339000007</v>
      </c>
      <c r="Q421" s="180"/>
      <c r="R421" s="98">
        <v>589919.25482000003</v>
      </c>
    </row>
    <row r="422" spans="1:18" x14ac:dyDescent="0.25">
      <c r="A422" s="12">
        <v>11</v>
      </c>
      <c r="B422" s="15"/>
      <c r="C422" s="12">
        <v>36800</v>
      </c>
      <c r="D422" s="184" t="s">
        <v>161</v>
      </c>
      <c r="F422" s="21">
        <v>4.5</v>
      </c>
      <c r="G422" s="6"/>
      <c r="H422" s="98">
        <v>943725.78440999961</v>
      </c>
      <c r="I422" s="23"/>
      <c r="J422" s="98">
        <v>78457.732409999997</v>
      </c>
      <c r="K422" s="180"/>
      <c r="L422" s="98">
        <v>-9414.9278800000011</v>
      </c>
      <c r="M422" s="180"/>
      <c r="N422" s="98">
        <v>0</v>
      </c>
      <c r="O422" s="23"/>
      <c r="P422" s="22">
        <v>1012768.5889399996</v>
      </c>
      <c r="Q422" s="180"/>
      <c r="R422" s="98">
        <v>980069.77400999994</v>
      </c>
    </row>
    <row r="423" spans="1:18" x14ac:dyDescent="0.25">
      <c r="A423" s="12">
        <v>12</v>
      </c>
      <c r="B423" s="15"/>
      <c r="C423" s="12">
        <v>36900</v>
      </c>
      <c r="D423" s="184" t="s">
        <v>162</v>
      </c>
      <c r="F423" s="21">
        <v>1.9</v>
      </c>
      <c r="G423" s="6"/>
      <c r="H423" s="98">
        <v>82658.993710000039</v>
      </c>
      <c r="I423" s="23"/>
      <c r="J423" s="98">
        <v>2064.6771699999999</v>
      </c>
      <c r="K423" s="180"/>
      <c r="L423" s="98">
        <v>-206.46770999999998</v>
      </c>
      <c r="M423" s="180"/>
      <c r="N423" s="98">
        <v>0</v>
      </c>
      <c r="O423" s="23"/>
      <c r="P423" s="22">
        <v>84517.203170000037</v>
      </c>
      <c r="Q423" s="180"/>
      <c r="R423" s="98">
        <v>83637.151329999993</v>
      </c>
    </row>
    <row r="424" spans="1:18" x14ac:dyDescent="0.25">
      <c r="A424" s="12">
        <v>13</v>
      </c>
      <c r="B424" s="15"/>
      <c r="C424" s="12">
        <v>36902</v>
      </c>
      <c r="D424" s="184" t="s">
        <v>163</v>
      </c>
      <c r="F424" s="21">
        <v>2.2999999999999998</v>
      </c>
      <c r="G424" s="6"/>
      <c r="H424" s="98">
        <v>148445.05032000001</v>
      </c>
      <c r="I424" s="23"/>
      <c r="J424" s="98">
        <v>4129.3543399999999</v>
      </c>
      <c r="K424" s="180"/>
      <c r="L424" s="98">
        <v>-123.88063000000001</v>
      </c>
      <c r="M424" s="180"/>
      <c r="N424" s="98">
        <v>0</v>
      </c>
      <c r="O424" s="23"/>
      <c r="P424" s="22">
        <v>152450.52403</v>
      </c>
      <c r="Q424" s="180"/>
      <c r="R424" s="98">
        <v>150553.52340000001</v>
      </c>
    </row>
    <row r="425" spans="1:18" x14ac:dyDescent="0.25">
      <c r="A425" s="12">
        <v>14</v>
      </c>
      <c r="B425" s="15"/>
      <c r="C425" s="12">
        <v>37000</v>
      </c>
      <c r="D425" s="184" t="s">
        <v>164</v>
      </c>
      <c r="F425" s="21">
        <v>7.9</v>
      </c>
      <c r="G425" s="6"/>
      <c r="H425" s="98">
        <v>18799.459209999972</v>
      </c>
      <c r="I425" s="23"/>
      <c r="J425" s="98">
        <v>0</v>
      </c>
      <c r="K425" s="180"/>
      <c r="L425" s="98">
        <v>0</v>
      </c>
      <c r="M425" s="180"/>
      <c r="N425" s="98">
        <v>0</v>
      </c>
      <c r="O425" s="23"/>
      <c r="P425" s="22">
        <v>18799.459209999972</v>
      </c>
      <c r="Q425" s="180"/>
      <c r="R425" s="98">
        <v>18799.459210000001</v>
      </c>
    </row>
    <row r="426" spans="1:18" x14ac:dyDescent="0.25">
      <c r="A426" s="12">
        <v>15</v>
      </c>
      <c r="B426" s="12"/>
      <c r="C426" s="12">
        <v>37001</v>
      </c>
      <c r="D426" s="184" t="s">
        <v>165</v>
      </c>
      <c r="F426" s="21">
        <v>8.6999999999999993</v>
      </c>
      <c r="G426" s="6"/>
      <c r="H426" s="98">
        <v>112994.20474999998</v>
      </c>
      <c r="I426" s="23"/>
      <c r="J426" s="98">
        <v>16067.09009</v>
      </c>
      <c r="K426" s="180"/>
      <c r="L426" s="98">
        <v>-8033.5450499999997</v>
      </c>
      <c r="M426" s="180"/>
      <c r="N426" s="98">
        <v>0</v>
      </c>
      <c r="O426" s="23"/>
      <c r="P426" s="22">
        <v>121027.74978999997</v>
      </c>
      <c r="Q426" s="180"/>
      <c r="R426" s="98">
        <v>117174.4869</v>
      </c>
    </row>
    <row r="427" spans="1:18" x14ac:dyDescent="0.25">
      <c r="A427" s="12">
        <v>16</v>
      </c>
      <c r="B427" s="12"/>
      <c r="C427" s="12">
        <v>37010</v>
      </c>
      <c r="D427" s="184" t="s">
        <v>166</v>
      </c>
      <c r="F427" s="21">
        <v>10</v>
      </c>
      <c r="G427" s="6"/>
      <c r="H427" s="98">
        <v>1850.1163799999999</v>
      </c>
      <c r="I427" s="23"/>
      <c r="J427" s="98">
        <v>3109.66894</v>
      </c>
      <c r="K427" s="180"/>
      <c r="L427" s="98">
        <v>0</v>
      </c>
      <c r="M427" s="180"/>
      <c r="N427" s="98">
        <v>0</v>
      </c>
      <c r="O427" s="23"/>
      <c r="P427" s="22">
        <v>4959.78532</v>
      </c>
      <c r="Q427" s="180"/>
      <c r="R427" s="98">
        <v>3246.7195200000001</v>
      </c>
    </row>
    <row r="428" spans="1:18" x14ac:dyDescent="0.25">
      <c r="A428" s="12">
        <v>17</v>
      </c>
      <c r="B428" s="12"/>
      <c r="C428" s="12">
        <v>37300</v>
      </c>
      <c r="D428" s="184" t="s">
        <v>167</v>
      </c>
      <c r="F428" s="21">
        <v>2.8000000000000003</v>
      </c>
      <c r="G428" s="6"/>
      <c r="H428" s="98">
        <v>377393.88342999987</v>
      </c>
      <c r="I428" s="23"/>
      <c r="J428" s="98">
        <v>18554.166129999998</v>
      </c>
      <c r="K428" s="180"/>
      <c r="L428" s="98">
        <v>-6493.9581500000004</v>
      </c>
      <c r="M428" s="180"/>
      <c r="N428" s="98">
        <v>0</v>
      </c>
      <c r="O428" s="23"/>
      <c r="P428" s="22">
        <v>389454.09140999982</v>
      </c>
      <c r="Q428" s="180"/>
      <c r="R428" s="98">
        <v>383939.07436000003</v>
      </c>
    </row>
    <row r="429" spans="1:18" x14ac:dyDescent="0.25">
      <c r="A429" s="12">
        <v>18</v>
      </c>
      <c r="B429" s="12"/>
      <c r="C429" s="12">
        <v>37302</v>
      </c>
      <c r="D429" s="184" t="s">
        <v>168</v>
      </c>
      <c r="F429" s="21">
        <v>2.8000000000000003</v>
      </c>
      <c r="G429" s="6"/>
      <c r="H429" s="98">
        <v>11671.450219999999</v>
      </c>
      <c r="I429" s="23"/>
      <c r="J429" s="98">
        <v>10039.283009999999</v>
      </c>
      <c r="K429" s="180"/>
      <c r="L429" s="98">
        <v>0</v>
      </c>
      <c r="M429" s="180"/>
      <c r="N429" s="98">
        <v>411.07105999999999</v>
      </c>
      <c r="O429" s="23"/>
      <c r="P429" s="22">
        <v>22121.804289999996</v>
      </c>
      <c r="Q429" s="180"/>
      <c r="R429" s="98">
        <v>17802.265100000001</v>
      </c>
    </row>
    <row r="430" spans="1:18" ht="13.8" thickBot="1" x14ac:dyDescent="0.3">
      <c r="A430" s="12">
        <v>19</v>
      </c>
      <c r="B430" s="15"/>
      <c r="D430" s="5" t="s">
        <v>169</v>
      </c>
      <c r="F430" s="21"/>
      <c r="G430" s="6"/>
      <c r="H430" s="104">
        <v>3591766.3358200002</v>
      </c>
      <c r="I430" s="28"/>
      <c r="J430" s="104">
        <v>566581.49744000006</v>
      </c>
      <c r="K430" s="28"/>
      <c r="L430" s="104">
        <v>-71391.831919999997</v>
      </c>
      <c r="M430" s="28"/>
      <c r="N430" s="104">
        <v>411.07105999999999</v>
      </c>
      <c r="O430" s="28"/>
      <c r="P430" s="104">
        <v>4087367.0723999995</v>
      </c>
      <c r="Q430" s="28"/>
      <c r="R430" s="104">
        <v>3865296.416819999</v>
      </c>
    </row>
    <row r="431" spans="1:18" ht="13.8" thickTop="1" x14ac:dyDescent="0.25">
      <c r="A431" s="12">
        <v>20</v>
      </c>
      <c r="B431" s="12"/>
      <c r="O431" s="6"/>
    </row>
    <row r="432" spans="1:18" x14ac:dyDescent="0.25">
      <c r="A432" s="12">
        <v>21</v>
      </c>
      <c r="B432" s="12"/>
      <c r="D432" s="30" t="s">
        <v>170</v>
      </c>
      <c r="E432" s="30"/>
      <c r="F432" s="21"/>
      <c r="H432" s="28"/>
      <c r="I432" s="28"/>
      <c r="J432" s="28"/>
      <c r="K432" s="28"/>
      <c r="L432" s="43"/>
      <c r="M432" s="28"/>
      <c r="N432" s="43"/>
      <c r="O432" s="28"/>
      <c r="P432" s="43"/>
      <c r="Q432" s="28"/>
      <c r="R432" s="43"/>
    </row>
    <row r="433" spans="1:18" x14ac:dyDescent="0.25">
      <c r="A433" s="12">
        <v>22</v>
      </c>
      <c r="B433" s="12"/>
      <c r="C433" s="12">
        <v>39000</v>
      </c>
      <c r="D433" s="184" t="s">
        <v>149</v>
      </c>
      <c r="F433" s="21">
        <v>1.4000000000000001</v>
      </c>
      <c r="G433" s="6"/>
      <c r="H433" s="98">
        <v>141701.82154999994</v>
      </c>
      <c r="I433" s="23"/>
      <c r="J433" s="98">
        <v>38697.704100000003</v>
      </c>
      <c r="K433" s="180"/>
      <c r="L433" s="98">
        <v>-1958.1434099999999</v>
      </c>
      <c r="M433" s="180"/>
      <c r="N433" s="98">
        <v>0</v>
      </c>
      <c r="O433" s="23"/>
      <c r="P433" s="22">
        <v>178441.38223999995</v>
      </c>
      <c r="Q433" s="180"/>
      <c r="R433" s="98">
        <v>152622.13044000001</v>
      </c>
    </row>
    <row r="434" spans="1:18" x14ac:dyDescent="0.25">
      <c r="A434" s="12">
        <v>23</v>
      </c>
      <c r="B434" s="12"/>
      <c r="C434" s="12">
        <v>39101</v>
      </c>
      <c r="D434" s="5" t="s">
        <v>171</v>
      </c>
      <c r="F434" s="21">
        <v>14.299999999999999</v>
      </c>
      <c r="G434" s="6"/>
      <c r="H434" s="98">
        <v>7504.2373199999975</v>
      </c>
      <c r="I434" s="23"/>
      <c r="J434" s="98">
        <v>220.58331000000001</v>
      </c>
      <c r="K434" s="180"/>
      <c r="L434" s="98">
        <v>-922.56535999999994</v>
      </c>
      <c r="M434" s="180"/>
      <c r="N434" s="98">
        <v>0</v>
      </c>
      <c r="O434" s="23"/>
      <c r="P434" s="22">
        <v>6802.2552699999978</v>
      </c>
      <c r="Q434" s="180"/>
      <c r="R434" s="98">
        <v>6865.4064900000003</v>
      </c>
    </row>
    <row r="435" spans="1:18" x14ac:dyDescent="0.25">
      <c r="A435" s="12">
        <v>24</v>
      </c>
      <c r="B435" s="12"/>
      <c r="C435" s="12">
        <v>39102</v>
      </c>
      <c r="D435" s="5" t="s">
        <v>172</v>
      </c>
      <c r="F435" s="21">
        <v>25</v>
      </c>
      <c r="G435" s="6"/>
      <c r="H435" s="98">
        <v>12701.327089999999</v>
      </c>
      <c r="I435" s="23"/>
      <c r="J435" s="98">
        <v>848.52781000000004</v>
      </c>
      <c r="K435" s="180"/>
      <c r="L435" s="98">
        <v>-493.55159000000003</v>
      </c>
      <c r="M435" s="180"/>
      <c r="N435" s="98">
        <v>0</v>
      </c>
      <c r="O435" s="23"/>
      <c r="P435" s="22">
        <v>13056.303309999999</v>
      </c>
      <c r="Q435" s="180"/>
      <c r="R435" s="98">
        <v>12611.78448</v>
      </c>
    </row>
    <row r="436" spans="1:18" x14ac:dyDescent="0.25">
      <c r="A436" s="12">
        <v>25</v>
      </c>
      <c r="B436" s="12"/>
      <c r="C436" s="12">
        <v>39103</v>
      </c>
      <c r="D436" s="5" t="s">
        <v>173</v>
      </c>
      <c r="F436" s="21">
        <v>14.299999999999999</v>
      </c>
      <c r="G436" s="6"/>
      <c r="H436" s="98">
        <v>0</v>
      </c>
      <c r="I436" s="23"/>
      <c r="J436" s="98">
        <v>0</v>
      </c>
      <c r="K436" s="180"/>
      <c r="L436" s="98">
        <v>0</v>
      </c>
      <c r="M436" s="180"/>
      <c r="N436" s="98">
        <v>0</v>
      </c>
      <c r="O436" s="23"/>
      <c r="P436" s="22">
        <v>0</v>
      </c>
      <c r="Q436" s="180"/>
      <c r="R436" s="98">
        <v>0</v>
      </c>
    </row>
    <row r="437" spans="1:18" x14ac:dyDescent="0.25">
      <c r="A437" s="12">
        <v>26</v>
      </c>
      <c r="B437" s="12"/>
      <c r="C437" s="12">
        <v>39104</v>
      </c>
      <c r="D437" s="5" t="s">
        <v>174</v>
      </c>
      <c r="F437" s="21">
        <v>20</v>
      </c>
      <c r="G437" s="6"/>
      <c r="H437" s="98">
        <v>49007.452829999973</v>
      </c>
      <c r="I437" s="23"/>
      <c r="J437" s="98">
        <v>10379.694680000001</v>
      </c>
      <c r="K437" s="180"/>
      <c r="L437" s="98">
        <v>-4025.1444000000001</v>
      </c>
      <c r="M437" s="180"/>
      <c r="N437" s="98">
        <v>0</v>
      </c>
      <c r="O437" s="23"/>
      <c r="P437" s="22">
        <v>55362.003109999976</v>
      </c>
      <c r="Q437" s="180"/>
      <c r="R437" s="98">
        <v>51819.315329999998</v>
      </c>
    </row>
    <row r="438" spans="1:18" x14ac:dyDescent="0.25">
      <c r="A438" s="12">
        <v>27</v>
      </c>
      <c r="B438" s="12"/>
      <c r="C438" s="12">
        <v>39202</v>
      </c>
      <c r="D438" s="7" t="s">
        <v>175</v>
      </c>
      <c r="F438" s="21">
        <v>7.5</v>
      </c>
      <c r="G438" s="6"/>
      <c r="H438" s="98">
        <v>29141.69796999999</v>
      </c>
      <c r="I438" s="23"/>
      <c r="J438" s="98">
        <v>2231.8368</v>
      </c>
      <c r="K438" s="180"/>
      <c r="L438" s="98">
        <v>-334.77552000000003</v>
      </c>
      <c r="M438" s="180"/>
      <c r="N438" s="98">
        <v>0</v>
      </c>
      <c r="O438" s="23"/>
      <c r="P438" s="22">
        <v>31038.759249999992</v>
      </c>
      <c r="Q438" s="180"/>
      <c r="R438" s="98">
        <v>30811.26842</v>
      </c>
    </row>
    <row r="439" spans="1:18" x14ac:dyDescent="0.25">
      <c r="A439" s="12">
        <v>28</v>
      </c>
      <c r="B439" s="12"/>
      <c r="C439" s="12">
        <v>39203</v>
      </c>
      <c r="D439" s="7" t="s">
        <v>176</v>
      </c>
      <c r="F439" s="21">
        <v>5.2</v>
      </c>
      <c r="G439" s="6"/>
      <c r="H439" s="98">
        <v>80730.762210000015</v>
      </c>
      <c r="I439" s="23"/>
      <c r="J439" s="98">
        <v>0</v>
      </c>
      <c r="K439" s="180"/>
      <c r="L439" s="98">
        <v>0</v>
      </c>
      <c r="M439" s="180"/>
      <c r="N439" s="98">
        <v>0</v>
      </c>
      <c r="O439" s="23"/>
      <c r="P439" s="22">
        <v>80730.762210000015</v>
      </c>
      <c r="Q439" s="180"/>
      <c r="R439" s="98">
        <v>80730.762209999986</v>
      </c>
    </row>
    <row r="440" spans="1:18" x14ac:dyDescent="0.25">
      <c r="A440" s="12">
        <v>29</v>
      </c>
      <c r="B440" s="15"/>
      <c r="C440" s="12">
        <v>39204</v>
      </c>
      <c r="D440" s="42" t="s">
        <v>177</v>
      </c>
      <c r="E440" s="33"/>
      <c r="F440" s="21">
        <v>6.5</v>
      </c>
      <c r="G440" s="6"/>
      <c r="H440" s="98">
        <v>0</v>
      </c>
      <c r="I440" s="23"/>
      <c r="J440" s="98">
        <v>0</v>
      </c>
      <c r="K440" s="180"/>
      <c r="L440" s="98">
        <v>0</v>
      </c>
      <c r="M440" s="180"/>
      <c r="N440" s="98">
        <v>0</v>
      </c>
      <c r="O440" s="23"/>
      <c r="P440" s="22">
        <v>0</v>
      </c>
      <c r="Q440" s="180"/>
      <c r="R440" s="98">
        <v>0</v>
      </c>
    </row>
    <row r="441" spans="1:18" x14ac:dyDescent="0.25">
      <c r="A441" s="12">
        <v>30</v>
      </c>
      <c r="B441" s="15"/>
      <c r="C441" s="12">
        <v>39212</v>
      </c>
      <c r="D441" s="5" t="s">
        <v>178</v>
      </c>
      <c r="F441" s="21">
        <v>6.1</v>
      </c>
      <c r="G441" s="6"/>
      <c r="H441" s="98">
        <v>6130.1948499999999</v>
      </c>
      <c r="I441" s="23"/>
      <c r="J441" s="98">
        <v>331.22762</v>
      </c>
      <c r="K441" s="180"/>
      <c r="L441" s="98">
        <v>-49.684150000000002</v>
      </c>
      <c r="M441" s="180"/>
      <c r="N441" s="98">
        <v>0</v>
      </c>
      <c r="O441" s="23"/>
      <c r="P441" s="22">
        <v>6411.7383199999995</v>
      </c>
      <c r="Q441" s="180"/>
      <c r="R441" s="98">
        <v>6320.1132800000005</v>
      </c>
    </row>
    <row r="442" spans="1:18" x14ac:dyDescent="0.25">
      <c r="A442" s="12">
        <v>31</v>
      </c>
      <c r="B442" s="15"/>
      <c r="C442" s="12">
        <v>39213</v>
      </c>
      <c r="D442" s="5" t="s">
        <v>179</v>
      </c>
      <c r="F442" s="21">
        <v>4.8</v>
      </c>
      <c r="G442" s="6"/>
      <c r="H442" s="98">
        <v>1071.1473900000001</v>
      </c>
      <c r="I442" s="23"/>
      <c r="J442" s="98">
        <v>0</v>
      </c>
      <c r="K442" s="180"/>
      <c r="L442" s="98">
        <v>0</v>
      </c>
      <c r="M442" s="180"/>
      <c r="N442" s="98">
        <v>0</v>
      </c>
      <c r="O442" s="23"/>
      <c r="P442" s="22">
        <v>1071.1473900000001</v>
      </c>
      <c r="Q442" s="180"/>
      <c r="R442" s="98">
        <v>1071.1473899999999</v>
      </c>
    </row>
    <row r="443" spans="1:18" x14ac:dyDescent="0.25">
      <c r="A443" s="12">
        <v>32</v>
      </c>
      <c r="B443" s="15"/>
      <c r="C443" s="12">
        <v>39214</v>
      </c>
      <c r="D443" s="33" t="s">
        <v>180</v>
      </c>
      <c r="E443" s="33"/>
      <c r="F443" s="21">
        <v>4.7</v>
      </c>
      <c r="G443" s="6"/>
      <c r="H443" s="98">
        <v>0</v>
      </c>
      <c r="I443" s="23"/>
      <c r="J443" s="98">
        <v>0</v>
      </c>
      <c r="K443" s="180"/>
      <c r="L443" s="98">
        <v>0</v>
      </c>
      <c r="M443" s="180"/>
      <c r="N443" s="98">
        <v>0</v>
      </c>
      <c r="O443" s="23"/>
      <c r="P443" s="22">
        <v>0</v>
      </c>
      <c r="Q443" s="180"/>
      <c r="R443" s="98">
        <v>0</v>
      </c>
    </row>
    <row r="444" spans="1:18" x14ac:dyDescent="0.25">
      <c r="A444" s="12">
        <v>33</v>
      </c>
      <c r="B444" s="15"/>
      <c r="C444" s="12">
        <v>39300</v>
      </c>
      <c r="D444" s="33" t="s">
        <v>181</v>
      </c>
      <c r="E444" s="33"/>
      <c r="F444" s="21">
        <v>14.299999999999999</v>
      </c>
      <c r="G444" s="6"/>
      <c r="H444" s="98">
        <v>0</v>
      </c>
      <c r="I444" s="23"/>
      <c r="J444" s="98">
        <v>0</v>
      </c>
      <c r="K444" s="180"/>
      <c r="L444" s="98">
        <v>0</v>
      </c>
      <c r="M444" s="180"/>
      <c r="N444" s="98">
        <v>0</v>
      </c>
      <c r="O444" s="23"/>
      <c r="P444" s="22">
        <v>0</v>
      </c>
      <c r="Q444" s="180"/>
      <c r="R444" s="98">
        <v>0</v>
      </c>
    </row>
    <row r="445" spans="1:18" x14ac:dyDescent="0.25">
      <c r="A445" s="12">
        <v>34</v>
      </c>
      <c r="B445" s="15"/>
      <c r="C445" s="12">
        <v>39400</v>
      </c>
      <c r="D445" s="33" t="s">
        <v>182</v>
      </c>
      <c r="E445" s="33"/>
      <c r="F445" s="21">
        <v>14.299999999999999</v>
      </c>
      <c r="G445" s="6"/>
      <c r="H445" s="98">
        <v>14206.208460000002</v>
      </c>
      <c r="I445" s="23"/>
      <c r="J445" s="98">
        <v>4053.6124900000004</v>
      </c>
      <c r="K445" s="180"/>
      <c r="L445" s="98">
        <v>-2113.8456900000001</v>
      </c>
      <c r="M445" s="180"/>
      <c r="N445" s="98">
        <v>0</v>
      </c>
      <c r="O445" s="23"/>
      <c r="P445" s="22">
        <v>16145.975260000001</v>
      </c>
      <c r="Q445" s="180"/>
      <c r="R445" s="98">
        <v>15715.209070000001</v>
      </c>
    </row>
    <row r="446" spans="1:18" x14ac:dyDescent="0.25">
      <c r="A446" s="12">
        <v>35</v>
      </c>
      <c r="B446" s="15"/>
      <c r="C446" s="12">
        <v>39401</v>
      </c>
      <c r="D446" s="5" t="s">
        <v>183</v>
      </c>
      <c r="F446" s="21">
        <v>20</v>
      </c>
      <c r="G446" s="6"/>
      <c r="H446" s="98">
        <v>4188.5334300000004</v>
      </c>
      <c r="I446" s="23"/>
      <c r="J446" s="98">
        <v>0</v>
      </c>
      <c r="K446" s="180"/>
      <c r="L446" s="98">
        <v>0</v>
      </c>
      <c r="M446" s="180"/>
      <c r="N446" s="98">
        <v>0</v>
      </c>
      <c r="O446" s="23"/>
      <c r="P446" s="22">
        <v>4188.5334300000004</v>
      </c>
      <c r="Q446" s="180"/>
      <c r="R446" s="98">
        <v>4188.5334300000004</v>
      </c>
    </row>
    <row r="447" spans="1:18" x14ac:dyDescent="0.25">
      <c r="A447" s="12">
        <v>36</v>
      </c>
      <c r="B447" s="15"/>
      <c r="C447" s="12">
        <v>39500</v>
      </c>
      <c r="D447" s="5" t="s">
        <v>184</v>
      </c>
      <c r="F447" s="21">
        <v>14.299999999999999</v>
      </c>
      <c r="G447" s="6"/>
      <c r="H447" s="98">
        <v>2697.1748600000019</v>
      </c>
      <c r="I447" s="23"/>
      <c r="J447" s="98">
        <v>10745.3148</v>
      </c>
      <c r="K447" s="180"/>
      <c r="L447" s="98">
        <v>-638.9476800000001</v>
      </c>
      <c r="M447" s="180"/>
      <c r="N447" s="98">
        <v>0</v>
      </c>
      <c r="O447" s="23"/>
      <c r="P447" s="22">
        <v>12803.541980000004</v>
      </c>
      <c r="Q447" s="180"/>
      <c r="R447" s="98">
        <v>6929.2461600000006</v>
      </c>
    </row>
    <row r="448" spans="1:18" x14ac:dyDescent="0.25">
      <c r="A448" s="12">
        <v>37</v>
      </c>
      <c r="B448" s="15"/>
      <c r="C448" s="12">
        <v>39600</v>
      </c>
      <c r="D448" s="5" t="s">
        <v>185</v>
      </c>
      <c r="F448" s="21">
        <v>14.299999999999999</v>
      </c>
      <c r="G448" s="6"/>
      <c r="H448" s="98">
        <v>0</v>
      </c>
      <c r="I448" s="23"/>
      <c r="J448" s="98">
        <v>0</v>
      </c>
      <c r="K448" s="180"/>
      <c r="L448" s="98">
        <v>0</v>
      </c>
      <c r="M448" s="180"/>
      <c r="N448" s="98">
        <v>0</v>
      </c>
      <c r="O448" s="23"/>
      <c r="P448" s="22">
        <v>0</v>
      </c>
      <c r="Q448" s="180"/>
      <c r="R448" s="98">
        <v>0</v>
      </c>
    </row>
    <row r="449" spans="1:18" x14ac:dyDescent="0.25">
      <c r="A449" s="12">
        <v>38</v>
      </c>
      <c r="B449" s="15"/>
      <c r="C449" s="12">
        <v>39700</v>
      </c>
      <c r="D449" s="33" t="s">
        <v>186</v>
      </c>
      <c r="E449" s="33"/>
      <c r="F449" s="21">
        <v>14.299999999999999</v>
      </c>
      <c r="G449" s="6"/>
      <c r="H449" s="98">
        <v>44098.506140000027</v>
      </c>
      <c r="I449" s="23"/>
      <c r="J449" s="98">
        <v>6137.4191200000005</v>
      </c>
      <c r="K449" s="180"/>
      <c r="L449" s="98">
        <v>-4042.6294700000003</v>
      </c>
      <c r="M449" s="180"/>
      <c r="N449" s="98">
        <v>0</v>
      </c>
      <c r="O449" s="23"/>
      <c r="P449" s="22">
        <v>46193.295790000026</v>
      </c>
      <c r="Q449" s="180"/>
      <c r="R449" s="98">
        <v>45170.984060000003</v>
      </c>
    </row>
    <row r="450" spans="1:18" x14ac:dyDescent="0.25">
      <c r="A450" s="12">
        <v>39</v>
      </c>
      <c r="B450" s="15"/>
      <c r="C450" s="11">
        <v>39725</v>
      </c>
      <c r="D450" s="33" t="s">
        <v>187</v>
      </c>
      <c r="E450" s="33"/>
      <c r="F450" s="21">
        <v>2.9000000000000004</v>
      </c>
      <c r="G450" s="6"/>
      <c r="H450" s="98">
        <v>42158.498280000014</v>
      </c>
      <c r="I450" s="23"/>
      <c r="J450" s="98">
        <v>10299.65005</v>
      </c>
      <c r="K450" s="180"/>
      <c r="L450" s="98">
        <v>-679.93</v>
      </c>
      <c r="M450" s="180"/>
      <c r="N450" s="98">
        <v>0</v>
      </c>
      <c r="O450" s="23"/>
      <c r="P450" s="22">
        <v>51778.218330000011</v>
      </c>
      <c r="Q450" s="180"/>
      <c r="R450" s="98">
        <v>43720.194210000001</v>
      </c>
    </row>
    <row r="451" spans="1:18" x14ac:dyDescent="0.25">
      <c r="A451" s="12">
        <v>40</v>
      </c>
      <c r="B451" s="15"/>
      <c r="C451" s="11">
        <v>39800</v>
      </c>
      <c r="D451" s="33" t="s">
        <v>188</v>
      </c>
      <c r="E451" s="33"/>
      <c r="F451" s="21">
        <v>14.299999999999999</v>
      </c>
      <c r="G451" s="6"/>
      <c r="H451" s="98">
        <v>5162.27646</v>
      </c>
      <c r="I451" s="23"/>
      <c r="J451" s="98">
        <v>301.66199</v>
      </c>
      <c r="K451" s="180"/>
      <c r="L451" s="98">
        <v>-195.25140999999999</v>
      </c>
      <c r="M451" s="180"/>
      <c r="N451" s="98">
        <v>0</v>
      </c>
      <c r="O451" s="23"/>
      <c r="P451" s="22">
        <v>5268.6870399999998</v>
      </c>
      <c r="Q451" s="180"/>
      <c r="R451" s="98">
        <v>5160.4923899999994</v>
      </c>
    </row>
    <row r="452" spans="1:18" ht="13.8" thickBot="1" x14ac:dyDescent="0.3">
      <c r="A452" s="12">
        <v>41</v>
      </c>
      <c r="B452" s="15"/>
      <c r="C452" s="11"/>
      <c r="D452" s="33" t="s">
        <v>189</v>
      </c>
      <c r="E452" s="33"/>
      <c r="H452" s="104">
        <v>440499.83883999992</v>
      </c>
      <c r="I452" s="28"/>
      <c r="J452" s="104">
        <v>84247.232770000002</v>
      </c>
      <c r="K452" s="28"/>
      <c r="L452" s="104">
        <v>-15454.46868</v>
      </c>
      <c r="M452" s="28"/>
      <c r="N452" s="104">
        <v>0</v>
      </c>
      <c r="O452" s="28"/>
      <c r="P452" s="104">
        <v>509292.60292999988</v>
      </c>
      <c r="Q452" s="28"/>
      <c r="R452" s="104">
        <v>463736.58735999989</v>
      </c>
    </row>
    <row r="453" spans="1:18" ht="13.8" thickTop="1" x14ac:dyDescent="0.25">
      <c r="A453" s="12">
        <v>42</v>
      </c>
      <c r="B453" s="15"/>
      <c r="C453" s="37"/>
      <c r="O453" s="6"/>
    </row>
    <row r="454" spans="1:18" ht="13.8" thickBot="1" x14ac:dyDescent="0.3">
      <c r="A454" s="12">
        <v>43</v>
      </c>
      <c r="B454" s="15"/>
      <c r="C454" s="37"/>
      <c r="D454" s="42" t="s">
        <v>190</v>
      </c>
      <c r="E454" s="33"/>
      <c r="F454" s="181"/>
      <c r="G454" s="181"/>
      <c r="H454" s="59">
        <v>11715674.540379999</v>
      </c>
      <c r="I454" s="28"/>
      <c r="J454" s="59">
        <v>1199023.3336400003</v>
      </c>
      <c r="K454" s="28"/>
      <c r="L454" s="59">
        <v>-143422.62042999998</v>
      </c>
      <c r="M454" s="28"/>
      <c r="N454" s="59">
        <v>411.07105999999999</v>
      </c>
      <c r="O454" s="28"/>
      <c r="P454" s="59">
        <v>12771686.324649999</v>
      </c>
      <c r="Q454" s="28"/>
      <c r="R454" s="59">
        <v>12211770.712599998</v>
      </c>
    </row>
    <row r="455" spans="1:18" ht="14.4" thickTop="1" thickBot="1" x14ac:dyDescent="0.3">
      <c r="A455" s="10">
        <v>44</v>
      </c>
      <c r="B455" s="39" t="s">
        <v>71</v>
      </c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99"/>
      <c r="P455" s="4"/>
      <c r="Q455" s="4"/>
      <c r="R455" s="4"/>
    </row>
    <row r="456" spans="1:18" x14ac:dyDescent="0.25">
      <c r="A456" s="5" t="s">
        <v>650</v>
      </c>
      <c r="O456" s="6"/>
      <c r="P456" s="5" t="s">
        <v>651</v>
      </c>
    </row>
    <row r="457" spans="1:18" ht="13.8" thickBot="1" x14ac:dyDescent="0.3">
      <c r="A457" s="4" t="s">
        <v>632</v>
      </c>
      <c r="B457" s="4"/>
      <c r="C457" s="4"/>
      <c r="D457" s="4"/>
      <c r="E457" s="4"/>
      <c r="F457" s="4"/>
      <c r="G457" s="4" t="s">
        <v>633</v>
      </c>
      <c r="H457" s="4"/>
      <c r="I457" s="4"/>
      <c r="J457" s="4"/>
      <c r="K457" s="4"/>
      <c r="L457" s="4"/>
      <c r="M457" s="4"/>
      <c r="N457" s="4"/>
      <c r="O457" s="99"/>
      <c r="P457" s="4"/>
      <c r="Q457" s="4"/>
      <c r="R457" s="4" t="s">
        <v>660</v>
      </c>
    </row>
    <row r="458" spans="1:18" x14ac:dyDescent="0.25">
      <c r="A458" s="5" t="s">
        <v>2</v>
      </c>
      <c r="B458" s="40"/>
      <c r="E458" s="6" t="s">
        <v>3</v>
      </c>
      <c r="F458" s="5" t="s">
        <v>635</v>
      </c>
      <c r="J458" s="8"/>
      <c r="K458" s="8"/>
      <c r="M458" s="8"/>
      <c r="N458" s="8"/>
      <c r="O458" s="100"/>
      <c r="P458" s="5" t="s">
        <v>5</v>
      </c>
      <c r="R458" s="9"/>
    </row>
    <row r="459" spans="1:18" x14ac:dyDescent="0.25">
      <c r="B459" s="40"/>
      <c r="F459" s="5" t="s">
        <v>636</v>
      </c>
      <c r="J459" s="6"/>
      <c r="K459" s="9"/>
      <c r="N459" s="6"/>
      <c r="O459" s="6" t="s">
        <v>653</v>
      </c>
      <c r="P459" s="9" t="s">
        <v>7</v>
      </c>
      <c r="R459" s="6"/>
    </row>
    <row r="460" spans="1:18" x14ac:dyDescent="0.25">
      <c r="A460" s="5" t="s">
        <v>8</v>
      </c>
      <c r="B460" s="40"/>
      <c r="F460" s="5" t="s">
        <v>653</v>
      </c>
      <c r="J460" s="6"/>
      <c r="K460" s="9"/>
      <c r="L460" s="6"/>
      <c r="O460" s="6" t="s">
        <v>10</v>
      </c>
      <c r="P460" s="9" t="s">
        <v>11</v>
      </c>
      <c r="R460" s="6"/>
    </row>
    <row r="461" spans="1:18" x14ac:dyDescent="0.25">
      <c r="B461" s="40"/>
      <c r="F461" s="5" t="s">
        <v>653</v>
      </c>
      <c r="J461" s="6"/>
      <c r="K461" s="9"/>
      <c r="L461" s="6"/>
      <c r="O461" s="6" t="s">
        <v>653</v>
      </c>
      <c r="P461" s="9" t="s">
        <v>12</v>
      </c>
      <c r="R461" s="6"/>
    </row>
    <row r="462" spans="1:18" x14ac:dyDescent="0.25">
      <c r="B462" s="40"/>
      <c r="J462" s="6"/>
      <c r="K462" s="9"/>
      <c r="L462" s="6"/>
      <c r="O462" s="6"/>
      <c r="P462" s="9" t="s">
        <v>13</v>
      </c>
      <c r="R462" s="6"/>
    </row>
    <row r="463" spans="1:18" ht="13.8" thickBot="1" x14ac:dyDescent="0.3">
      <c r="A463" s="4" t="s">
        <v>14</v>
      </c>
      <c r="B463" s="41"/>
      <c r="C463" s="4"/>
      <c r="D463" s="4"/>
      <c r="E463" s="4"/>
      <c r="F463" s="4" t="s">
        <v>653</v>
      </c>
      <c r="G463" s="4"/>
      <c r="H463" s="10" t="s">
        <v>637</v>
      </c>
      <c r="I463" s="4"/>
      <c r="J463" s="4"/>
      <c r="K463" s="4"/>
      <c r="L463" s="4"/>
      <c r="M463" s="4"/>
      <c r="N463" s="4"/>
      <c r="O463" s="99"/>
      <c r="P463" s="4" t="s">
        <v>16</v>
      </c>
      <c r="Q463" s="4"/>
      <c r="R463" s="4"/>
    </row>
    <row r="464" spans="1:18" x14ac:dyDescent="0.25"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44"/>
      <c r="P464" s="11"/>
      <c r="Q464" s="11"/>
      <c r="R464" s="11"/>
    </row>
    <row r="465" spans="1:18" x14ac:dyDescent="0.25">
      <c r="C465" s="11" t="s">
        <v>18</v>
      </c>
      <c r="D465" s="11" t="s">
        <v>19</v>
      </c>
      <c r="E465" s="11"/>
      <c r="F465" s="11" t="s">
        <v>20</v>
      </c>
      <c r="G465" s="11"/>
      <c r="H465" s="11" t="s">
        <v>21</v>
      </c>
      <c r="I465" s="11"/>
      <c r="J465" s="12" t="s">
        <v>22</v>
      </c>
      <c r="K465" s="12"/>
      <c r="L465" s="11" t="s">
        <v>23</v>
      </c>
      <c r="M465" s="11"/>
      <c r="N465" s="11" t="s">
        <v>24</v>
      </c>
      <c r="O465" s="44"/>
      <c r="P465" s="11" t="s">
        <v>25</v>
      </c>
      <c r="Q465" s="11"/>
      <c r="R465" s="11" t="s">
        <v>26</v>
      </c>
    </row>
    <row r="466" spans="1:18" x14ac:dyDescent="0.25">
      <c r="C466" s="12" t="s">
        <v>17</v>
      </c>
      <c r="D466" s="12" t="s">
        <v>17</v>
      </c>
      <c r="F466" s="12" t="s">
        <v>638</v>
      </c>
      <c r="G466" s="12"/>
      <c r="H466" s="11" t="s">
        <v>639</v>
      </c>
      <c r="I466" s="12"/>
      <c r="J466" s="11" t="s">
        <v>640</v>
      </c>
      <c r="K466" s="12"/>
      <c r="L466" s="12" t="s">
        <v>640</v>
      </c>
      <c r="M466" s="12"/>
      <c r="O466" s="6"/>
      <c r="P466" s="12" t="s">
        <v>639</v>
      </c>
      <c r="R466" s="12"/>
    </row>
    <row r="467" spans="1:18" x14ac:dyDescent="0.25">
      <c r="A467" s="12" t="s">
        <v>32</v>
      </c>
      <c r="B467" s="12"/>
      <c r="C467" s="12" t="s">
        <v>33</v>
      </c>
      <c r="D467" s="12" t="s">
        <v>33</v>
      </c>
      <c r="E467" s="11"/>
      <c r="F467" s="12" t="s">
        <v>641</v>
      </c>
      <c r="G467" s="12"/>
      <c r="H467" s="12" t="s">
        <v>642</v>
      </c>
      <c r="I467" s="12"/>
      <c r="J467" s="12" t="s">
        <v>639</v>
      </c>
      <c r="K467" s="11"/>
      <c r="L467" s="12" t="s">
        <v>639</v>
      </c>
      <c r="M467" s="9"/>
      <c r="N467" s="12" t="s">
        <v>643</v>
      </c>
      <c r="O467" s="44"/>
      <c r="P467" s="11" t="s">
        <v>642</v>
      </c>
      <c r="Q467" s="11"/>
      <c r="R467" s="12" t="s">
        <v>34</v>
      </c>
    </row>
    <row r="468" spans="1:18" ht="13.8" thickBot="1" x14ac:dyDescent="0.3">
      <c r="A468" s="10" t="s">
        <v>36</v>
      </c>
      <c r="B468" s="10"/>
      <c r="C468" s="10" t="s">
        <v>37</v>
      </c>
      <c r="D468" s="10" t="s">
        <v>38</v>
      </c>
      <c r="E468" s="10"/>
      <c r="F468" s="13" t="s">
        <v>644</v>
      </c>
      <c r="G468" s="13"/>
      <c r="H468" s="13" t="s">
        <v>645</v>
      </c>
      <c r="I468" s="178"/>
      <c r="J468" s="13" t="s">
        <v>646</v>
      </c>
      <c r="K468" s="178"/>
      <c r="L468" s="178" t="s">
        <v>647</v>
      </c>
      <c r="M468" s="14"/>
      <c r="N468" s="14" t="s">
        <v>648</v>
      </c>
      <c r="O468" s="179"/>
      <c r="P468" s="14" t="s">
        <v>649</v>
      </c>
      <c r="Q468" s="14"/>
      <c r="R468" s="14" t="s">
        <v>52</v>
      </c>
    </row>
    <row r="469" spans="1:18" x14ac:dyDescent="0.25">
      <c r="A469" s="12">
        <v>1</v>
      </c>
      <c r="B469" s="15"/>
      <c r="O469" s="6"/>
    </row>
    <row r="470" spans="1:18" x14ac:dyDescent="0.25">
      <c r="A470" s="12">
        <v>2</v>
      </c>
      <c r="B470" s="15"/>
      <c r="C470" s="37"/>
      <c r="D470" s="5" t="s">
        <v>191</v>
      </c>
      <c r="H470" s="57"/>
      <c r="I470" s="57"/>
      <c r="J470" s="57"/>
      <c r="K470" s="57"/>
      <c r="L470" s="57"/>
      <c r="M470" s="57"/>
      <c r="N470" s="57"/>
      <c r="O470" s="106"/>
      <c r="P470" s="57"/>
      <c r="Q470" s="57"/>
      <c r="R470" s="57"/>
    </row>
    <row r="471" spans="1:18" x14ac:dyDescent="0.25">
      <c r="A471" s="12">
        <v>3</v>
      </c>
      <c r="B471" s="15"/>
      <c r="C471" s="12" t="s">
        <v>192</v>
      </c>
      <c r="D471" s="60" t="s">
        <v>193</v>
      </c>
      <c r="E471" s="19"/>
      <c r="F471" s="21">
        <v>0</v>
      </c>
      <c r="G471" s="6"/>
      <c r="H471" s="98">
        <v>6923.6285099999996</v>
      </c>
      <c r="I471" s="23"/>
      <c r="J471" s="98">
        <v>0</v>
      </c>
      <c r="K471" s="180"/>
      <c r="L471" s="98">
        <v>0</v>
      </c>
      <c r="M471" s="180"/>
      <c r="N471" s="98">
        <v>0</v>
      </c>
      <c r="O471" s="23"/>
      <c r="P471" s="22">
        <v>6923.6285099999996</v>
      </c>
      <c r="Q471" s="180"/>
      <c r="R471" s="98">
        <v>6923.6285099999996</v>
      </c>
    </row>
    <row r="472" spans="1:18" x14ac:dyDescent="0.25">
      <c r="A472" s="12">
        <v>4</v>
      </c>
      <c r="B472" s="15"/>
      <c r="C472" s="12" t="s">
        <v>194</v>
      </c>
      <c r="D472" s="61" t="s">
        <v>195</v>
      </c>
      <c r="E472" s="62"/>
      <c r="F472" s="21">
        <v>0</v>
      </c>
      <c r="G472" s="6"/>
      <c r="H472" s="98">
        <v>187259.95965999999</v>
      </c>
      <c r="I472" s="23"/>
      <c r="J472" s="98">
        <v>6693.6408000000001</v>
      </c>
      <c r="K472" s="180"/>
      <c r="L472" s="98">
        <v>0</v>
      </c>
      <c r="M472" s="180"/>
      <c r="N472" s="98">
        <v>0</v>
      </c>
      <c r="O472" s="23"/>
      <c r="P472" s="22">
        <v>193953.60045999999</v>
      </c>
      <c r="Q472" s="180"/>
      <c r="R472" s="98">
        <v>187774.85511</v>
      </c>
    </row>
    <row r="473" spans="1:18" x14ac:dyDescent="0.25">
      <c r="A473" s="12">
        <v>5</v>
      </c>
      <c r="B473" s="15"/>
      <c r="C473" s="12">
        <v>35000</v>
      </c>
      <c r="D473" s="63" t="s">
        <v>196</v>
      </c>
      <c r="E473" s="64"/>
      <c r="F473" s="21">
        <v>0</v>
      </c>
      <c r="G473" s="6"/>
      <c r="H473" s="98">
        <v>17799.99856</v>
      </c>
      <c r="I473" s="23"/>
      <c r="J473" s="98">
        <v>0</v>
      </c>
      <c r="K473" s="180"/>
      <c r="L473" s="98">
        <v>0</v>
      </c>
      <c r="M473" s="180"/>
      <c r="N473" s="98">
        <v>0</v>
      </c>
      <c r="O473" s="23"/>
      <c r="P473" s="22">
        <v>17799.99856</v>
      </c>
      <c r="Q473" s="180"/>
      <c r="R473" s="98">
        <v>17799.99856</v>
      </c>
    </row>
    <row r="474" spans="1:18" x14ac:dyDescent="0.25">
      <c r="A474" s="12">
        <v>6</v>
      </c>
      <c r="B474" s="15"/>
      <c r="C474" s="12">
        <v>36000</v>
      </c>
      <c r="D474" s="63" t="s">
        <v>197</v>
      </c>
      <c r="E474" s="64"/>
      <c r="F474" s="21">
        <v>0</v>
      </c>
      <c r="G474" s="6"/>
      <c r="H474" s="98">
        <v>10119.782539999998</v>
      </c>
      <c r="I474" s="23"/>
      <c r="J474" s="98">
        <v>0</v>
      </c>
      <c r="K474" s="180"/>
      <c r="L474" s="98">
        <v>0</v>
      </c>
      <c r="M474" s="180"/>
      <c r="N474" s="98">
        <v>0</v>
      </c>
      <c r="O474" s="23"/>
      <c r="P474" s="22">
        <v>10119.782539999998</v>
      </c>
      <c r="Q474" s="180"/>
      <c r="R474" s="98">
        <v>10119.782539999998</v>
      </c>
    </row>
    <row r="475" spans="1:18" x14ac:dyDescent="0.25">
      <c r="A475" s="12">
        <v>7</v>
      </c>
      <c r="B475" s="15"/>
      <c r="C475" s="12">
        <v>38900</v>
      </c>
      <c r="D475" s="63" t="s">
        <v>198</v>
      </c>
      <c r="E475" s="64"/>
      <c r="F475" s="21">
        <v>0</v>
      </c>
      <c r="G475" s="6"/>
      <c r="H475" s="98">
        <v>3286.63042</v>
      </c>
      <c r="I475" s="23"/>
      <c r="J475" s="98">
        <v>0</v>
      </c>
      <c r="K475" s="180"/>
      <c r="L475" s="98">
        <v>0</v>
      </c>
      <c r="M475" s="180"/>
      <c r="N475" s="98">
        <v>0</v>
      </c>
      <c r="O475" s="23"/>
      <c r="P475" s="22">
        <v>3286.63042</v>
      </c>
      <c r="Q475" s="180"/>
      <c r="R475" s="98">
        <v>3286.63042</v>
      </c>
    </row>
    <row r="476" spans="1:18" ht="13.8" thickBot="1" x14ac:dyDescent="0.3">
      <c r="A476" s="12">
        <v>8</v>
      </c>
      <c r="B476" s="15"/>
      <c r="C476" s="12"/>
      <c r="D476" s="61" t="s">
        <v>199</v>
      </c>
      <c r="E476" s="62"/>
      <c r="F476" s="62"/>
      <c r="G476" s="62"/>
      <c r="H476" s="107">
        <v>225389.99969</v>
      </c>
      <c r="I476" s="28"/>
      <c r="J476" s="107">
        <v>6693.6408000000001</v>
      </c>
      <c r="K476" s="28"/>
      <c r="L476" s="107">
        <v>0</v>
      </c>
      <c r="M476" s="28"/>
      <c r="N476" s="107">
        <v>0</v>
      </c>
      <c r="O476" s="28"/>
      <c r="P476" s="107">
        <v>232083.64048999999</v>
      </c>
      <c r="Q476" s="28"/>
      <c r="R476" s="107">
        <v>225904.89514000001</v>
      </c>
    </row>
    <row r="477" spans="1:18" ht="13.8" thickTop="1" x14ac:dyDescent="0.25">
      <c r="A477" s="12">
        <v>9</v>
      </c>
      <c r="B477" s="15"/>
      <c r="O477" s="6"/>
    </row>
    <row r="478" spans="1:18" x14ac:dyDescent="0.25">
      <c r="A478" s="12">
        <v>10</v>
      </c>
      <c r="B478" s="15"/>
      <c r="C478" s="12"/>
      <c r="D478" s="65" t="s">
        <v>200</v>
      </c>
      <c r="E478" s="19"/>
      <c r="F478" s="19"/>
      <c r="G478" s="19"/>
      <c r="H478" s="28"/>
      <c r="I478" s="28"/>
      <c r="J478" s="43"/>
      <c r="K478" s="28"/>
      <c r="L478" s="43"/>
      <c r="M478" s="28"/>
      <c r="N478" s="43"/>
      <c r="O478" s="28"/>
      <c r="P478" s="43"/>
      <c r="Q478" s="28"/>
      <c r="R478" s="43"/>
    </row>
    <row r="479" spans="1:18" x14ac:dyDescent="0.25">
      <c r="A479" s="12">
        <v>11</v>
      </c>
      <c r="B479" s="15"/>
      <c r="C479" s="12">
        <v>30315</v>
      </c>
      <c r="D479" s="34" t="s">
        <v>201</v>
      </c>
      <c r="F479" s="21">
        <v>6.7</v>
      </c>
      <c r="G479" s="6"/>
      <c r="H479" s="98">
        <v>521517.15644000005</v>
      </c>
      <c r="I479" s="23"/>
      <c r="J479" s="98">
        <v>76249.333769999997</v>
      </c>
      <c r="K479" s="180"/>
      <c r="L479" s="98">
        <v>-20171.17236</v>
      </c>
      <c r="M479" s="180"/>
      <c r="N479" s="98">
        <v>0</v>
      </c>
      <c r="O479" s="23"/>
      <c r="P479" s="22">
        <v>577595.31785000011</v>
      </c>
      <c r="Q479" s="180"/>
      <c r="R479" s="98">
        <v>541000.15490999992</v>
      </c>
    </row>
    <row r="480" spans="1:18" x14ac:dyDescent="0.25">
      <c r="A480" s="12">
        <v>12</v>
      </c>
      <c r="B480" s="15"/>
      <c r="C480" s="12">
        <v>30302</v>
      </c>
      <c r="D480" s="5" t="s">
        <v>202</v>
      </c>
      <c r="F480" s="21">
        <v>0</v>
      </c>
      <c r="G480" s="6"/>
      <c r="H480" s="98">
        <v>0</v>
      </c>
      <c r="I480" s="23"/>
      <c r="J480" s="98">
        <v>0</v>
      </c>
      <c r="K480" s="180"/>
      <c r="L480" s="98">
        <v>0</v>
      </c>
      <c r="M480" s="180"/>
      <c r="N480" s="98">
        <v>0</v>
      </c>
      <c r="O480" s="23"/>
      <c r="P480" s="22">
        <v>0</v>
      </c>
      <c r="Q480" s="180"/>
      <c r="R480" s="98">
        <v>0</v>
      </c>
    </row>
    <row r="481" spans="1:18" x14ac:dyDescent="0.25">
      <c r="A481" s="12">
        <v>13</v>
      </c>
      <c r="B481" s="15"/>
      <c r="C481" s="12">
        <v>30399</v>
      </c>
      <c r="D481" s="5" t="s">
        <v>203</v>
      </c>
      <c r="F481" s="21">
        <v>3.3000000000000003</v>
      </c>
      <c r="G481" s="6"/>
      <c r="H481" s="98">
        <v>4564.93815</v>
      </c>
      <c r="I481" s="23"/>
      <c r="J481" s="98">
        <v>55.147880000000001</v>
      </c>
      <c r="K481" s="180"/>
      <c r="L481" s="98">
        <v>0</v>
      </c>
      <c r="M481" s="180"/>
      <c r="N481" s="98">
        <v>0</v>
      </c>
      <c r="O481" s="23"/>
      <c r="P481" s="22">
        <v>4620.0860300000004</v>
      </c>
      <c r="Q481" s="180"/>
      <c r="R481" s="98">
        <v>4594.6331600000003</v>
      </c>
    </row>
    <row r="482" spans="1:18" ht="13.8" thickBot="1" x14ac:dyDescent="0.3">
      <c r="A482" s="12">
        <v>14</v>
      </c>
      <c r="D482" s="61" t="s">
        <v>204</v>
      </c>
      <c r="E482" s="66"/>
      <c r="F482" s="66"/>
      <c r="G482" s="66"/>
      <c r="H482" s="107">
        <v>526082.09458999999</v>
      </c>
      <c r="I482" s="28"/>
      <c r="J482" s="107">
        <v>76304.481650000002</v>
      </c>
      <c r="K482" s="28"/>
      <c r="L482" s="107">
        <v>-20171.17236</v>
      </c>
      <c r="M482" s="28"/>
      <c r="N482" s="107">
        <v>0</v>
      </c>
      <c r="O482" s="28"/>
      <c r="P482" s="107">
        <v>582215.40388000011</v>
      </c>
      <c r="Q482" s="28"/>
      <c r="R482" s="107">
        <v>545594.78806999989</v>
      </c>
    </row>
    <row r="483" spans="1:18" ht="13.8" thickTop="1" x14ac:dyDescent="0.25">
      <c r="A483" s="12">
        <v>15</v>
      </c>
      <c r="O483" s="6"/>
    </row>
    <row r="484" spans="1:18" x14ac:dyDescent="0.25">
      <c r="A484" s="12">
        <v>16</v>
      </c>
      <c r="D484" s="67" t="s">
        <v>205</v>
      </c>
      <c r="O484" s="6"/>
    </row>
    <row r="485" spans="1:18" x14ac:dyDescent="0.25">
      <c r="A485" s="12">
        <v>17</v>
      </c>
      <c r="C485" s="12">
        <v>31700</v>
      </c>
      <c r="D485" s="5" t="s">
        <v>206</v>
      </c>
      <c r="F485" s="21">
        <v>2.8</v>
      </c>
      <c r="G485" s="6"/>
      <c r="H485" s="98">
        <v>5602.9184799999966</v>
      </c>
      <c r="I485" s="23"/>
      <c r="J485" s="98">
        <v>0</v>
      </c>
      <c r="K485" s="180"/>
      <c r="L485" s="98">
        <v>0</v>
      </c>
      <c r="M485" s="180"/>
      <c r="N485" s="98">
        <v>0</v>
      </c>
      <c r="O485" s="23"/>
      <c r="P485" s="22">
        <v>5602.9184799999966</v>
      </c>
      <c r="Q485" s="180"/>
      <c r="R485" s="98">
        <v>5602.9184800000003</v>
      </c>
    </row>
    <row r="486" spans="1:18" x14ac:dyDescent="0.25">
      <c r="A486" s="12">
        <v>18</v>
      </c>
      <c r="C486" s="12">
        <v>34700</v>
      </c>
      <c r="D486" s="5" t="s">
        <v>207</v>
      </c>
      <c r="F486" s="21">
        <v>3.4000000000000004</v>
      </c>
      <c r="G486" s="6"/>
      <c r="H486" s="98">
        <v>12376.233219999998</v>
      </c>
      <c r="I486" s="23"/>
      <c r="J486" s="98">
        <v>0</v>
      </c>
      <c r="K486" s="180"/>
      <c r="L486" s="98">
        <v>0</v>
      </c>
      <c r="M486" s="180"/>
      <c r="N486" s="98">
        <v>0</v>
      </c>
      <c r="O486" s="23"/>
      <c r="P486" s="22">
        <v>12376.233219999998</v>
      </c>
      <c r="Q486" s="180"/>
      <c r="R486" s="98">
        <v>12376.23322</v>
      </c>
    </row>
    <row r="487" spans="1:18" x14ac:dyDescent="0.25">
      <c r="A487" s="12">
        <v>19</v>
      </c>
      <c r="B487" s="15"/>
      <c r="C487" s="12">
        <v>37400</v>
      </c>
      <c r="D487" s="5" t="s">
        <v>208</v>
      </c>
      <c r="F487" s="21">
        <v>1.4</v>
      </c>
      <c r="G487" s="6"/>
      <c r="H487" s="98">
        <v>7160.1822599999996</v>
      </c>
      <c r="I487" s="23"/>
      <c r="J487" s="98">
        <v>0</v>
      </c>
      <c r="K487" s="180"/>
      <c r="L487" s="98">
        <v>0</v>
      </c>
      <c r="M487" s="180"/>
      <c r="N487" s="98">
        <v>0</v>
      </c>
      <c r="O487" s="23"/>
      <c r="P487" s="22">
        <v>7160.1822599999996</v>
      </c>
      <c r="Q487" s="180"/>
      <c r="R487" s="98">
        <v>7160.1822599999996</v>
      </c>
    </row>
    <row r="488" spans="1:18" x14ac:dyDescent="0.25">
      <c r="A488" s="12">
        <v>20</v>
      </c>
      <c r="B488" s="15"/>
      <c r="C488" s="12">
        <v>39910</v>
      </c>
      <c r="D488" s="5" t="s">
        <v>209</v>
      </c>
      <c r="F488" s="21">
        <v>4.3</v>
      </c>
      <c r="G488" s="6"/>
      <c r="H488" s="98">
        <v>269.18751000000003</v>
      </c>
      <c r="I488" s="23"/>
      <c r="J488" s="98">
        <v>0</v>
      </c>
      <c r="K488" s="180"/>
      <c r="L488" s="98">
        <v>0</v>
      </c>
      <c r="M488" s="180"/>
      <c r="N488" s="98">
        <v>0</v>
      </c>
      <c r="O488" s="23"/>
      <c r="P488" s="22">
        <v>269.18751000000003</v>
      </c>
      <c r="Q488" s="180"/>
      <c r="R488" s="98">
        <v>269.18751000000003</v>
      </c>
    </row>
    <row r="489" spans="1:18" ht="13.8" thickBot="1" x14ac:dyDescent="0.3">
      <c r="A489" s="12">
        <v>21</v>
      </c>
      <c r="B489" s="15"/>
      <c r="D489" s="67" t="s">
        <v>210</v>
      </c>
      <c r="H489" s="108">
        <v>25408.521469999996</v>
      </c>
      <c r="J489" s="108">
        <v>0</v>
      </c>
      <c r="L489" s="108">
        <v>0</v>
      </c>
      <c r="N489" s="108">
        <v>0</v>
      </c>
      <c r="O489" s="6"/>
      <c r="P489" s="108">
        <v>25408.521469999996</v>
      </c>
      <c r="R489" s="108">
        <v>25408.521470000003</v>
      </c>
    </row>
    <row r="490" spans="1:18" ht="13.8" thickTop="1" x14ac:dyDescent="0.25">
      <c r="A490" s="12">
        <v>22</v>
      </c>
      <c r="B490" s="15"/>
      <c r="D490" s="67"/>
      <c r="H490" s="31"/>
      <c r="J490" s="31"/>
      <c r="L490" s="31"/>
      <c r="N490" s="31"/>
      <c r="O490" s="6"/>
      <c r="P490" s="31"/>
      <c r="R490" s="31"/>
    </row>
    <row r="491" spans="1:18" x14ac:dyDescent="0.25">
      <c r="A491" s="12">
        <v>23</v>
      </c>
      <c r="B491" s="15"/>
      <c r="D491" s="5" t="s">
        <v>211</v>
      </c>
      <c r="O491" s="6"/>
    </row>
    <row r="492" spans="1:18" x14ac:dyDescent="0.25">
      <c r="A492" s="12">
        <v>24</v>
      </c>
      <c r="B492" s="15"/>
      <c r="C492" s="12">
        <v>10110</v>
      </c>
      <c r="D492" s="5" t="s">
        <v>212</v>
      </c>
      <c r="F492" s="21">
        <v>0</v>
      </c>
      <c r="G492" s="6"/>
      <c r="H492" s="98">
        <v>3480.0220299999996</v>
      </c>
      <c r="I492" s="23"/>
      <c r="J492" s="98">
        <v>0</v>
      </c>
      <c r="K492" s="180"/>
      <c r="L492" s="98">
        <v>0</v>
      </c>
      <c r="M492" s="180"/>
      <c r="N492" s="98">
        <v>-453.91592000000009</v>
      </c>
      <c r="O492" s="23"/>
      <c r="P492" s="22">
        <v>3026.1061099999997</v>
      </c>
      <c r="Q492" s="180"/>
      <c r="R492" s="98">
        <v>3253.0640699999999</v>
      </c>
    </row>
    <row r="493" spans="1:18" x14ac:dyDescent="0.25">
      <c r="A493" s="12">
        <v>25</v>
      </c>
      <c r="B493" s="15"/>
      <c r="C493" s="12">
        <v>10112</v>
      </c>
      <c r="D493" s="5" t="s">
        <v>213</v>
      </c>
      <c r="F493" s="21">
        <v>0</v>
      </c>
      <c r="H493" s="98">
        <v>20734.592399999998</v>
      </c>
      <c r="I493" s="23"/>
      <c r="J493" s="98">
        <v>0</v>
      </c>
      <c r="K493" s="180"/>
      <c r="L493" s="98">
        <v>0</v>
      </c>
      <c r="M493" s="180"/>
      <c r="N493" s="98">
        <v>8979.0196899999974</v>
      </c>
      <c r="O493" s="23"/>
      <c r="P493" s="22">
        <v>29713.612089999995</v>
      </c>
      <c r="Q493" s="180"/>
      <c r="R493" s="98">
        <v>29924.165069999999</v>
      </c>
    </row>
    <row r="494" spans="1:18" ht="13.8" thickBot="1" x14ac:dyDescent="0.3">
      <c r="A494" s="12">
        <v>26</v>
      </c>
      <c r="B494" s="15"/>
      <c r="C494" s="12"/>
      <c r="D494" s="5" t="s">
        <v>214</v>
      </c>
      <c r="F494" s="21"/>
      <c r="H494" s="107">
        <v>24214.614429999998</v>
      </c>
      <c r="I494" s="28"/>
      <c r="J494" s="107">
        <v>0</v>
      </c>
      <c r="K494" s="28"/>
      <c r="L494" s="107">
        <v>0</v>
      </c>
      <c r="M494" s="28"/>
      <c r="N494" s="107">
        <v>8525.1037699999979</v>
      </c>
      <c r="O494" s="28"/>
      <c r="P494" s="107">
        <v>32739.718199999996</v>
      </c>
      <c r="Q494" s="28"/>
      <c r="R494" s="107">
        <v>33177.229139999996</v>
      </c>
    </row>
    <row r="495" spans="1:18" ht="13.8" thickTop="1" x14ac:dyDescent="0.25">
      <c r="A495" s="12">
        <v>27</v>
      </c>
      <c r="B495" s="15"/>
      <c r="O495" s="6"/>
    </row>
    <row r="496" spans="1:18" ht="13.8" thickBot="1" x14ac:dyDescent="0.3">
      <c r="A496" s="12">
        <v>28</v>
      </c>
      <c r="B496" s="15"/>
      <c r="D496" s="9" t="s">
        <v>215</v>
      </c>
      <c r="H496" s="59">
        <v>12516769.770559998</v>
      </c>
      <c r="I496" s="18"/>
      <c r="J496" s="59">
        <v>1282021.4560900002</v>
      </c>
      <c r="K496" s="18"/>
      <c r="L496" s="59">
        <v>-163593.79278999998</v>
      </c>
      <c r="M496" s="18"/>
      <c r="N496" s="59">
        <v>8936.1748299999981</v>
      </c>
      <c r="O496" s="26"/>
      <c r="P496" s="59">
        <v>13644133.608689997</v>
      </c>
      <c r="Q496" s="18"/>
      <c r="R496" s="59">
        <v>13041856.146419998</v>
      </c>
    </row>
    <row r="497" spans="1:18" ht="13.8" thickTop="1" x14ac:dyDescent="0.25">
      <c r="A497" s="12">
        <v>29</v>
      </c>
      <c r="B497" s="15"/>
      <c r="O497" s="6"/>
    </row>
    <row r="498" spans="1:18" x14ac:dyDescent="0.25">
      <c r="A498" s="12">
        <v>30</v>
      </c>
      <c r="B498" s="15"/>
      <c r="D498" s="7" t="s">
        <v>216</v>
      </c>
      <c r="O498" s="6"/>
    </row>
    <row r="499" spans="1:18" x14ac:dyDescent="0.25">
      <c r="A499" s="12">
        <v>31</v>
      </c>
      <c r="B499" s="15"/>
      <c r="C499" s="12">
        <v>11401</v>
      </c>
      <c r="D499" s="7" t="s">
        <v>217</v>
      </c>
      <c r="F499" s="21">
        <v>3.0042864005201517</v>
      </c>
      <c r="G499" s="6"/>
      <c r="H499" s="98">
        <v>6182.81</v>
      </c>
      <c r="I499" s="23"/>
      <c r="J499" s="98">
        <v>0</v>
      </c>
      <c r="K499" s="180"/>
      <c r="L499" s="98">
        <v>0</v>
      </c>
      <c r="M499" s="180"/>
      <c r="N499" s="98">
        <v>0</v>
      </c>
      <c r="O499" s="23"/>
      <c r="P499" s="22">
        <v>6182.81</v>
      </c>
      <c r="Q499" s="180"/>
      <c r="R499" s="98">
        <v>6182.81</v>
      </c>
    </row>
    <row r="500" spans="1:18" x14ac:dyDescent="0.25">
      <c r="A500" s="12">
        <v>32</v>
      </c>
      <c r="B500" s="15"/>
      <c r="C500" s="12">
        <v>11402</v>
      </c>
      <c r="D500" s="7" t="s">
        <v>218</v>
      </c>
      <c r="F500" s="21">
        <v>4.3644641465684249</v>
      </c>
      <c r="G500" s="6"/>
      <c r="H500" s="98">
        <v>960.04088000000002</v>
      </c>
      <c r="I500" s="23"/>
      <c r="J500" s="98">
        <v>0</v>
      </c>
      <c r="K500" s="180"/>
      <c r="L500" s="98">
        <v>0</v>
      </c>
      <c r="M500" s="180"/>
      <c r="N500" s="98">
        <v>0</v>
      </c>
      <c r="O500" s="23"/>
      <c r="P500" s="22">
        <v>960.04088000000002</v>
      </c>
      <c r="Q500" s="180"/>
      <c r="R500" s="98">
        <v>960.04088000000002</v>
      </c>
    </row>
    <row r="501" spans="1:18" x14ac:dyDescent="0.25">
      <c r="A501" s="12">
        <v>33</v>
      </c>
      <c r="B501" s="15"/>
      <c r="C501" s="12">
        <v>11403</v>
      </c>
      <c r="D501" s="5" t="s">
        <v>219</v>
      </c>
      <c r="F501" s="21">
        <v>2.64898973564727</v>
      </c>
      <c r="G501" s="6"/>
      <c r="H501" s="98">
        <v>341.97188</v>
      </c>
      <c r="I501" s="23"/>
      <c r="J501" s="98">
        <v>0</v>
      </c>
      <c r="K501" s="180"/>
      <c r="L501" s="98">
        <v>0</v>
      </c>
      <c r="M501" s="180"/>
      <c r="N501" s="98">
        <v>0</v>
      </c>
      <c r="O501" s="23"/>
      <c r="P501" s="22">
        <v>341.97188</v>
      </c>
      <c r="Q501" s="180"/>
      <c r="R501" s="98">
        <v>341.97188</v>
      </c>
    </row>
    <row r="502" spans="1:18" ht="13.8" thickBot="1" x14ac:dyDescent="0.3">
      <c r="A502" s="12">
        <v>34</v>
      </c>
      <c r="B502" s="15"/>
      <c r="D502" s="7" t="s">
        <v>220</v>
      </c>
      <c r="H502" s="107">
        <v>7484.82276</v>
      </c>
      <c r="I502" s="28"/>
      <c r="J502" s="107">
        <v>0</v>
      </c>
      <c r="K502" s="28"/>
      <c r="L502" s="107">
        <v>0</v>
      </c>
      <c r="M502" s="28"/>
      <c r="N502" s="107">
        <v>0</v>
      </c>
      <c r="O502" s="28"/>
      <c r="P502" s="107">
        <v>7484.82276</v>
      </c>
      <c r="Q502" s="28"/>
      <c r="R502" s="107">
        <v>7484.82276</v>
      </c>
    </row>
    <row r="503" spans="1:18" ht="13.8" thickTop="1" x14ac:dyDescent="0.25">
      <c r="A503" s="12">
        <v>35</v>
      </c>
      <c r="B503" s="15"/>
      <c r="O503" s="6"/>
    </row>
    <row r="504" spans="1:18" x14ac:dyDescent="0.25">
      <c r="A504" s="12">
        <v>36</v>
      </c>
      <c r="B504" s="15"/>
      <c r="C504" s="12">
        <v>10200</v>
      </c>
      <c r="D504" s="34" t="s">
        <v>221</v>
      </c>
      <c r="F504" s="21">
        <v>0</v>
      </c>
      <c r="G504" s="6"/>
      <c r="H504" s="98">
        <v>411.07105999999999</v>
      </c>
      <c r="I504" s="23"/>
      <c r="J504" s="98">
        <v>0</v>
      </c>
      <c r="K504" s="180"/>
      <c r="L504" s="98">
        <v>0</v>
      </c>
      <c r="M504" s="180"/>
      <c r="N504" s="98">
        <v>-411.07105999999999</v>
      </c>
      <c r="O504" s="23"/>
      <c r="P504" s="22">
        <v>0</v>
      </c>
      <c r="Q504" s="180"/>
      <c r="R504" s="98">
        <v>189.7251</v>
      </c>
    </row>
    <row r="505" spans="1:18" x14ac:dyDescent="0.25">
      <c r="A505" s="12">
        <v>37</v>
      </c>
      <c r="B505" s="15"/>
      <c r="C505" s="12">
        <v>10501</v>
      </c>
      <c r="D505" s="68" t="s">
        <v>222</v>
      </c>
      <c r="F505" s="21">
        <v>0</v>
      </c>
      <c r="G505" s="6"/>
      <c r="H505" s="98">
        <v>58127.610410000001</v>
      </c>
      <c r="I505" s="23"/>
      <c r="J505" s="98">
        <v>6134.7891200000004</v>
      </c>
      <c r="K505" s="180"/>
      <c r="L505" s="98">
        <v>0</v>
      </c>
      <c r="M505" s="180"/>
      <c r="N505" s="98">
        <v>0</v>
      </c>
      <c r="O505" s="23"/>
      <c r="P505" s="22">
        <v>64262.399530000002</v>
      </c>
      <c r="Q505" s="180"/>
      <c r="R505" s="98">
        <v>63405.877289999997</v>
      </c>
    </row>
    <row r="506" spans="1:18" x14ac:dyDescent="0.25">
      <c r="A506" s="12">
        <v>38</v>
      </c>
      <c r="B506" s="15"/>
      <c r="O506" s="6"/>
    </row>
    <row r="507" spans="1:18" x14ac:dyDescent="0.25">
      <c r="A507" s="12">
        <v>39</v>
      </c>
      <c r="B507" s="15"/>
      <c r="C507" s="12">
        <v>10803</v>
      </c>
      <c r="D507" s="5" t="s">
        <v>223</v>
      </c>
      <c r="F507" s="21">
        <v>0</v>
      </c>
      <c r="G507" s="6"/>
      <c r="H507" s="98">
        <v>0</v>
      </c>
      <c r="I507" s="23"/>
      <c r="J507" s="98">
        <v>0</v>
      </c>
      <c r="K507" s="180"/>
      <c r="L507" s="98">
        <v>0</v>
      </c>
      <c r="M507" s="180"/>
      <c r="N507" s="98">
        <v>0</v>
      </c>
      <c r="O507" s="23"/>
      <c r="P507" s="22">
        <v>0</v>
      </c>
      <c r="Q507" s="180"/>
      <c r="R507" s="98">
        <v>0</v>
      </c>
    </row>
    <row r="508" spans="1:18" x14ac:dyDescent="0.25">
      <c r="A508" s="12">
        <v>40</v>
      </c>
      <c r="B508" s="15"/>
      <c r="D508" s="5" t="s">
        <v>224</v>
      </c>
      <c r="F508" s="21">
        <v>0</v>
      </c>
      <c r="G508" s="6"/>
      <c r="H508" s="98">
        <v>0</v>
      </c>
      <c r="I508" s="23"/>
      <c r="J508" s="98">
        <v>0</v>
      </c>
      <c r="K508" s="180"/>
      <c r="L508" s="98">
        <v>0</v>
      </c>
      <c r="M508" s="180"/>
      <c r="N508" s="98">
        <v>0</v>
      </c>
      <c r="O508" s="23"/>
      <c r="P508" s="22">
        <v>0</v>
      </c>
      <c r="Q508" s="180"/>
      <c r="R508" s="98">
        <v>0</v>
      </c>
    </row>
    <row r="509" spans="1:18" ht="13.8" thickBot="1" x14ac:dyDescent="0.3">
      <c r="A509" s="12">
        <v>41</v>
      </c>
      <c r="B509" s="15"/>
      <c r="D509" s="5" t="s">
        <v>225</v>
      </c>
      <c r="H509" s="108">
        <v>0</v>
      </c>
      <c r="J509" s="108">
        <v>0</v>
      </c>
      <c r="L509" s="108">
        <v>0</v>
      </c>
      <c r="N509" s="108">
        <v>0</v>
      </c>
      <c r="O509" s="6"/>
      <c r="P509" s="108">
        <v>0</v>
      </c>
      <c r="R509" s="108">
        <v>0</v>
      </c>
    </row>
    <row r="510" spans="1:18" ht="13.8" thickTop="1" x14ac:dyDescent="0.25">
      <c r="A510" s="12">
        <v>42</v>
      </c>
      <c r="B510" s="15"/>
      <c r="O510" s="6"/>
    </row>
    <row r="511" spans="1:18" ht="13.8" thickBot="1" x14ac:dyDescent="0.3">
      <c r="A511" s="12">
        <v>43</v>
      </c>
      <c r="B511" s="15"/>
      <c r="D511" s="30" t="s">
        <v>226</v>
      </c>
      <c r="E511" s="30"/>
      <c r="H511" s="59">
        <v>12582793.274789998</v>
      </c>
      <c r="J511" s="59">
        <v>1288156.2452100003</v>
      </c>
      <c r="K511" s="26"/>
      <c r="L511" s="59">
        <v>-163593.79278999998</v>
      </c>
      <c r="M511" s="26"/>
      <c r="N511" s="59">
        <v>8525.1037699999979</v>
      </c>
      <c r="O511" s="26"/>
      <c r="P511" s="59">
        <v>13715880.830979997</v>
      </c>
      <c r="Q511" s="26"/>
      <c r="R511" s="59">
        <v>13112936.571569998</v>
      </c>
    </row>
    <row r="512" spans="1:18" ht="14.4" thickTop="1" thickBot="1" x14ac:dyDescent="0.3">
      <c r="A512" s="10">
        <v>44</v>
      </c>
      <c r="B512" s="39" t="s">
        <v>71</v>
      </c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99"/>
      <c r="P512" s="4"/>
      <c r="Q512" s="4"/>
      <c r="R512" s="4"/>
    </row>
    <row r="513" spans="1:18" x14ac:dyDescent="0.25">
      <c r="A513" s="5" t="s">
        <v>650</v>
      </c>
      <c r="O513" s="6"/>
      <c r="P513" s="5" t="s">
        <v>651</v>
      </c>
    </row>
    <row r="514" spans="1:18" ht="13.8" thickBot="1" x14ac:dyDescent="0.3">
      <c r="A514" s="4" t="s">
        <v>632</v>
      </c>
      <c r="B514" s="4"/>
      <c r="C514" s="4"/>
      <c r="D514" s="4"/>
      <c r="E514" s="4"/>
      <c r="F514" s="4"/>
      <c r="G514" s="4" t="s">
        <v>633</v>
      </c>
      <c r="H514" s="4"/>
      <c r="I514" s="4"/>
      <c r="J514" s="4"/>
      <c r="K514" s="4"/>
      <c r="L514" s="4"/>
      <c r="M514" s="4"/>
      <c r="N514" s="4"/>
      <c r="O514" s="99"/>
      <c r="P514" s="4"/>
      <c r="Q514" s="4"/>
      <c r="R514" s="4" t="s">
        <v>661</v>
      </c>
    </row>
    <row r="515" spans="1:18" x14ac:dyDescent="0.25">
      <c r="A515" s="5" t="s">
        <v>2</v>
      </c>
      <c r="B515" s="40"/>
      <c r="E515" s="6" t="s">
        <v>3</v>
      </c>
      <c r="F515" s="5" t="s">
        <v>635</v>
      </c>
      <c r="J515" s="8"/>
      <c r="K515" s="8"/>
      <c r="M515" s="8"/>
      <c r="N515" s="8"/>
      <c r="O515" s="100"/>
      <c r="P515" s="5" t="s">
        <v>5</v>
      </c>
      <c r="R515" s="9"/>
    </row>
    <row r="516" spans="1:18" x14ac:dyDescent="0.25">
      <c r="B516" s="40"/>
      <c r="F516" s="5" t="s">
        <v>636</v>
      </c>
      <c r="J516" s="6"/>
      <c r="K516" s="9"/>
      <c r="N516" s="6"/>
      <c r="O516" s="6" t="s">
        <v>653</v>
      </c>
      <c r="P516" s="9" t="s">
        <v>7</v>
      </c>
      <c r="R516" s="6"/>
    </row>
    <row r="517" spans="1:18" x14ac:dyDescent="0.25">
      <c r="A517" s="5" t="s">
        <v>8</v>
      </c>
      <c r="B517" s="40"/>
      <c r="F517" s="5" t="s">
        <v>653</v>
      </c>
      <c r="J517" s="6"/>
      <c r="K517" s="9"/>
      <c r="L517" s="6"/>
      <c r="O517" s="6" t="s">
        <v>10</v>
      </c>
      <c r="P517" s="9" t="s">
        <v>11</v>
      </c>
      <c r="R517" s="6"/>
    </row>
    <row r="518" spans="1:18" x14ac:dyDescent="0.25">
      <c r="B518" s="40"/>
      <c r="F518" s="5" t="s">
        <v>653</v>
      </c>
      <c r="J518" s="6"/>
      <c r="K518" s="9"/>
      <c r="L518" s="6"/>
      <c r="O518" s="6" t="s">
        <v>653</v>
      </c>
      <c r="P518" s="9" t="s">
        <v>12</v>
      </c>
      <c r="R518" s="6"/>
    </row>
    <row r="519" spans="1:18" x14ac:dyDescent="0.25">
      <c r="B519" s="40"/>
      <c r="J519" s="6"/>
      <c r="K519" s="9"/>
      <c r="L519" s="6"/>
      <c r="O519" s="6"/>
      <c r="P519" s="9" t="s">
        <v>13</v>
      </c>
      <c r="R519" s="6"/>
    </row>
    <row r="520" spans="1:18" ht="13.8" thickBot="1" x14ac:dyDescent="0.3">
      <c r="A520" s="4" t="s">
        <v>14</v>
      </c>
      <c r="B520" s="41"/>
      <c r="C520" s="4"/>
      <c r="D520" s="4"/>
      <c r="E520" s="4"/>
      <c r="F520" s="4" t="s">
        <v>653</v>
      </c>
      <c r="G520" s="4"/>
      <c r="H520" s="10" t="s">
        <v>637</v>
      </c>
      <c r="I520" s="4"/>
      <c r="J520" s="4"/>
      <c r="K520" s="4"/>
      <c r="L520" s="4"/>
      <c r="M520" s="4"/>
      <c r="N520" s="4"/>
      <c r="O520" s="99"/>
      <c r="P520" s="4" t="s">
        <v>16</v>
      </c>
      <c r="Q520" s="4"/>
      <c r="R520" s="4"/>
    </row>
    <row r="521" spans="1:18" x14ac:dyDescent="0.25"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44"/>
      <c r="P521" s="11"/>
      <c r="Q521" s="11"/>
      <c r="R521" s="11"/>
    </row>
    <row r="522" spans="1:18" x14ac:dyDescent="0.25">
      <c r="C522" s="11" t="s">
        <v>18</v>
      </c>
      <c r="D522" s="11" t="s">
        <v>19</v>
      </c>
      <c r="E522" s="11"/>
      <c r="F522" s="11" t="s">
        <v>20</v>
      </c>
      <c r="G522" s="11"/>
      <c r="H522" s="11" t="s">
        <v>21</v>
      </c>
      <c r="I522" s="11"/>
      <c r="J522" s="12" t="s">
        <v>22</v>
      </c>
      <c r="K522" s="12"/>
      <c r="L522" s="11" t="s">
        <v>23</v>
      </c>
      <c r="M522" s="11"/>
      <c r="N522" s="11" t="s">
        <v>24</v>
      </c>
      <c r="O522" s="44"/>
      <c r="P522" s="11" t="s">
        <v>25</v>
      </c>
      <c r="Q522" s="11"/>
      <c r="R522" s="11" t="s">
        <v>26</v>
      </c>
    </row>
    <row r="523" spans="1:18" x14ac:dyDescent="0.25">
      <c r="C523" s="12" t="s">
        <v>17</v>
      </c>
      <c r="D523" s="12" t="s">
        <v>17</v>
      </c>
      <c r="F523" s="12" t="s">
        <v>638</v>
      </c>
      <c r="G523" s="12"/>
      <c r="H523" s="11" t="s">
        <v>639</v>
      </c>
      <c r="I523" s="12"/>
      <c r="J523" s="11" t="s">
        <v>640</v>
      </c>
      <c r="K523" s="12"/>
      <c r="L523" s="12" t="s">
        <v>640</v>
      </c>
      <c r="M523" s="12"/>
      <c r="O523" s="6"/>
      <c r="P523" s="12" t="s">
        <v>639</v>
      </c>
      <c r="R523" s="12"/>
    </row>
    <row r="524" spans="1:18" x14ac:dyDescent="0.25">
      <c r="A524" s="12" t="s">
        <v>32</v>
      </c>
      <c r="B524" s="12"/>
      <c r="C524" s="12" t="s">
        <v>33</v>
      </c>
      <c r="D524" s="12" t="s">
        <v>33</v>
      </c>
      <c r="E524" s="11"/>
      <c r="F524" s="12" t="s">
        <v>641</v>
      </c>
      <c r="G524" s="12"/>
      <c r="H524" s="12" t="s">
        <v>642</v>
      </c>
      <c r="I524" s="12"/>
      <c r="J524" s="12" t="s">
        <v>639</v>
      </c>
      <c r="K524" s="11"/>
      <c r="L524" s="12" t="s">
        <v>639</v>
      </c>
      <c r="M524" s="9"/>
      <c r="N524" s="12" t="s">
        <v>643</v>
      </c>
      <c r="O524" s="44"/>
      <c r="P524" s="11" t="s">
        <v>642</v>
      </c>
      <c r="Q524" s="11"/>
      <c r="R524" s="12" t="s">
        <v>34</v>
      </c>
    </row>
    <row r="525" spans="1:18" ht="13.8" thickBot="1" x14ac:dyDescent="0.3">
      <c r="A525" s="10" t="s">
        <v>36</v>
      </c>
      <c r="B525" s="10"/>
      <c r="C525" s="10" t="s">
        <v>37</v>
      </c>
      <c r="D525" s="10" t="s">
        <v>38</v>
      </c>
      <c r="E525" s="10"/>
      <c r="F525" s="13" t="s">
        <v>644</v>
      </c>
      <c r="G525" s="13"/>
      <c r="H525" s="13" t="s">
        <v>645</v>
      </c>
      <c r="I525" s="178"/>
      <c r="J525" s="13" t="s">
        <v>646</v>
      </c>
      <c r="K525" s="178"/>
      <c r="L525" s="178" t="s">
        <v>647</v>
      </c>
      <c r="M525" s="14"/>
      <c r="N525" s="14" t="s">
        <v>648</v>
      </c>
      <c r="O525" s="179"/>
      <c r="P525" s="14" t="s">
        <v>649</v>
      </c>
      <c r="Q525" s="14"/>
      <c r="R525" s="14" t="s">
        <v>52</v>
      </c>
    </row>
    <row r="526" spans="1:18" x14ac:dyDescent="0.25">
      <c r="A526" s="12">
        <v>1</v>
      </c>
      <c r="B526" s="15"/>
      <c r="O526" s="6"/>
    </row>
    <row r="527" spans="1:18" x14ac:dyDescent="0.25">
      <c r="A527" s="12">
        <v>2</v>
      </c>
      <c r="B527" s="15"/>
      <c r="O527" s="6"/>
    </row>
    <row r="528" spans="1:18" x14ac:dyDescent="0.25">
      <c r="A528" s="12">
        <v>3</v>
      </c>
      <c r="B528" s="15"/>
      <c r="D528" s="5" t="s">
        <v>90</v>
      </c>
      <c r="F528" s="18"/>
      <c r="G528" s="18"/>
      <c r="H528" s="18">
        <v>1439072.4062099992</v>
      </c>
      <c r="I528" s="18"/>
      <c r="J528" s="18">
        <v>39785.325000000004</v>
      </c>
      <c r="K528" s="18"/>
      <c r="L528" s="18">
        <v>-8032.77855</v>
      </c>
      <c r="M528" s="18"/>
      <c r="N528" s="18">
        <v>0</v>
      </c>
      <c r="O528" s="26"/>
      <c r="P528" s="18">
        <v>1470824.9526599995</v>
      </c>
      <c r="Q528" s="18"/>
      <c r="R528" s="18">
        <v>1460353.4167499999</v>
      </c>
    </row>
    <row r="529" spans="1:18" x14ac:dyDescent="0.25">
      <c r="A529" s="12">
        <v>4</v>
      </c>
      <c r="B529" s="15"/>
      <c r="F529" s="18"/>
      <c r="G529" s="18"/>
      <c r="H529" s="18"/>
      <c r="I529" s="18"/>
      <c r="J529" s="18"/>
      <c r="K529" s="18"/>
      <c r="L529" s="18"/>
      <c r="M529" s="18"/>
      <c r="N529" s="18"/>
      <c r="O529" s="26"/>
      <c r="P529" s="18"/>
      <c r="Q529" s="18"/>
      <c r="R529" s="18"/>
    </row>
    <row r="530" spans="1:18" x14ac:dyDescent="0.25">
      <c r="A530" s="12">
        <v>5</v>
      </c>
      <c r="B530" s="15"/>
      <c r="D530" s="5" t="s">
        <v>144</v>
      </c>
      <c r="F530" s="18"/>
      <c r="G530" s="18"/>
      <c r="H530" s="24">
        <v>5080671.2859099992</v>
      </c>
      <c r="I530" s="18"/>
      <c r="J530" s="24">
        <v>392292.12367999996</v>
      </c>
      <c r="K530" s="18"/>
      <c r="L530" s="24">
        <v>-38470.354189999991</v>
      </c>
      <c r="M530" s="18"/>
      <c r="N530" s="24">
        <v>0</v>
      </c>
      <c r="O530" s="26"/>
      <c r="P530" s="24">
        <v>5434493.0554</v>
      </c>
      <c r="Q530" s="18"/>
      <c r="R530" s="24">
        <v>5205000.8080900004</v>
      </c>
    </row>
    <row r="531" spans="1:18" x14ac:dyDescent="0.25">
      <c r="A531" s="12">
        <v>6</v>
      </c>
      <c r="B531" s="15"/>
      <c r="F531" s="18"/>
      <c r="G531" s="18"/>
      <c r="H531" s="35"/>
      <c r="I531" s="18"/>
      <c r="J531" s="35"/>
      <c r="K531" s="18"/>
      <c r="L531" s="35"/>
      <c r="M531" s="18"/>
      <c r="N531" s="35"/>
      <c r="O531" s="26"/>
      <c r="P531" s="35"/>
      <c r="Q531" s="18"/>
      <c r="R531" s="35"/>
    </row>
    <row r="532" spans="1:18" ht="13.8" thickBot="1" x14ac:dyDescent="0.3">
      <c r="A532" s="12">
        <v>7</v>
      </c>
      <c r="B532" s="15"/>
      <c r="D532" s="5" t="s">
        <v>145</v>
      </c>
      <c r="F532" s="18"/>
      <c r="G532" s="18"/>
      <c r="H532" s="36">
        <v>6519743.6921199989</v>
      </c>
      <c r="I532" s="18"/>
      <c r="J532" s="36">
        <v>432077.44867999997</v>
      </c>
      <c r="K532" s="18"/>
      <c r="L532" s="36">
        <v>-46503.132739999994</v>
      </c>
      <c r="M532" s="18"/>
      <c r="N532" s="36">
        <v>0</v>
      </c>
      <c r="O532" s="26"/>
      <c r="P532" s="36">
        <v>6905318.008059999</v>
      </c>
      <c r="Q532" s="18"/>
      <c r="R532" s="36">
        <v>6665354.2248400003</v>
      </c>
    </row>
    <row r="533" spans="1:18" ht="13.8" thickTop="1" x14ac:dyDescent="0.25">
      <c r="A533" s="12">
        <v>8</v>
      </c>
      <c r="B533" s="15"/>
      <c r="F533" s="18"/>
      <c r="G533" s="18"/>
      <c r="H533" s="18"/>
      <c r="I533" s="18"/>
      <c r="J533" s="18"/>
      <c r="K533" s="18"/>
      <c r="L533" s="18"/>
      <c r="M533" s="18"/>
      <c r="N533" s="18"/>
      <c r="O533" s="26"/>
      <c r="P533" s="18"/>
      <c r="Q533" s="18"/>
      <c r="R533" s="18"/>
    </row>
    <row r="534" spans="1:18" x14ac:dyDescent="0.25">
      <c r="A534" s="12">
        <v>9</v>
      </c>
      <c r="B534" s="15"/>
      <c r="D534" s="5" t="s">
        <v>158</v>
      </c>
      <c r="F534" s="18"/>
      <c r="G534" s="18"/>
      <c r="H534" s="18">
        <v>1163664.6736000003</v>
      </c>
      <c r="I534" s="18"/>
      <c r="J534" s="18">
        <v>116117.15475000002</v>
      </c>
      <c r="K534" s="18"/>
      <c r="L534" s="18">
        <v>-10073.187089999999</v>
      </c>
      <c r="M534" s="18"/>
      <c r="N534" s="18">
        <v>0</v>
      </c>
      <c r="O534" s="26"/>
      <c r="P534" s="18">
        <v>1269708.6412600002</v>
      </c>
      <c r="Q534" s="18"/>
      <c r="R534" s="18">
        <v>1217383.48358</v>
      </c>
    </row>
    <row r="535" spans="1:18" x14ac:dyDescent="0.25">
      <c r="A535" s="12">
        <v>10</v>
      </c>
      <c r="B535" s="15"/>
      <c r="F535" s="18"/>
      <c r="G535" s="18"/>
      <c r="H535" s="18"/>
      <c r="I535" s="18"/>
      <c r="J535" s="18"/>
      <c r="K535" s="18"/>
      <c r="L535" s="18"/>
      <c r="M535" s="18"/>
      <c r="N535" s="18"/>
      <c r="O535" s="26"/>
      <c r="P535" s="18"/>
      <c r="Q535" s="18"/>
      <c r="R535" s="18"/>
    </row>
    <row r="536" spans="1:18" x14ac:dyDescent="0.25">
      <c r="A536" s="12">
        <v>11</v>
      </c>
      <c r="B536" s="15"/>
      <c r="D536" s="5" t="s">
        <v>169</v>
      </c>
      <c r="F536" s="18"/>
      <c r="G536" s="18"/>
      <c r="H536" s="18">
        <v>3591766.3358200002</v>
      </c>
      <c r="I536" s="18"/>
      <c r="J536" s="18">
        <v>566581.49744000006</v>
      </c>
      <c r="K536" s="18"/>
      <c r="L536" s="18">
        <v>-71391.831919999997</v>
      </c>
      <c r="M536" s="18"/>
      <c r="N536" s="18">
        <v>411.07105999999999</v>
      </c>
      <c r="O536" s="26"/>
      <c r="P536" s="18">
        <v>4087367.0723999995</v>
      </c>
      <c r="Q536" s="18"/>
      <c r="R536" s="18">
        <v>3865296.416819999</v>
      </c>
    </row>
    <row r="537" spans="1:18" x14ac:dyDescent="0.25">
      <c r="A537" s="12">
        <v>12</v>
      </c>
      <c r="B537" s="15"/>
      <c r="F537" s="18"/>
      <c r="G537" s="18"/>
      <c r="H537" s="18"/>
      <c r="I537" s="18"/>
      <c r="J537" s="18"/>
      <c r="K537" s="18"/>
      <c r="L537" s="18"/>
      <c r="M537" s="18"/>
      <c r="N537" s="18"/>
      <c r="O537" s="26"/>
      <c r="P537" s="18"/>
      <c r="Q537" s="18"/>
      <c r="R537" s="18"/>
    </row>
    <row r="538" spans="1:18" x14ac:dyDescent="0.25">
      <c r="A538" s="12">
        <v>13</v>
      </c>
      <c r="B538" s="15"/>
      <c r="D538" s="5" t="s">
        <v>189</v>
      </c>
      <c r="F538" s="18"/>
      <c r="G538" s="18"/>
      <c r="H538" s="24">
        <v>440499.83883999992</v>
      </c>
      <c r="I538" s="18"/>
      <c r="J538" s="24">
        <v>84247.232770000002</v>
      </c>
      <c r="K538" s="18"/>
      <c r="L538" s="24">
        <v>-15454.46868</v>
      </c>
      <c r="M538" s="18"/>
      <c r="N538" s="24">
        <v>0</v>
      </c>
      <c r="O538" s="26"/>
      <c r="P538" s="24">
        <v>509292.60292999988</v>
      </c>
      <c r="Q538" s="18"/>
      <c r="R538" s="24">
        <v>463736.58735999989</v>
      </c>
    </row>
    <row r="539" spans="1:18" x14ac:dyDescent="0.25">
      <c r="A539" s="12">
        <v>14</v>
      </c>
      <c r="B539" s="15"/>
      <c r="F539" s="18"/>
      <c r="G539" s="18"/>
      <c r="H539" s="35"/>
      <c r="I539" s="18"/>
      <c r="J539" s="35"/>
      <c r="K539" s="18"/>
      <c r="L539" s="35"/>
      <c r="M539" s="18"/>
      <c r="N539" s="35"/>
      <c r="O539" s="26"/>
      <c r="P539" s="35"/>
      <c r="Q539" s="18"/>
      <c r="R539" s="35"/>
    </row>
    <row r="540" spans="1:18" ht="13.8" thickBot="1" x14ac:dyDescent="0.3">
      <c r="A540" s="12">
        <v>15</v>
      </c>
      <c r="B540" s="15"/>
      <c r="D540" s="7" t="s">
        <v>190</v>
      </c>
      <c r="F540" s="18"/>
      <c r="G540" s="18"/>
      <c r="H540" s="36">
        <v>11715674.540379999</v>
      </c>
      <c r="I540" s="18"/>
      <c r="J540" s="36">
        <v>1199023.3336400003</v>
      </c>
      <c r="K540" s="18"/>
      <c r="L540" s="36">
        <v>-143422.62042999998</v>
      </c>
      <c r="M540" s="18"/>
      <c r="N540" s="36">
        <v>411.07105999999999</v>
      </c>
      <c r="O540" s="26"/>
      <c r="P540" s="36">
        <v>12771686.324649999</v>
      </c>
      <c r="Q540" s="18"/>
      <c r="R540" s="36">
        <v>12211770.712599998</v>
      </c>
    </row>
    <row r="541" spans="1:18" ht="13.8" thickTop="1" x14ac:dyDescent="0.25">
      <c r="A541" s="12">
        <v>16</v>
      </c>
      <c r="B541" s="15"/>
      <c r="F541" s="18"/>
      <c r="G541" s="18"/>
      <c r="H541" s="18"/>
      <c r="I541" s="18"/>
      <c r="J541" s="18"/>
      <c r="K541" s="18"/>
      <c r="L541" s="18"/>
      <c r="M541" s="18"/>
      <c r="N541" s="18"/>
      <c r="O541" s="26"/>
      <c r="P541" s="18"/>
      <c r="Q541" s="18"/>
      <c r="R541" s="18"/>
    </row>
    <row r="542" spans="1:18" x14ac:dyDescent="0.25">
      <c r="A542" s="12">
        <v>17</v>
      </c>
      <c r="B542" s="15"/>
      <c r="D542" s="61" t="s">
        <v>199</v>
      </c>
      <c r="F542" s="18"/>
      <c r="G542" s="18"/>
      <c r="H542" s="18">
        <v>225389.99969</v>
      </c>
      <c r="I542" s="18"/>
      <c r="J542" s="18">
        <v>6693.6408000000001</v>
      </c>
      <c r="K542" s="18"/>
      <c r="L542" s="18">
        <v>0</v>
      </c>
      <c r="M542" s="18"/>
      <c r="N542" s="18">
        <v>0</v>
      </c>
      <c r="O542" s="26"/>
      <c r="P542" s="18">
        <v>232083.64048999999</v>
      </c>
      <c r="Q542" s="18"/>
      <c r="R542" s="18">
        <v>225904.89514000001</v>
      </c>
    </row>
    <row r="543" spans="1:18" x14ac:dyDescent="0.25">
      <c r="A543" s="12">
        <v>18</v>
      </c>
      <c r="B543" s="15"/>
      <c r="F543" s="18"/>
      <c r="G543" s="18"/>
      <c r="H543" s="18"/>
      <c r="I543" s="18"/>
      <c r="J543" s="18"/>
      <c r="K543" s="18"/>
      <c r="L543" s="18"/>
      <c r="M543" s="18"/>
      <c r="N543" s="18"/>
      <c r="O543" s="26"/>
      <c r="P543" s="18"/>
      <c r="Q543" s="18"/>
      <c r="R543" s="18"/>
    </row>
    <row r="544" spans="1:18" x14ac:dyDescent="0.25">
      <c r="A544" s="12">
        <v>19</v>
      </c>
      <c r="B544" s="15"/>
      <c r="D544" s="7" t="s">
        <v>204</v>
      </c>
      <c r="F544" s="18"/>
      <c r="G544" s="18"/>
      <c r="H544" s="69">
        <v>526082.09458999999</v>
      </c>
      <c r="I544" s="69"/>
      <c r="J544" s="69">
        <v>76304.481650000002</v>
      </c>
      <c r="K544" s="69"/>
      <c r="L544" s="69">
        <v>-20171.17236</v>
      </c>
      <c r="M544" s="69"/>
      <c r="N544" s="69">
        <v>0</v>
      </c>
      <c r="O544" s="182"/>
      <c r="P544" s="69">
        <v>582215.40388000011</v>
      </c>
      <c r="Q544" s="69"/>
      <c r="R544" s="69">
        <v>545594.78806999989</v>
      </c>
    </row>
    <row r="545" spans="1:18" x14ac:dyDescent="0.25">
      <c r="A545" s="12">
        <v>20</v>
      </c>
      <c r="B545" s="15"/>
      <c r="D545" s="7"/>
      <c r="F545" s="18"/>
      <c r="G545" s="18"/>
      <c r="H545" s="69"/>
      <c r="I545" s="18"/>
      <c r="J545" s="69"/>
      <c r="K545" s="18"/>
      <c r="L545" s="69"/>
      <c r="M545" s="18"/>
      <c r="N545" s="69"/>
      <c r="O545" s="26"/>
      <c r="P545" s="69"/>
      <c r="Q545" s="18"/>
      <c r="R545" s="69"/>
    </row>
    <row r="546" spans="1:18" x14ac:dyDescent="0.25">
      <c r="A546" s="12">
        <v>21</v>
      </c>
      <c r="B546" s="15"/>
      <c r="D546" s="67" t="s">
        <v>210</v>
      </c>
      <c r="H546" s="69">
        <v>25408.521469999996</v>
      </c>
      <c r="I546" s="69"/>
      <c r="J546" s="69">
        <v>0</v>
      </c>
      <c r="K546" s="69"/>
      <c r="L546" s="69">
        <v>0</v>
      </c>
      <c r="M546" s="69"/>
      <c r="N546" s="69">
        <v>0</v>
      </c>
      <c r="O546" s="182"/>
      <c r="P546" s="69">
        <v>25408.521469999996</v>
      </c>
      <c r="Q546" s="69"/>
      <c r="R546" s="69">
        <v>25408.521470000003</v>
      </c>
    </row>
    <row r="547" spans="1:18" x14ac:dyDescent="0.25">
      <c r="A547" s="12">
        <v>22</v>
      </c>
      <c r="B547" s="15"/>
      <c r="O547" s="6"/>
    </row>
    <row r="548" spans="1:18" x14ac:dyDescent="0.25">
      <c r="A548" s="12">
        <v>23</v>
      </c>
      <c r="B548" s="15"/>
      <c r="D548" s="5" t="s">
        <v>214</v>
      </c>
      <c r="F548" s="18"/>
      <c r="G548" s="18"/>
      <c r="H548" s="24">
        <v>24214.614429999998</v>
      </c>
      <c r="I548" s="18"/>
      <c r="J548" s="24">
        <v>0</v>
      </c>
      <c r="K548" s="18"/>
      <c r="L548" s="24">
        <v>0</v>
      </c>
      <c r="M548" s="18"/>
      <c r="N548" s="24">
        <v>8525.1037699999979</v>
      </c>
      <c r="O548" s="26"/>
      <c r="P548" s="24">
        <v>32739.718199999996</v>
      </c>
      <c r="Q548" s="18"/>
      <c r="R548" s="24">
        <v>33177.229139999996</v>
      </c>
    </row>
    <row r="549" spans="1:18" x14ac:dyDescent="0.25">
      <c r="A549" s="12">
        <v>24</v>
      </c>
      <c r="B549" s="15"/>
      <c r="H549" s="102"/>
      <c r="J549" s="102"/>
      <c r="L549" s="102"/>
      <c r="N549" s="102"/>
      <c r="O549" s="6"/>
      <c r="P549" s="102"/>
      <c r="R549" s="102"/>
    </row>
    <row r="550" spans="1:18" ht="13.8" thickBot="1" x14ac:dyDescent="0.3">
      <c r="A550" s="12">
        <v>25</v>
      </c>
      <c r="B550" s="15"/>
      <c r="D550" s="9" t="s">
        <v>215</v>
      </c>
      <c r="F550" s="18"/>
      <c r="G550" s="18"/>
      <c r="H550" s="36">
        <v>12516769.770559998</v>
      </c>
      <c r="I550" s="18"/>
      <c r="J550" s="36">
        <v>1282021.4560900002</v>
      </c>
      <c r="K550" s="18"/>
      <c r="L550" s="36">
        <v>-163593.79278999998</v>
      </c>
      <c r="M550" s="18"/>
      <c r="N550" s="36">
        <v>8936.1748299999981</v>
      </c>
      <c r="O550" s="26"/>
      <c r="P550" s="36">
        <v>13644133.608689997</v>
      </c>
      <c r="Q550" s="18"/>
      <c r="R550" s="36">
        <v>13041856.146419998</v>
      </c>
    </row>
    <row r="551" spans="1:18" ht="13.8" thickTop="1" x14ac:dyDescent="0.25">
      <c r="A551" s="12">
        <v>26</v>
      </c>
      <c r="B551" s="15"/>
      <c r="O551" s="6"/>
    </row>
    <row r="552" spans="1:18" x14ac:dyDescent="0.25">
      <c r="A552" s="12">
        <v>27</v>
      </c>
      <c r="B552" s="15"/>
      <c r="D552" s="7" t="s">
        <v>220</v>
      </c>
      <c r="H552" s="32">
        <v>7484.82276</v>
      </c>
      <c r="J552" s="32">
        <v>0</v>
      </c>
      <c r="K552" s="18"/>
      <c r="L552" s="32">
        <v>0</v>
      </c>
      <c r="M552" s="18"/>
      <c r="N552" s="32">
        <v>0</v>
      </c>
      <c r="O552" s="26"/>
      <c r="P552" s="32">
        <v>7484.82276</v>
      </c>
      <c r="Q552" s="18"/>
      <c r="R552" s="32">
        <v>7484.82276</v>
      </c>
    </row>
    <row r="553" spans="1:18" x14ac:dyDescent="0.25">
      <c r="A553" s="12">
        <v>28</v>
      </c>
      <c r="B553" s="15"/>
      <c r="F553" s="18"/>
      <c r="G553" s="18"/>
      <c r="H553" s="18"/>
      <c r="I553" s="18"/>
      <c r="J553" s="18"/>
      <c r="K553" s="18"/>
      <c r="L553" s="18"/>
      <c r="M553" s="18"/>
      <c r="N553" s="18"/>
      <c r="O553" s="26"/>
      <c r="P553" s="18"/>
      <c r="Q553" s="18"/>
      <c r="R553" s="18"/>
    </row>
    <row r="554" spans="1:18" x14ac:dyDescent="0.25">
      <c r="A554" s="12">
        <v>29</v>
      </c>
      <c r="B554" s="15"/>
      <c r="D554" s="34" t="s">
        <v>221</v>
      </c>
      <c r="F554" s="18"/>
      <c r="G554" s="18"/>
      <c r="H554" s="18">
        <v>411.07105999999999</v>
      </c>
      <c r="I554" s="18"/>
      <c r="J554" s="18">
        <v>0</v>
      </c>
      <c r="K554" s="18"/>
      <c r="L554" s="18">
        <v>0</v>
      </c>
      <c r="M554" s="18"/>
      <c r="N554" s="18">
        <v>-411.07105999999999</v>
      </c>
      <c r="O554" s="26"/>
      <c r="P554" s="18">
        <v>0</v>
      </c>
      <c r="Q554" s="18"/>
      <c r="R554" s="18">
        <v>189.7251</v>
      </c>
    </row>
    <row r="555" spans="1:18" x14ac:dyDescent="0.25">
      <c r="A555" s="12">
        <v>30</v>
      </c>
      <c r="B555" s="15"/>
      <c r="O555" s="6"/>
    </row>
    <row r="556" spans="1:18" x14ac:dyDescent="0.25">
      <c r="A556" s="12">
        <v>31</v>
      </c>
      <c r="B556" s="15"/>
      <c r="D556" s="5" t="s">
        <v>222</v>
      </c>
      <c r="H556" s="18">
        <v>58127.610410000001</v>
      </c>
      <c r="J556" s="18">
        <v>6134.7891200000004</v>
      </c>
      <c r="L556" s="18">
        <v>0</v>
      </c>
      <c r="N556" s="18">
        <v>0</v>
      </c>
      <c r="O556" s="6"/>
      <c r="P556" s="18">
        <v>64262.399530000002</v>
      </c>
      <c r="R556" s="18">
        <v>63405.877289999997</v>
      </c>
    </row>
    <row r="557" spans="1:18" x14ac:dyDescent="0.25">
      <c r="A557" s="12">
        <v>32</v>
      </c>
      <c r="B557" s="15"/>
      <c r="O557" s="6"/>
    </row>
    <row r="558" spans="1:18" x14ac:dyDescent="0.25">
      <c r="A558" s="12">
        <v>33</v>
      </c>
      <c r="B558" s="15"/>
      <c r="D558" s="5" t="s">
        <v>225</v>
      </c>
      <c r="H558" s="31">
        <v>0</v>
      </c>
      <c r="J558" s="31">
        <v>0</v>
      </c>
      <c r="L558" s="31">
        <v>0</v>
      </c>
      <c r="N558" s="31">
        <v>0</v>
      </c>
      <c r="O558" s="6"/>
      <c r="P558" s="31">
        <v>0</v>
      </c>
      <c r="R558" s="31">
        <v>0</v>
      </c>
    </row>
    <row r="559" spans="1:18" x14ac:dyDescent="0.25">
      <c r="A559" s="12">
        <v>34</v>
      </c>
      <c r="B559" s="15"/>
      <c r="F559" s="18"/>
      <c r="G559" s="18"/>
      <c r="H559" s="35"/>
      <c r="I559" s="18"/>
      <c r="J559" s="35"/>
      <c r="K559" s="18"/>
      <c r="L559" s="35"/>
      <c r="M559" s="18"/>
      <c r="N559" s="35"/>
      <c r="O559" s="26"/>
      <c r="P559" s="35"/>
      <c r="Q559" s="18"/>
      <c r="R559" s="35"/>
    </row>
    <row r="560" spans="1:18" ht="13.8" thickBot="1" x14ac:dyDescent="0.3">
      <c r="A560" s="12">
        <v>35</v>
      </c>
      <c r="B560" s="15"/>
      <c r="D560" s="5" t="s">
        <v>226</v>
      </c>
      <c r="F560" s="18"/>
      <c r="G560" s="18"/>
      <c r="H560" s="36">
        <v>12582793.274789998</v>
      </c>
      <c r="I560" s="18"/>
      <c r="J560" s="36">
        <v>1288156.2452100003</v>
      </c>
      <c r="L560" s="36">
        <v>-163593.79278999998</v>
      </c>
      <c r="N560" s="36">
        <v>8525.1037699999979</v>
      </c>
      <c r="O560" s="6"/>
      <c r="P560" s="36">
        <v>13715880.830979997</v>
      </c>
      <c r="R560" s="36">
        <v>13112936.571569998</v>
      </c>
    </row>
    <row r="561" spans="1:18" ht="13.8" thickTop="1" x14ac:dyDescent="0.25">
      <c r="A561" s="12">
        <v>36</v>
      </c>
      <c r="B561" s="15"/>
      <c r="H561" s="31">
        <v>0</v>
      </c>
      <c r="J561" s="31">
        <v>0</v>
      </c>
      <c r="L561" s="31">
        <v>0</v>
      </c>
      <c r="N561" s="31">
        <v>0</v>
      </c>
      <c r="O561" s="6"/>
      <c r="P561" s="31">
        <v>0</v>
      </c>
      <c r="R561" s="31">
        <v>0</v>
      </c>
    </row>
    <row r="562" spans="1:18" x14ac:dyDescent="0.25">
      <c r="A562" s="12">
        <v>37</v>
      </c>
      <c r="B562" s="15"/>
      <c r="H562" s="31">
        <v>0</v>
      </c>
      <c r="J562" s="31">
        <v>0</v>
      </c>
      <c r="L562" s="31">
        <v>0</v>
      </c>
      <c r="N562" s="31">
        <v>0</v>
      </c>
      <c r="O562" s="6"/>
      <c r="P562" s="31">
        <v>0</v>
      </c>
      <c r="R562" s="31">
        <v>0</v>
      </c>
    </row>
    <row r="563" spans="1:18" x14ac:dyDescent="0.25">
      <c r="A563" s="12">
        <v>38</v>
      </c>
      <c r="B563" s="15"/>
      <c r="O563" s="6"/>
    </row>
    <row r="564" spans="1:18" x14ac:dyDescent="0.25">
      <c r="A564" s="12">
        <v>39</v>
      </c>
      <c r="B564" s="38"/>
      <c r="O564" s="6"/>
    </row>
    <row r="565" spans="1:18" x14ac:dyDescent="0.25">
      <c r="A565" s="12">
        <v>40</v>
      </c>
      <c r="B565" s="38"/>
      <c r="O565" s="6"/>
    </row>
    <row r="566" spans="1:18" x14ac:dyDescent="0.25">
      <c r="A566" s="12">
        <v>41</v>
      </c>
      <c r="B566" s="38"/>
      <c r="O566" s="6"/>
    </row>
    <row r="567" spans="1:18" x14ac:dyDescent="0.25">
      <c r="A567" s="12">
        <v>42</v>
      </c>
      <c r="B567" s="38"/>
      <c r="O567" s="6"/>
    </row>
    <row r="568" spans="1:18" x14ac:dyDescent="0.25">
      <c r="A568" s="12">
        <v>43</v>
      </c>
      <c r="B568" s="38"/>
      <c r="O568" s="6"/>
    </row>
    <row r="569" spans="1:18" ht="13.8" thickBot="1" x14ac:dyDescent="0.3">
      <c r="A569" s="10">
        <v>44</v>
      </c>
      <c r="B569" s="39" t="s">
        <v>71</v>
      </c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99"/>
      <c r="P569" s="4"/>
      <c r="Q569" s="4"/>
      <c r="R569" s="4"/>
    </row>
    <row r="570" spans="1:18" x14ac:dyDescent="0.25">
      <c r="A570" s="5" t="s">
        <v>650</v>
      </c>
      <c r="O570" s="6"/>
      <c r="P570" s="5" t="s">
        <v>651</v>
      </c>
    </row>
  </sheetData>
  <printOptions horizontalCentered="1" verticalCentered="1"/>
  <pageMargins left="0.7" right="0.7" top="0.75" bottom="0.75" header="0.3" footer="0.3"/>
  <pageSetup scale="63" fitToHeight="10" orientation="landscape" r:id="rId1"/>
  <rowBreaks count="9" manualBreakCount="9">
    <brk id="57" max="16383" man="1"/>
    <brk id="114" max="16383" man="1"/>
    <brk id="171" max="16383" man="1"/>
    <brk id="228" max="16383" man="1"/>
    <brk id="285" max="16383" man="1"/>
    <brk id="342" max="16383" man="1"/>
    <brk id="399" max="16383" man="1"/>
    <brk id="456" max="16383" man="1"/>
    <brk id="513" max="16383" man="1"/>
  </rowBreaks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65D7A-F6B5-4500-ADBC-40A842AA4729}">
  <sheetPr codeName="Sheet41">
    <tabColor theme="6" tint="-0.499984740745262"/>
  </sheetPr>
  <dimension ref="A1:X344"/>
  <sheetViews>
    <sheetView zoomScaleNormal="100" workbookViewId="0">
      <pane xSplit="2" ySplit="5" topLeftCell="C310" activePane="bottomRight" state="frozen"/>
      <selection pane="topRight" activeCell="J338" sqref="J338"/>
      <selection pane="bottomLeft" activeCell="J338" sqref="J338"/>
      <selection pane="bottomRight" activeCell="B347" sqref="B347"/>
    </sheetView>
  </sheetViews>
  <sheetFormatPr defaultColWidth="9.44140625" defaultRowHeight="14.4" x14ac:dyDescent="0.3"/>
  <cols>
    <col min="1" max="1" width="12.44140625" style="227" customWidth="1"/>
    <col min="2" max="2" width="35.5546875" style="227" bestFit="1" customWidth="1"/>
    <col min="3" max="3" width="15.109375" style="227" bestFit="1" customWidth="1"/>
    <col min="4" max="4" width="14.109375" style="227" bestFit="1" customWidth="1"/>
    <col min="5" max="5" width="12.88671875" style="227" bestFit="1" customWidth="1"/>
    <col min="6" max="6" width="9.5546875" style="227" bestFit="1" customWidth="1"/>
    <col min="7" max="7" width="11.5546875" style="227" bestFit="1" customWidth="1"/>
    <col min="8" max="9" width="15.109375" style="227" bestFit="1" customWidth="1"/>
    <col min="10" max="10" width="9.5546875" style="227" bestFit="1" customWidth="1"/>
    <col min="11" max="11" width="14.6640625" style="227" bestFit="1" customWidth="1"/>
    <col min="12" max="12" width="12.6640625" style="227" bestFit="1" customWidth="1"/>
    <col min="13" max="13" width="12.88671875" style="227" bestFit="1" customWidth="1"/>
    <col min="14" max="14" width="13.5546875" style="227" bestFit="1" customWidth="1"/>
    <col min="15" max="15" width="10.6640625" style="227" bestFit="1" customWidth="1"/>
    <col min="16" max="16" width="14.5546875" style="227" bestFit="1" customWidth="1"/>
    <col min="17" max="17" width="11.6640625" style="227" bestFit="1" customWidth="1"/>
    <col min="18" max="18" width="9.5546875" style="227" bestFit="1" customWidth="1"/>
    <col min="19" max="19" width="11.5546875" style="227" bestFit="1" customWidth="1"/>
    <col min="20" max="20" width="9.6640625" style="227" bestFit="1" customWidth="1"/>
    <col min="21" max="22" width="14.6640625" style="227" bestFit="1" customWidth="1"/>
    <col min="23" max="23" width="9.5546875" style="227" bestFit="1" customWidth="1"/>
    <col min="24" max="24" width="7.5546875" style="227" bestFit="1" customWidth="1"/>
    <col min="25" max="16384" width="9.44140625" style="227"/>
  </cols>
  <sheetData>
    <row r="1" spans="1:24" ht="17.399999999999999" x14ac:dyDescent="0.3">
      <c r="A1" s="226" t="s">
        <v>662</v>
      </c>
      <c r="B1" s="226"/>
    </row>
    <row r="2" spans="1:24" x14ac:dyDescent="0.3">
      <c r="C2" s="190"/>
      <c r="D2" s="193" t="s">
        <v>663</v>
      </c>
      <c r="E2" s="202" t="s">
        <v>663</v>
      </c>
      <c r="F2" s="203" t="s">
        <v>663</v>
      </c>
      <c r="G2" s="204" t="s">
        <v>663</v>
      </c>
      <c r="H2" s="190"/>
      <c r="I2" s="190"/>
      <c r="J2" s="205"/>
      <c r="K2" s="190"/>
      <c r="L2" s="193" t="s">
        <v>663</v>
      </c>
      <c r="M2" s="202" t="s">
        <v>663</v>
      </c>
      <c r="N2" s="206" t="s">
        <v>663</v>
      </c>
      <c r="O2" s="206" t="s">
        <v>663</v>
      </c>
      <c r="P2" s="206" t="s">
        <v>663</v>
      </c>
      <c r="Q2" s="206" t="s">
        <v>663</v>
      </c>
      <c r="R2" s="203" t="s">
        <v>663</v>
      </c>
      <c r="S2" s="204" t="s">
        <v>663</v>
      </c>
      <c r="T2" s="204" t="s">
        <v>663</v>
      </c>
      <c r="U2" s="190"/>
      <c r="V2" s="190"/>
      <c r="W2" s="205"/>
      <c r="X2" s="216"/>
    </row>
    <row r="3" spans="1:24" x14ac:dyDescent="0.3">
      <c r="A3" s="191"/>
      <c r="B3" s="191"/>
      <c r="C3" s="190" t="s">
        <v>664</v>
      </c>
      <c r="D3" s="193" t="s">
        <v>664</v>
      </c>
      <c r="E3" s="202" t="s">
        <v>664</v>
      </c>
      <c r="F3" s="203" t="s">
        <v>664</v>
      </c>
      <c r="G3" s="204" t="s">
        <v>664</v>
      </c>
      <c r="H3" s="190" t="s">
        <v>664</v>
      </c>
      <c r="I3" s="190" t="s">
        <v>664</v>
      </c>
      <c r="J3" s="205" t="s">
        <v>639</v>
      </c>
      <c r="K3" s="190" t="s">
        <v>665</v>
      </c>
      <c r="L3" s="193" t="s">
        <v>665</v>
      </c>
      <c r="M3" s="202" t="s">
        <v>665</v>
      </c>
      <c r="N3" s="206" t="s">
        <v>665</v>
      </c>
      <c r="O3" s="206" t="s">
        <v>665</v>
      </c>
      <c r="P3" s="206" t="s">
        <v>665</v>
      </c>
      <c r="Q3" s="206" t="s">
        <v>665</v>
      </c>
      <c r="R3" s="203" t="s">
        <v>664</v>
      </c>
      <c r="S3" s="204" t="s">
        <v>664</v>
      </c>
      <c r="T3" s="204" t="s">
        <v>664</v>
      </c>
      <c r="U3" s="190" t="s">
        <v>664</v>
      </c>
      <c r="V3" s="190" t="s">
        <v>664</v>
      </c>
      <c r="W3" s="205" t="s">
        <v>666</v>
      </c>
      <c r="X3" s="216">
        <v>2022</v>
      </c>
    </row>
    <row r="4" spans="1:24" x14ac:dyDescent="0.3">
      <c r="A4" s="191"/>
      <c r="B4" s="191"/>
      <c r="C4" s="70">
        <v>2023</v>
      </c>
      <c r="D4" s="193" t="s">
        <v>667</v>
      </c>
      <c r="E4" s="202" t="s">
        <v>667</v>
      </c>
      <c r="F4" s="203" t="s">
        <v>667</v>
      </c>
      <c r="G4" s="204" t="s">
        <v>667</v>
      </c>
      <c r="H4" s="70">
        <v>2024</v>
      </c>
      <c r="I4" s="70">
        <v>2024</v>
      </c>
      <c r="J4" s="205" t="s">
        <v>315</v>
      </c>
      <c r="K4" s="70">
        <v>2023</v>
      </c>
      <c r="L4" s="193" t="s">
        <v>667</v>
      </c>
      <c r="M4" s="202" t="s">
        <v>667</v>
      </c>
      <c r="N4" s="206" t="s">
        <v>667</v>
      </c>
      <c r="O4" s="206" t="s">
        <v>667</v>
      </c>
      <c r="P4" s="206" t="s">
        <v>667</v>
      </c>
      <c r="Q4" s="206" t="s">
        <v>667</v>
      </c>
      <c r="R4" s="203" t="s">
        <v>667</v>
      </c>
      <c r="S4" s="204" t="s">
        <v>667</v>
      </c>
      <c r="T4" s="204" t="s">
        <v>667</v>
      </c>
      <c r="U4" s="70">
        <v>2024</v>
      </c>
      <c r="V4" s="70">
        <v>2024</v>
      </c>
      <c r="W4" s="205" t="s">
        <v>315</v>
      </c>
      <c r="X4" s="216" t="s">
        <v>668</v>
      </c>
    </row>
    <row r="5" spans="1:24" x14ac:dyDescent="0.3">
      <c r="A5" s="196" t="s">
        <v>240</v>
      </c>
      <c r="B5" s="197" t="s">
        <v>241</v>
      </c>
      <c r="C5" s="71" t="s">
        <v>315</v>
      </c>
      <c r="D5" s="198" t="s">
        <v>669</v>
      </c>
      <c r="E5" s="207" t="s">
        <v>670</v>
      </c>
      <c r="F5" s="208" t="s">
        <v>671</v>
      </c>
      <c r="G5" s="209" t="s">
        <v>672</v>
      </c>
      <c r="H5" s="196" t="s">
        <v>315</v>
      </c>
      <c r="I5" s="196" t="s">
        <v>673</v>
      </c>
      <c r="J5" s="210" t="s">
        <v>35</v>
      </c>
      <c r="K5" s="72" t="s">
        <v>315</v>
      </c>
      <c r="L5" s="198" t="s">
        <v>674</v>
      </c>
      <c r="M5" s="207" t="s">
        <v>670</v>
      </c>
      <c r="N5" s="211" t="s">
        <v>675</v>
      </c>
      <c r="O5" s="211" t="s">
        <v>676</v>
      </c>
      <c r="P5" s="211" t="s">
        <v>677</v>
      </c>
      <c r="Q5" s="211" t="s">
        <v>678</v>
      </c>
      <c r="R5" s="208" t="s">
        <v>671</v>
      </c>
      <c r="S5" s="209" t="s">
        <v>672</v>
      </c>
      <c r="T5" s="209" t="s">
        <v>679</v>
      </c>
      <c r="U5" s="196" t="s">
        <v>315</v>
      </c>
      <c r="V5" s="196" t="s">
        <v>673</v>
      </c>
      <c r="W5" s="210" t="s">
        <v>35</v>
      </c>
      <c r="X5" s="216" t="s">
        <v>680</v>
      </c>
    </row>
    <row r="6" spans="1:24" x14ac:dyDescent="0.3">
      <c r="A6" s="190">
        <v>10501</v>
      </c>
      <c r="B6" s="189" t="s">
        <v>317</v>
      </c>
      <c r="C6" s="228">
        <v>58127610.410000004</v>
      </c>
      <c r="D6" s="228">
        <v>6134789.1200000001</v>
      </c>
      <c r="E6" s="228">
        <v>0</v>
      </c>
      <c r="F6" s="228">
        <v>0</v>
      </c>
      <c r="G6" s="228">
        <v>0</v>
      </c>
      <c r="H6" s="228">
        <v>64262399.530000001</v>
      </c>
      <c r="I6" s="228">
        <v>63405877.289999999</v>
      </c>
      <c r="J6" s="229">
        <v>0</v>
      </c>
      <c r="K6" s="228">
        <v>0</v>
      </c>
      <c r="L6" s="228">
        <v>0</v>
      </c>
      <c r="M6" s="228">
        <v>0</v>
      </c>
      <c r="N6" s="228">
        <v>0</v>
      </c>
      <c r="O6" s="217"/>
      <c r="P6" s="228">
        <v>0</v>
      </c>
      <c r="Q6" s="217"/>
      <c r="R6" s="228">
        <v>0</v>
      </c>
      <c r="S6" s="228">
        <v>0</v>
      </c>
      <c r="T6" s="228">
        <v>0</v>
      </c>
      <c r="U6" s="228">
        <v>0</v>
      </c>
      <c r="V6" s="228">
        <v>0</v>
      </c>
      <c r="W6" s="229">
        <v>0</v>
      </c>
      <c r="X6" s="224">
        <v>0</v>
      </c>
    </row>
    <row r="7" spans="1:24" x14ac:dyDescent="0.3">
      <c r="A7" s="190">
        <v>10803</v>
      </c>
      <c r="B7" s="189" t="s">
        <v>318</v>
      </c>
      <c r="C7" s="228">
        <v>0</v>
      </c>
      <c r="D7" s="228">
        <v>0</v>
      </c>
      <c r="E7" s="228">
        <v>0</v>
      </c>
      <c r="F7" s="228">
        <v>0</v>
      </c>
      <c r="G7" s="228">
        <v>0</v>
      </c>
      <c r="H7" s="228">
        <v>0</v>
      </c>
      <c r="I7" s="228">
        <v>0</v>
      </c>
      <c r="J7" s="229">
        <v>0</v>
      </c>
      <c r="K7" s="228">
        <v>98041981.229999959</v>
      </c>
      <c r="L7" s="228">
        <v>8014743</v>
      </c>
      <c r="M7" s="228">
        <v>0</v>
      </c>
      <c r="N7" s="228">
        <v>-23656329</v>
      </c>
      <c r="O7" s="217"/>
      <c r="P7" s="228">
        <v>0</v>
      </c>
      <c r="Q7" s="217"/>
      <c r="R7" s="228">
        <v>0</v>
      </c>
      <c r="S7" s="228">
        <v>31236531.609999999</v>
      </c>
      <c r="T7" s="228">
        <v>0</v>
      </c>
      <c r="U7" s="228">
        <v>113636926.83999996</v>
      </c>
      <c r="V7" s="228">
        <v>107372668.3</v>
      </c>
      <c r="W7" s="229">
        <v>0</v>
      </c>
      <c r="X7" s="225">
        <v>0</v>
      </c>
    </row>
    <row r="8" spans="1:24" x14ac:dyDescent="0.3">
      <c r="A8" s="190">
        <v>10804</v>
      </c>
      <c r="B8" s="189" t="s">
        <v>319</v>
      </c>
      <c r="C8" s="228">
        <v>0</v>
      </c>
      <c r="D8" s="228">
        <v>0</v>
      </c>
      <c r="E8" s="228">
        <v>0</v>
      </c>
      <c r="F8" s="228">
        <v>0</v>
      </c>
      <c r="G8" s="228">
        <v>0</v>
      </c>
      <c r="H8" s="228">
        <v>0</v>
      </c>
      <c r="I8" s="228">
        <v>0</v>
      </c>
      <c r="J8" s="229">
        <v>0</v>
      </c>
      <c r="K8" s="228">
        <v>0</v>
      </c>
      <c r="L8" s="228">
        <v>0</v>
      </c>
      <c r="M8" s="228">
        <v>0</v>
      </c>
      <c r="N8" s="228">
        <v>0</v>
      </c>
      <c r="O8" s="217"/>
      <c r="P8" s="228">
        <v>0</v>
      </c>
      <c r="Q8" s="217"/>
      <c r="R8" s="228">
        <v>0</v>
      </c>
      <c r="S8" s="228">
        <v>0</v>
      </c>
      <c r="T8" s="228">
        <v>0</v>
      </c>
      <c r="U8" s="228">
        <v>0</v>
      </c>
      <c r="V8" s="228">
        <v>0</v>
      </c>
      <c r="W8" s="229">
        <v>0</v>
      </c>
      <c r="X8" s="224">
        <v>0</v>
      </c>
    </row>
    <row r="9" spans="1:24" x14ac:dyDescent="0.3">
      <c r="A9" s="190">
        <v>10850</v>
      </c>
      <c r="B9" s="189" t="s">
        <v>320</v>
      </c>
      <c r="C9" s="228">
        <v>0</v>
      </c>
      <c r="D9" s="228">
        <v>0</v>
      </c>
      <c r="E9" s="228">
        <v>0</v>
      </c>
      <c r="F9" s="228">
        <v>0</v>
      </c>
      <c r="G9" s="228">
        <v>0</v>
      </c>
      <c r="H9" s="228">
        <v>0</v>
      </c>
      <c r="I9" s="228">
        <v>0</v>
      </c>
      <c r="J9" s="229">
        <v>0</v>
      </c>
      <c r="K9" s="228">
        <v>0</v>
      </c>
      <c r="L9" s="228">
        <v>0</v>
      </c>
      <c r="M9" s="228">
        <v>0</v>
      </c>
      <c r="N9" s="228">
        <v>0</v>
      </c>
      <c r="O9" s="217"/>
      <c r="P9" s="228">
        <v>0</v>
      </c>
      <c r="Q9" s="217"/>
      <c r="R9" s="228">
        <v>0</v>
      </c>
      <c r="S9" s="228">
        <v>0</v>
      </c>
      <c r="T9" s="228">
        <v>0</v>
      </c>
      <c r="U9" s="228">
        <v>0</v>
      </c>
      <c r="V9" s="228">
        <v>0</v>
      </c>
      <c r="W9" s="229">
        <v>0</v>
      </c>
      <c r="X9" s="224">
        <v>0</v>
      </c>
    </row>
    <row r="10" spans="1:24" x14ac:dyDescent="0.3">
      <c r="A10" s="190">
        <v>10851</v>
      </c>
      <c r="B10" s="189" t="s">
        <v>321</v>
      </c>
      <c r="C10" s="228">
        <v>0</v>
      </c>
      <c r="D10" s="228">
        <v>0</v>
      </c>
      <c r="E10" s="228">
        <v>0</v>
      </c>
      <c r="F10" s="228">
        <v>0</v>
      </c>
      <c r="G10" s="228">
        <v>0</v>
      </c>
      <c r="H10" s="228">
        <v>0</v>
      </c>
      <c r="I10" s="228">
        <v>0</v>
      </c>
      <c r="J10" s="229">
        <v>0</v>
      </c>
      <c r="K10" s="228">
        <v>0</v>
      </c>
      <c r="L10" s="228">
        <v>0</v>
      </c>
      <c r="M10" s="228">
        <v>0</v>
      </c>
      <c r="N10" s="228">
        <v>0</v>
      </c>
      <c r="O10" s="217"/>
      <c r="P10" s="228">
        <v>0</v>
      </c>
      <c r="Q10" s="217"/>
      <c r="R10" s="228">
        <v>0</v>
      </c>
      <c r="S10" s="228">
        <v>0</v>
      </c>
      <c r="T10" s="228">
        <v>0</v>
      </c>
      <c r="U10" s="228">
        <v>0</v>
      </c>
      <c r="V10" s="228">
        <v>0</v>
      </c>
      <c r="W10" s="229">
        <v>0</v>
      </c>
      <c r="X10" s="224">
        <v>0</v>
      </c>
    </row>
    <row r="11" spans="1:24" x14ac:dyDescent="0.3">
      <c r="A11" s="190">
        <v>10852</v>
      </c>
      <c r="B11" s="189" t="s">
        <v>322</v>
      </c>
      <c r="C11" s="228">
        <v>0</v>
      </c>
      <c r="D11" s="228">
        <v>0</v>
      </c>
      <c r="E11" s="228">
        <v>0</v>
      </c>
      <c r="F11" s="228">
        <v>0</v>
      </c>
      <c r="G11" s="228">
        <v>0</v>
      </c>
      <c r="H11" s="228">
        <v>0</v>
      </c>
      <c r="I11" s="228">
        <v>0</v>
      </c>
      <c r="J11" s="229">
        <v>0</v>
      </c>
      <c r="K11" s="228">
        <v>0</v>
      </c>
      <c r="L11" s="228">
        <v>0</v>
      </c>
      <c r="M11" s="228">
        <v>0</v>
      </c>
      <c r="N11" s="228">
        <v>0</v>
      </c>
      <c r="O11" s="217"/>
      <c r="P11" s="228">
        <v>0</v>
      </c>
      <c r="Q11" s="217"/>
      <c r="R11" s="228">
        <v>0</v>
      </c>
      <c r="S11" s="228">
        <v>0</v>
      </c>
      <c r="T11" s="228">
        <v>0</v>
      </c>
      <c r="U11" s="228">
        <v>0</v>
      </c>
      <c r="V11" s="228">
        <v>0</v>
      </c>
      <c r="W11" s="229">
        <v>0</v>
      </c>
      <c r="X11" s="224">
        <v>0</v>
      </c>
    </row>
    <row r="12" spans="1:24" x14ac:dyDescent="0.3">
      <c r="A12" s="190">
        <v>10853</v>
      </c>
      <c r="B12" s="189" t="s">
        <v>323</v>
      </c>
      <c r="C12" s="228">
        <v>0</v>
      </c>
      <c r="D12" s="228">
        <v>0</v>
      </c>
      <c r="E12" s="228">
        <v>0</v>
      </c>
      <c r="F12" s="228">
        <v>0</v>
      </c>
      <c r="G12" s="228">
        <v>0</v>
      </c>
      <c r="H12" s="228">
        <v>0</v>
      </c>
      <c r="I12" s="228">
        <v>0</v>
      </c>
      <c r="J12" s="229">
        <v>0</v>
      </c>
      <c r="K12" s="228">
        <v>0</v>
      </c>
      <c r="L12" s="228">
        <v>0</v>
      </c>
      <c r="M12" s="228">
        <v>0</v>
      </c>
      <c r="N12" s="228">
        <v>0</v>
      </c>
      <c r="O12" s="217"/>
      <c r="P12" s="228">
        <v>0</v>
      </c>
      <c r="Q12" s="217"/>
      <c r="R12" s="228">
        <v>0</v>
      </c>
      <c r="S12" s="228">
        <v>0</v>
      </c>
      <c r="T12" s="228">
        <v>0</v>
      </c>
      <c r="U12" s="228">
        <v>0</v>
      </c>
      <c r="V12" s="228">
        <v>0</v>
      </c>
      <c r="W12" s="229">
        <v>0</v>
      </c>
      <c r="X12" s="224">
        <v>0</v>
      </c>
    </row>
    <row r="13" spans="1:24" x14ac:dyDescent="0.3">
      <c r="A13" s="190">
        <v>10854</v>
      </c>
      <c r="B13" s="189" t="s">
        <v>324</v>
      </c>
      <c r="C13" s="228">
        <v>0</v>
      </c>
      <c r="D13" s="228">
        <v>0</v>
      </c>
      <c r="E13" s="228">
        <v>0</v>
      </c>
      <c r="F13" s="228">
        <v>0</v>
      </c>
      <c r="G13" s="228">
        <v>0</v>
      </c>
      <c r="H13" s="228">
        <v>0</v>
      </c>
      <c r="I13" s="228">
        <v>0</v>
      </c>
      <c r="J13" s="229">
        <v>0</v>
      </c>
      <c r="K13" s="228">
        <v>0</v>
      </c>
      <c r="L13" s="228">
        <v>0</v>
      </c>
      <c r="M13" s="228">
        <v>0</v>
      </c>
      <c r="N13" s="228">
        <v>0</v>
      </c>
      <c r="O13" s="217"/>
      <c r="P13" s="228">
        <v>0</v>
      </c>
      <c r="Q13" s="217"/>
      <c r="R13" s="228">
        <v>0</v>
      </c>
      <c r="S13" s="228">
        <v>0</v>
      </c>
      <c r="T13" s="228">
        <v>0</v>
      </c>
      <c r="U13" s="228">
        <v>0</v>
      </c>
      <c r="V13" s="228">
        <v>0</v>
      </c>
      <c r="W13" s="229">
        <v>0</v>
      </c>
      <c r="X13" s="224">
        <v>0</v>
      </c>
    </row>
    <row r="14" spans="1:24" x14ac:dyDescent="0.3">
      <c r="A14" s="190">
        <v>10855</v>
      </c>
      <c r="B14" s="189" t="s">
        <v>325</v>
      </c>
      <c r="C14" s="228">
        <v>0</v>
      </c>
      <c r="D14" s="228">
        <v>0</v>
      </c>
      <c r="E14" s="228">
        <v>0</v>
      </c>
      <c r="F14" s="228">
        <v>0</v>
      </c>
      <c r="G14" s="228">
        <v>0</v>
      </c>
      <c r="H14" s="228">
        <v>0</v>
      </c>
      <c r="I14" s="228">
        <v>0</v>
      </c>
      <c r="J14" s="229">
        <v>0</v>
      </c>
      <c r="K14" s="228">
        <v>0</v>
      </c>
      <c r="L14" s="228">
        <v>0</v>
      </c>
      <c r="M14" s="228">
        <v>0</v>
      </c>
      <c r="N14" s="228">
        <v>0</v>
      </c>
      <c r="O14" s="217"/>
      <c r="P14" s="228">
        <v>0</v>
      </c>
      <c r="Q14" s="217"/>
      <c r="R14" s="228">
        <v>0</v>
      </c>
      <c r="S14" s="228">
        <v>0</v>
      </c>
      <c r="T14" s="228">
        <v>0</v>
      </c>
      <c r="U14" s="228">
        <v>0</v>
      </c>
      <c r="V14" s="228">
        <v>0</v>
      </c>
      <c r="W14" s="229">
        <v>0</v>
      </c>
      <c r="X14" s="224">
        <v>0</v>
      </c>
    </row>
    <row r="15" spans="1:24" x14ac:dyDescent="0.3">
      <c r="A15" s="190">
        <v>10856</v>
      </c>
      <c r="B15" s="189" t="s">
        <v>326</v>
      </c>
      <c r="C15" s="228">
        <v>0</v>
      </c>
      <c r="D15" s="228">
        <v>0</v>
      </c>
      <c r="E15" s="228">
        <v>0</v>
      </c>
      <c r="F15" s="228">
        <v>0</v>
      </c>
      <c r="G15" s="228">
        <v>0</v>
      </c>
      <c r="H15" s="228">
        <v>0</v>
      </c>
      <c r="I15" s="228">
        <v>0</v>
      </c>
      <c r="J15" s="229">
        <v>0</v>
      </c>
      <c r="K15" s="228">
        <v>0</v>
      </c>
      <c r="L15" s="228">
        <v>0</v>
      </c>
      <c r="M15" s="228">
        <v>0</v>
      </c>
      <c r="N15" s="228">
        <v>0</v>
      </c>
      <c r="O15" s="217"/>
      <c r="P15" s="228">
        <v>0</v>
      </c>
      <c r="Q15" s="217"/>
      <c r="R15" s="228">
        <v>0</v>
      </c>
      <c r="S15" s="228">
        <v>0</v>
      </c>
      <c r="T15" s="228">
        <v>0</v>
      </c>
      <c r="U15" s="228">
        <v>0</v>
      </c>
      <c r="V15" s="228">
        <v>0</v>
      </c>
      <c r="W15" s="229">
        <v>0</v>
      </c>
      <c r="X15" s="224">
        <v>0</v>
      </c>
    </row>
    <row r="16" spans="1:24" x14ac:dyDescent="0.3">
      <c r="A16" s="190">
        <v>11401</v>
      </c>
      <c r="B16" s="189" t="s">
        <v>327</v>
      </c>
      <c r="C16" s="228">
        <v>6182810</v>
      </c>
      <c r="D16" s="228">
        <v>0</v>
      </c>
      <c r="E16" s="228">
        <v>0</v>
      </c>
      <c r="F16" s="228">
        <v>0</v>
      </c>
      <c r="G16" s="228">
        <v>0</v>
      </c>
      <c r="H16" s="228">
        <v>6182810</v>
      </c>
      <c r="I16" s="228">
        <v>6182810</v>
      </c>
      <c r="J16" s="229">
        <v>0</v>
      </c>
      <c r="K16" s="228">
        <v>5671999.5399999991</v>
      </c>
      <c r="L16" s="228">
        <v>185749.32</v>
      </c>
      <c r="M16" s="228">
        <v>0</v>
      </c>
      <c r="N16" s="228">
        <v>0</v>
      </c>
      <c r="O16" s="217"/>
      <c r="P16" s="228">
        <v>0</v>
      </c>
      <c r="Q16" s="217"/>
      <c r="R16" s="228">
        <v>0</v>
      </c>
      <c r="S16" s="228">
        <v>0</v>
      </c>
      <c r="T16" s="228">
        <v>0</v>
      </c>
      <c r="U16" s="228">
        <v>5857748.8599999994</v>
      </c>
      <c r="V16" s="228">
        <v>5764874.2000000002</v>
      </c>
      <c r="W16" s="229">
        <v>0</v>
      </c>
      <c r="X16" s="224">
        <v>3.0042864005201519E-2</v>
      </c>
    </row>
    <row r="17" spans="1:24" x14ac:dyDescent="0.3">
      <c r="A17" s="190">
        <v>11402</v>
      </c>
      <c r="B17" s="189" t="s">
        <v>328</v>
      </c>
      <c r="C17" s="228">
        <v>960040.88</v>
      </c>
      <c r="D17" s="228">
        <v>0</v>
      </c>
      <c r="E17" s="228">
        <v>0</v>
      </c>
      <c r="F17" s="228">
        <v>0</v>
      </c>
      <c r="G17" s="228">
        <v>0</v>
      </c>
      <c r="H17" s="228">
        <v>960040.88</v>
      </c>
      <c r="I17" s="228">
        <v>960040.88</v>
      </c>
      <c r="J17" s="229">
        <v>0</v>
      </c>
      <c r="K17" s="228">
        <v>844814.28999999922</v>
      </c>
      <c r="L17" s="228">
        <v>41900.639999999999</v>
      </c>
      <c r="M17" s="228">
        <v>0</v>
      </c>
      <c r="N17" s="228">
        <v>0</v>
      </c>
      <c r="O17" s="217"/>
      <c r="P17" s="228">
        <v>0</v>
      </c>
      <c r="Q17" s="217"/>
      <c r="R17" s="228">
        <v>0</v>
      </c>
      <c r="S17" s="228">
        <v>0</v>
      </c>
      <c r="T17" s="228">
        <v>0</v>
      </c>
      <c r="U17" s="228">
        <v>886714.92999999924</v>
      </c>
      <c r="V17" s="228">
        <v>865764.61</v>
      </c>
      <c r="W17" s="229">
        <v>0</v>
      </c>
      <c r="X17" s="224">
        <v>4.3644641465684253E-2</v>
      </c>
    </row>
    <row r="18" spans="1:24" x14ac:dyDescent="0.3">
      <c r="A18" s="190">
        <v>11403</v>
      </c>
      <c r="B18" s="189" t="s">
        <v>329</v>
      </c>
      <c r="C18" s="228">
        <v>341971.88</v>
      </c>
      <c r="D18" s="228">
        <v>0</v>
      </c>
      <c r="E18" s="228">
        <v>0</v>
      </c>
      <c r="F18" s="228">
        <v>0</v>
      </c>
      <c r="G18" s="228">
        <v>0</v>
      </c>
      <c r="H18" s="228">
        <v>341971.88</v>
      </c>
      <c r="I18" s="228">
        <v>341971.88</v>
      </c>
      <c r="J18" s="229">
        <v>0</v>
      </c>
      <c r="K18" s="228">
        <v>129843.57999999997</v>
      </c>
      <c r="L18" s="228">
        <v>9058.7999999999993</v>
      </c>
      <c r="M18" s="228">
        <v>0</v>
      </c>
      <c r="N18" s="228">
        <v>0</v>
      </c>
      <c r="O18" s="217"/>
      <c r="P18" s="228">
        <v>0</v>
      </c>
      <c r="Q18" s="217"/>
      <c r="R18" s="228">
        <v>0</v>
      </c>
      <c r="S18" s="228">
        <v>0</v>
      </c>
      <c r="T18" s="228">
        <v>0</v>
      </c>
      <c r="U18" s="228">
        <v>138902.37999999998</v>
      </c>
      <c r="V18" s="228">
        <v>134372.98000000001</v>
      </c>
      <c r="W18" s="229">
        <v>0</v>
      </c>
      <c r="X18" s="224">
        <v>2.64898973564727E-2</v>
      </c>
    </row>
    <row r="19" spans="1:24" x14ac:dyDescent="0.3">
      <c r="A19" s="190">
        <v>12100</v>
      </c>
      <c r="B19" s="189" t="s">
        <v>330</v>
      </c>
      <c r="C19" s="228">
        <v>949583.1</v>
      </c>
      <c r="D19" s="228">
        <v>0</v>
      </c>
      <c r="E19" s="228">
        <v>0</v>
      </c>
      <c r="F19" s="228">
        <v>0</v>
      </c>
      <c r="G19" s="228">
        <v>0</v>
      </c>
      <c r="H19" s="228">
        <v>949583.1</v>
      </c>
      <c r="I19" s="228">
        <v>949583.1</v>
      </c>
      <c r="J19" s="229">
        <v>0</v>
      </c>
      <c r="K19" s="228">
        <v>0</v>
      </c>
      <c r="L19" s="228">
        <v>0</v>
      </c>
      <c r="M19" s="228">
        <v>0</v>
      </c>
      <c r="N19" s="228">
        <v>0</v>
      </c>
      <c r="O19" s="217"/>
      <c r="P19" s="228">
        <v>0</v>
      </c>
      <c r="Q19" s="217"/>
      <c r="R19" s="228">
        <v>0</v>
      </c>
      <c r="S19" s="228">
        <v>0</v>
      </c>
      <c r="T19" s="228">
        <v>0</v>
      </c>
      <c r="U19" s="228">
        <v>0</v>
      </c>
      <c r="V19" s="228">
        <v>0</v>
      </c>
      <c r="W19" s="229">
        <v>0</v>
      </c>
      <c r="X19" s="224">
        <v>0</v>
      </c>
    </row>
    <row r="20" spans="1:24" x14ac:dyDescent="0.3">
      <c r="A20" s="190">
        <v>12112</v>
      </c>
      <c r="B20" s="189" t="s">
        <v>331</v>
      </c>
      <c r="C20" s="228">
        <v>13919677.699999994</v>
      </c>
      <c r="D20" s="228">
        <v>1480551.25</v>
      </c>
      <c r="E20" s="228">
        <v>-333896.34999999998</v>
      </c>
      <c r="F20" s="228">
        <v>0</v>
      </c>
      <c r="G20" s="228">
        <v>0</v>
      </c>
      <c r="H20" s="228">
        <v>15066332.599999994</v>
      </c>
      <c r="I20" s="228">
        <v>14527476.390000001</v>
      </c>
      <c r="J20" s="229">
        <v>0</v>
      </c>
      <c r="K20" s="228">
        <v>6730251.8599999994</v>
      </c>
      <c r="L20" s="228">
        <v>970332.31</v>
      </c>
      <c r="M20" s="228">
        <v>-333896.34999999998</v>
      </c>
      <c r="N20" s="228">
        <v>0</v>
      </c>
      <c r="O20" s="217"/>
      <c r="P20" s="228">
        <v>0</v>
      </c>
      <c r="Q20" s="217"/>
      <c r="R20" s="228">
        <v>0</v>
      </c>
      <c r="S20" s="228">
        <v>0</v>
      </c>
      <c r="T20" s="228">
        <v>0</v>
      </c>
      <c r="U20" s="228">
        <v>7366687.8200000003</v>
      </c>
      <c r="V20" s="228">
        <v>7078979.1299999999</v>
      </c>
      <c r="W20" s="229">
        <v>0</v>
      </c>
      <c r="X20" s="224">
        <v>6.7000000000000004E-2</v>
      </c>
    </row>
    <row r="21" spans="1:24" x14ac:dyDescent="0.3">
      <c r="A21" s="190">
        <v>12114</v>
      </c>
      <c r="B21" s="189" t="s">
        <v>332</v>
      </c>
      <c r="C21" s="228">
        <v>710411.48</v>
      </c>
      <c r="D21" s="228">
        <v>77923.75</v>
      </c>
      <c r="E21" s="228">
        <v>0</v>
      </c>
      <c r="F21" s="228">
        <v>0</v>
      </c>
      <c r="G21" s="228">
        <v>0</v>
      </c>
      <c r="H21" s="228">
        <v>788335.23</v>
      </c>
      <c r="I21" s="228">
        <v>749287.54</v>
      </c>
      <c r="J21" s="229">
        <v>0</v>
      </c>
      <c r="K21" s="228">
        <v>399955.77999999997</v>
      </c>
      <c r="L21" s="228">
        <v>49984.25</v>
      </c>
      <c r="M21" s="228">
        <v>0</v>
      </c>
      <c r="N21" s="228">
        <v>0</v>
      </c>
      <c r="O21" s="217"/>
      <c r="P21" s="228">
        <v>0</v>
      </c>
      <c r="Q21" s="217"/>
      <c r="R21" s="228">
        <v>0</v>
      </c>
      <c r="S21" s="228">
        <v>0</v>
      </c>
      <c r="T21" s="228">
        <v>0</v>
      </c>
      <c r="U21" s="228">
        <v>449940.02999999997</v>
      </c>
      <c r="V21" s="228">
        <v>424550.13</v>
      </c>
      <c r="W21" s="229">
        <v>0</v>
      </c>
      <c r="X21" s="224">
        <v>6.7000000000000004E-2</v>
      </c>
    </row>
    <row r="22" spans="1:24" x14ac:dyDescent="0.3">
      <c r="A22" s="190">
        <v>12122</v>
      </c>
      <c r="B22" s="189" t="s">
        <v>333</v>
      </c>
      <c r="C22" s="228">
        <v>0</v>
      </c>
      <c r="D22" s="228">
        <v>0</v>
      </c>
      <c r="E22" s="228">
        <v>0</v>
      </c>
      <c r="F22" s="228">
        <v>0</v>
      </c>
      <c r="G22" s="228">
        <v>0</v>
      </c>
      <c r="H22" s="228">
        <v>0</v>
      </c>
      <c r="I22" s="228">
        <v>0</v>
      </c>
      <c r="J22" s="229">
        <v>0</v>
      </c>
      <c r="K22" s="228">
        <v>0</v>
      </c>
      <c r="L22" s="228">
        <v>0</v>
      </c>
      <c r="M22" s="228">
        <v>0</v>
      </c>
      <c r="N22" s="228">
        <v>0</v>
      </c>
      <c r="O22" s="217"/>
      <c r="P22" s="228">
        <v>0</v>
      </c>
      <c r="Q22" s="217"/>
      <c r="R22" s="228">
        <v>0</v>
      </c>
      <c r="S22" s="228">
        <v>0</v>
      </c>
      <c r="T22" s="228">
        <v>0</v>
      </c>
      <c r="U22" s="228">
        <v>0</v>
      </c>
      <c r="V22" s="228">
        <v>0</v>
      </c>
      <c r="W22" s="229">
        <v>0</v>
      </c>
      <c r="X22" s="224">
        <v>0.2</v>
      </c>
    </row>
    <row r="23" spans="1:24" x14ac:dyDescent="0.3">
      <c r="A23" s="190">
        <v>12126</v>
      </c>
      <c r="B23" s="189" t="s">
        <v>334</v>
      </c>
      <c r="C23" s="228">
        <v>0</v>
      </c>
      <c r="D23" s="228">
        <v>0</v>
      </c>
      <c r="E23" s="228">
        <v>0</v>
      </c>
      <c r="F23" s="228">
        <v>0</v>
      </c>
      <c r="G23" s="228">
        <v>0</v>
      </c>
      <c r="H23" s="228">
        <v>0</v>
      </c>
      <c r="I23" s="228">
        <v>0</v>
      </c>
      <c r="J23" s="229">
        <v>0</v>
      </c>
      <c r="K23" s="228">
        <v>0</v>
      </c>
      <c r="L23" s="228">
        <v>0</v>
      </c>
      <c r="M23" s="228">
        <v>0</v>
      </c>
      <c r="N23" s="228">
        <v>0</v>
      </c>
      <c r="O23" s="217"/>
      <c r="P23" s="228">
        <v>0</v>
      </c>
      <c r="Q23" s="217"/>
      <c r="R23" s="228">
        <v>0</v>
      </c>
      <c r="S23" s="228">
        <v>0</v>
      </c>
      <c r="T23" s="228">
        <v>0</v>
      </c>
      <c r="U23" s="228">
        <v>0</v>
      </c>
      <c r="V23" s="228">
        <v>0</v>
      </c>
      <c r="W23" s="229">
        <v>0</v>
      </c>
      <c r="X23" s="224">
        <v>0.2</v>
      </c>
    </row>
    <row r="24" spans="1:24" x14ac:dyDescent="0.3">
      <c r="A24" s="190">
        <v>12127</v>
      </c>
      <c r="B24" s="189" t="s">
        <v>335</v>
      </c>
      <c r="C24" s="228">
        <v>0</v>
      </c>
      <c r="D24" s="228">
        <v>0</v>
      </c>
      <c r="E24" s="228">
        <v>0</v>
      </c>
      <c r="F24" s="228">
        <v>0</v>
      </c>
      <c r="G24" s="228">
        <v>0</v>
      </c>
      <c r="H24" s="228">
        <v>0</v>
      </c>
      <c r="I24" s="228">
        <v>0</v>
      </c>
      <c r="J24" s="229">
        <v>0</v>
      </c>
      <c r="K24" s="228">
        <v>0</v>
      </c>
      <c r="L24" s="228">
        <v>0</v>
      </c>
      <c r="M24" s="228">
        <v>0</v>
      </c>
      <c r="N24" s="228">
        <v>0</v>
      </c>
      <c r="O24" s="217"/>
      <c r="P24" s="228">
        <v>0</v>
      </c>
      <c r="Q24" s="217"/>
      <c r="R24" s="228">
        <v>0</v>
      </c>
      <c r="S24" s="228">
        <v>0</v>
      </c>
      <c r="T24" s="228">
        <v>0</v>
      </c>
      <c r="U24" s="228">
        <v>0</v>
      </c>
      <c r="V24" s="228">
        <v>0</v>
      </c>
      <c r="W24" s="229">
        <v>0</v>
      </c>
      <c r="X24" s="224">
        <v>0.2</v>
      </c>
    </row>
    <row r="25" spans="1:24" x14ac:dyDescent="0.3">
      <c r="A25" s="190">
        <v>12130</v>
      </c>
      <c r="B25" s="189" t="s">
        <v>336</v>
      </c>
      <c r="C25" s="228">
        <v>0</v>
      </c>
      <c r="D25" s="228">
        <v>0</v>
      </c>
      <c r="E25" s="228">
        <v>0</v>
      </c>
      <c r="F25" s="228">
        <v>0</v>
      </c>
      <c r="G25" s="228">
        <v>0</v>
      </c>
      <c r="H25" s="228">
        <v>0</v>
      </c>
      <c r="I25" s="228">
        <v>0</v>
      </c>
      <c r="J25" s="229">
        <v>0</v>
      </c>
      <c r="K25" s="228">
        <v>0</v>
      </c>
      <c r="L25" s="228">
        <v>0</v>
      </c>
      <c r="M25" s="228">
        <v>0</v>
      </c>
      <c r="N25" s="228">
        <v>0</v>
      </c>
      <c r="O25" s="217"/>
      <c r="P25" s="228">
        <v>0</v>
      </c>
      <c r="Q25" s="217"/>
      <c r="R25" s="228">
        <v>0</v>
      </c>
      <c r="S25" s="228">
        <v>0</v>
      </c>
      <c r="T25" s="228">
        <v>0</v>
      </c>
      <c r="U25" s="228">
        <v>0</v>
      </c>
      <c r="V25" s="228">
        <v>0</v>
      </c>
      <c r="W25" s="229">
        <v>0</v>
      </c>
      <c r="X25" s="224">
        <v>0.2</v>
      </c>
    </row>
    <row r="26" spans="1:24" x14ac:dyDescent="0.3">
      <c r="A26" s="190">
        <v>12188</v>
      </c>
      <c r="B26" s="189" t="s">
        <v>337</v>
      </c>
      <c r="C26" s="228">
        <v>378216.81999999995</v>
      </c>
      <c r="D26" s="228">
        <v>2538000.04</v>
      </c>
      <c r="E26" s="228">
        <v>0</v>
      </c>
      <c r="F26" s="228">
        <v>0</v>
      </c>
      <c r="G26" s="228">
        <v>0</v>
      </c>
      <c r="H26" s="228">
        <v>2916216.86</v>
      </c>
      <c r="I26" s="228">
        <v>1299115.68</v>
      </c>
      <c r="J26" s="229">
        <v>0</v>
      </c>
      <c r="K26" s="228">
        <v>14549.21</v>
      </c>
      <c r="L26" s="228">
        <v>38423.82</v>
      </c>
      <c r="M26" s="228">
        <v>0</v>
      </c>
      <c r="N26" s="228">
        <v>0</v>
      </c>
      <c r="O26" s="217"/>
      <c r="P26" s="228">
        <v>0</v>
      </c>
      <c r="Q26" s="217"/>
      <c r="R26" s="228">
        <v>0</v>
      </c>
      <c r="S26" s="228">
        <v>0</v>
      </c>
      <c r="T26" s="228">
        <v>0</v>
      </c>
      <c r="U26" s="228">
        <v>52973.03</v>
      </c>
      <c r="V26" s="228">
        <v>26816.799999999999</v>
      </c>
      <c r="W26" s="229">
        <v>0</v>
      </c>
      <c r="X26" s="224">
        <v>3.3000000000000002E-2</v>
      </c>
    </row>
    <row r="27" spans="1:24" x14ac:dyDescent="0.3">
      <c r="A27" s="190">
        <v>12199</v>
      </c>
      <c r="B27" s="189" t="s">
        <v>338</v>
      </c>
      <c r="C27" s="228">
        <v>0</v>
      </c>
      <c r="D27" s="228">
        <v>0</v>
      </c>
      <c r="E27" s="228">
        <v>0</v>
      </c>
      <c r="F27" s="228">
        <v>0</v>
      </c>
      <c r="G27" s="228">
        <v>0</v>
      </c>
      <c r="H27" s="228">
        <v>0</v>
      </c>
      <c r="I27" s="228">
        <v>0</v>
      </c>
      <c r="J27" s="229">
        <v>0</v>
      </c>
      <c r="K27" s="228">
        <v>0</v>
      </c>
      <c r="L27" s="228">
        <v>0</v>
      </c>
      <c r="M27" s="228">
        <v>0</v>
      </c>
      <c r="N27" s="228">
        <v>0</v>
      </c>
      <c r="O27" s="217"/>
      <c r="P27" s="228">
        <v>0</v>
      </c>
      <c r="Q27" s="217"/>
      <c r="R27" s="228">
        <v>0</v>
      </c>
      <c r="S27" s="228">
        <v>0</v>
      </c>
      <c r="T27" s="228">
        <v>0</v>
      </c>
      <c r="U27" s="228">
        <v>0</v>
      </c>
      <c r="V27" s="228">
        <v>0</v>
      </c>
      <c r="W27" s="229">
        <v>0</v>
      </c>
      <c r="X27" s="224">
        <v>3.3000000000000002E-2</v>
      </c>
    </row>
    <row r="28" spans="1:24" x14ac:dyDescent="0.3">
      <c r="A28" s="190">
        <v>30300</v>
      </c>
      <c r="B28" s="189" t="s">
        <v>339</v>
      </c>
      <c r="C28" s="228">
        <v>0</v>
      </c>
      <c r="D28" s="228">
        <v>0</v>
      </c>
      <c r="E28" s="228">
        <v>0</v>
      </c>
      <c r="F28" s="228">
        <v>0</v>
      </c>
      <c r="G28" s="228">
        <v>0</v>
      </c>
      <c r="H28" s="228">
        <v>0</v>
      </c>
      <c r="I28" s="228">
        <v>0</v>
      </c>
      <c r="J28" s="229">
        <v>0</v>
      </c>
      <c r="K28" s="228">
        <v>0</v>
      </c>
      <c r="L28" s="228">
        <v>0</v>
      </c>
      <c r="M28" s="228">
        <v>0</v>
      </c>
      <c r="N28" s="228">
        <v>0</v>
      </c>
      <c r="O28" s="217"/>
      <c r="P28" s="228">
        <v>0</v>
      </c>
      <c r="Q28" s="217"/>
      <c r="R28" s="228">
        <v>0</v>
      </c>
      <c r="S28" s="228">
        <v>0</v>
      </c>
      <c r="T28" s="228">
        <v>0</v>
      </c>
      <c r="U28" s="228">
        <v>0</v>
      </c>
      <c r="V28" s="228">
        <v>0</v>
      </c>
      <c r="W28" s="229">
        <v>0</v>
      </c>
      <c r="X28" s="224">
        <v>0.2</v>
      </c>
    </row>
    <row r="29" spans="1:24" x14ac:dyDescent="0.3">
      <c r="A29" s="190">
        <v>30301</v>
      </c>
      <c r="B29" s="189" t="s">
        <v>340</v>
      </c>
      <c r="C29" s="228">
        <v>0</v>
      </c>
      <c r="D29" s="228">
        <v>0</v>
      </c>
      <c r="E29" s="228">
        <v>0</v>
      </c>
      <c r="F29" s="228">
        <v>0</v>
      </c>
      <c r="G29" s="228">
        <v>0</v>
      </c>
      <c r="H29" s="228">
        <v>0</v>
      </c>
      <c r="I29" s="228">
        <v>0</v>
      </c>
      <c r="J29" s="229">
        <v>0</v>
      </c>
      <c r="K29" s="228">
        <v>0</v>
      </c>
      <c r="L29" s="228">
        <v>0</v>
      </c>
      <c r="M29" s="228">
        <v>0</v>
      </c>
      <c r="N29" s="228">
        <v>0</v>
      </c>
      <c r="O29" s="217"/>
      <c r="P29" s="228">
        <v>0</v>
      </c>
      <c r="Q29" s="217"/>
      <c r="R29" s="228">
        <v>0</v>
      </c>
      <c r="S29" s="228">
        <v>0</v>
      </c>
      <c r="T29" s="228">
        <v>0</v>
      </c>
      <c r="U29" s="228">
        <v>0</v>
      </c>
      <c r="V29" s="228">
        <v>0</v>
      </c>
      <c r="W29" s="229">
        <v>0</v>
      </c>
      <c r="X29" s="224">
        <v>0.1</v>
      </c>
    </row>
    <row r="30" spans="1:24" x14ac:dyDescent="0.3">
      <c r="A30" s="190">
        <v>30302</v>
      </c>
      <c r="B30" s="189" t="s">
        <v>341</v>
      </c>
      <c r="C30" s="228">
        <v>0</v>
      </c>
      <c r="D30" s="228">
        <v>0</v>
      </c>
      <c r="E30" s="228">
        <v>0</v>
      </c>
      <c r="F30" s="228">
        <v>0</v>
      </c>
      <c r="G30" s="228">
        <v>0</v>
      </c>
      <c r="H30" s="228">
        <v>0</v>
      </c>
      <c r="I30" s="228">
        <v>0</v>
      </c>
      <c r="J30" s="229">
        <v>0</v>
      </c>
      <c r="K30" s="228">
        <v>0</v>
      </c>
      <c r="L30" s="228">
        <v>0</v>
      </c>
      <c r="M30" s="228">
        <v>0</v>
      </c>
      <c r="N30" s="228">
        <v>0</v>
      </c>
      <c r="O30" s="217"/>
      <c r="P30" s="228">
        <v>0</v>
      </c>
      <c r="Q30" s="217"/>
      <c r="R30" s="228">
        <v>0</v>
      </c>
      <c r="S30" s="228">
        <v>0</v>
      </c>
      <c r="T30" s="228">
        <v>0</v>
      </c>
      <c r="U30" s="228">
        <v>0</v>
      </c>
      <c r="V30" s="228">
        <v>0</v>
      </c>
      <c r="W30" s="229">
        <v>0</v>
      </c>
      <c r="X30" s="224">
        <v>0</v>
      </c>
    </row>
    <row r="31" spans="1:24" x14ac:dyDescent="0.3">
      <c r="A31" s="190">
        <v>30315</v>
      </c>
      <c r="B31" s="189" t="s">
        <v>342</v>
      </c>
      <c r="C31" s="228">
        <v>521517156.44000006</v>
      </c>
      <c r="D31" s="228">
        <v>76249333.769999996</v>
      </c>
      <c r="E31" s="228">
        <v>-20171172.359999999</v>
      </c>
      <c r="F31" s="228">
        <v>0</v>
      </c>
      <c r="G31" s="228">
        <v>0</v>
      </c>
      <c r="H31" s="228">
        <v>577595317.85000002</v>
      </c>
      <c r="I31" s="228">
        <v>541000154.90999997</v>
      </c>
      <c r="J31" s="229">
        <v>0</v>
      </c>
      <c r="K31" s="228">
        <v>160556667.04000005</v>
      </c>
      <c r="L31" s="228">
        <v>36042687.369999997</v>
      </c>
      <c r="M31" s="228">
        <v>-20171172.359999999</v>
      </c>
      <c r="N31" s="228">
        <v>0</v>
      </c>
      <c r="O31" s="217"/>
      <c r="P31" s="228">
        <v>0</v>
      </c>
      <c r="Q31" s="217"/>
      <c r="R31" s="228">
        <v>0</v>
      </c>
      <c r="S31" s="228">
        <v>0</v>
      </c>
      <c r="T31" s="228">
        <v>0</v>
      </c>
      <c r="U31" s="228">
        <v>176428182.05000007</v>
      </c>
      <c r="V31" s="228">
        <v>165959021.97999999</v>
      </c>
      <c r="W31" s="229">
        <v>0</v>
      </c>
      <c r="X31" s="224">
        <v>6.7000000000000004E-2</v>
      </c>
    </row>
    <row r="32" spans="1:24" x14ac:dyDescent="0.3">
      <c r="A32" s="190">
        <v>30399</v>
      </c>
      <c r="B32" s="189" t="s">
        <v>343</v>
      </c>
      <c r="C32" s="228">
        <v>4564938.1500000004</v>
      </c>
      <c r="D32" s="228">
        <v>55147.88</v>
      </c>
      <c r="E32" s="228">
        <v>0</v>
      </c>
      <c r="F32" s="228">
        <v>0</v>
      </c>
      <c r="G32" s="228">
        <v>0</v>
      </c>
      <c r="H32" s="228">
        <v>4620086.03</v>
      </c>
      <c r="I32" s="228">
        <v>4594633.16</v>
      </c>
      <c r="J32" s="229">
        <v>0</v>
      </c>
      <c r="K32" s="228">
        <v>211338.31999999998</v>
      </c>
      <c r="L32" s="228">
        <v>151552.92000000001</v>
      </c>
      <c r="M32" s="228">
        <v>0</v>
      </c>
      <c r="N32" s="228">
        <v>0</v>
      </c>
      <c r="O32" s="217"/>
      <c r="P32" s="228">
        <v>0</v>
      </c>
      <c r="Q32" s="217"/>
      <c r="R32" s="228">
        <v>0</v>
      </c>
      <c r="S32" s="228">
        <v>0</v>
      </c>
      <c r="T32" s="228">
        <v>0</v>
      </c>
      <c r="U32" s="228">
        <v>362891.24</v>
      </c>
      <c r="V32" s="228">
        <v>286904.78999999998</v>
      </c>
      <c r="W32" s="229">
        <v>0</v>
      </c>
      <c r="X32" s="224">
        <v>3.3000000000000002E-2</v>
      </c>
    </row>
    <row r="33" spans="1:24" x14ac:dyDescent="0.3">
      <c r="A33" s="190">
        <v>31001</v>
      </c>
      <c r="B33" s="189" t="s">
        <v>344</v>
      </c>
      <c r="C33" s="228">
        <v>0</v>
      </c>
      <c r="D33" s="228">
        <v>0</v>
      </c>
      <c r="E33" s="228">
        <v>0</v>
      </c>
      <c r="F33" s="228">
        <v>0</v>
      </c>
      <c r="G33" s="228">
        <v>0</v>
      </c>
      <c r="H33" s="228">
        <v>0</v>
      </c>
      <c r="I33" s="228">
        <v>0</v>
      </c>
      <c r="J33" s="229">
        <v>0</v>
      </c>
      <c r="K33" s="228">
        <v>0</v>
      </c>
      <c r="L33" s="228">
        <v>0</v>
      </c>
      <c r="M33" s="228">
        <v>0</v>
      </c>
      <c r="N33" s="228">
        <v>0</v>
      </c>
      <c r="O33" s="217"/>
      <c r="P33" s="228">
        <v>0</v>
      </c>
      <c r="Q33" s="217"/>
      <c r="R33" s="228">
        <v>0</v>
      </c>
      <c r="S33" s="228">
        <v>0</v>
      </c>
      <c r="T33" s="228">
        <v>0</v>
      </c>
      <c r="U33" s="228">
        <v>0</v>
      </c>
      <c r="V33" s="228">
        <v>0</v>
      </c>
      <c r="W33" s="229">
        <v>0</v>
      </c>
      <c r="X33" s="224">
        <v>0</v>
      </c>
    </row>
    <row r="34" spans="1:24" x14ac:dyDescent="0.3">
      <c r="A34" s="190">
        <v>31011</v>
      </c>
      <c r="B34" s="189" t="s">
        <v>345</v>
      </c>
      <c r="C34" s="228">
        <v>0</v>
      </c>
      <c r="D34" s="228">
        <v>0</v>
      </c>
      <c r="E34" s="228">
        <v>0</v>
      </c>
      <c r="F34" s="228">
        <v>0</v>
      </c>
      <c r="G34" s="228">
        <v>0</v>
      </c>
      <c r="H34" s="228">
        <v>0</v>
      </c>
      <c r="I34" s="228">
        <v>0</v>
      </c>
      <c r="J34" s="229">
        <v>0</v>
      </c>
      <c r="K34" s="228">
        <v>0</v>
      </c>
      <c r="L34" s="228">
        <v>0</v>
      </c>
      <c r="M34" s="228">
        <v>0</v>
      </c>
      <c r="N34" s="228">
        <v>0</v>
      </c>
      <c r="O34" s="217"/>
      <c r="P34" s="228">
        <v>0</v>
      </c>
      <c r="Q34" s="217"/>
      <c r="R34" s="228">
        <v>0</v>
      </c>
      <c r="S34" s="228">
        <v>0</v>
      </c>
      <c r="T34" s="228">
        <v>0</v>
      </c>
      <c r="U34" s="228">
        <v>0</v>
      </c>
      <c r="V34" s="228">
        <v>0</v>
      </c>
      <c r="W34" s="229">
        <v>0</v>
      </c>
      <c r="X34" s="224">
        <v>0</v>
      </c>
    </row>
    <row r="35" spans="1:24" x14ac:dyDescent="0.3">
      <c r="A35" s="190">
        <v>31040</v>
      </c>
      <c r="B35" s="189" t="s">
        <v>346</v>
      </c>
      <c r="C35" s="228">
        <v>6923628.5099999998</v>
      </c>
      <c r="D35" s="228">
        <v>0</v>
      </c>
      <c r="E35" s="228">
        <v>0</v>
      </c>
      <c r="F35" s="228">
        <v>0</v>
      </c>
      <c r="G35" s="228">
        <v>0</v>
      </c>
      <c r="H35" s="228">
        <v>6923628.5099999998</v>
      </c>
      <c r="I35" s="228">
        <v>6923628.5099999998</v>
      </c>
      <c r="J35" s="229">
        <v>0</v>
      </c>
      <c r="K35" s="228">
        <v>0</v>
      </c>
      <c r="L35" s="228">
        <v>0</v>
      </c>
      <c r="M35" s="228">
        <v>0</v>
      </c>
      <c r="N35" s="228">
        <v>0</v>
      </c>
      <c r="O35" s="217"/>
      <c r="P35" s="228">
        <v>0</v>
      </c>
      <c r="Q35" s="217"/>
      <c r="R35" s="228">
        <v>0</v>
      </c>
      <c r="S35" s="228">
        <v>0</v>
      </c>
      <c r="T35" s="228">
        <v>0</v>
      </c>
      <c r="U35" s="228">
        <v>0</v>
      </c>
      <c r="V35" s="228">
        <v>0</v>
      </c>
      <c r="W35" s="229">
        <v>0</v>
      </c>
      <c r="X35" s="224">
        <v>0</v>
      </c>
    </row>
    <row r="36" spans="1:24" x14ac:dyDescent="0.3">
      <c r="A36" s="190">
        <v>31101</v>
      </c>
      <c r="B36" s="189" t="s">
        <v>347</v>
      </c>
      <c r="C36" s="228">
        <v>0</v>
      </c>
      <c r="D36" s="228">
        <v>0</v>
      </c>
      <c r="E36" s="228">
        <v>0</v>
      </c>
      <c r="F36" s="228">
        <v>0</v>
      </c>
      <c r="G36" s="228">
        <v>0</v>
      </c>
      <c r="H36" s="228">
        <v>0</v>
      </c>
      <c r="I36" s="228">
        <v>0</v>
      </c>
      <c r="J36" s="229">
        <v>0</v>
      </c>
      <c r="K36" s="228">
        <v>0</v>
      </c>
      <c r="L36" s="228">
        <v>0</v>
      </c>
      <c r="M36" s="228">
        <v>0</v>
      </c>
      <c r="N36" s="228">
        <v>0</v>
      </c>
      <c r="O36" s="217"/>
      <c r="P36" s="228">
        <v>0</v>
      </c>
      <c r="Q36" s="217"/>
      <c r="R36" s="228">
        <v>0</v>
      </c>
      <c r="S36" s="228">
        <v>0</v>
      </c>
      <c r="T36" s="228">
        <v>0</v>
      </c>
      <c r="U36" s="228">
        <v>0</v>
      </c>
      <c r="V36" s="228">
        <v>0</v>
      </c>
      <c r="W36" s="229">
        <v>0</v>
      </c>
      <c r="X36" s="224">
        <v>0</v>
      </c>
    </row>
    <row r="37" spans="1:24" x14ac:dyDescent="0.3">
      <c r="A37" s="190">
        <v>31130</v>
      </c>
      <c r="B37" s="189" t="s">
        <v>348</v>
      </c>
      <c r="C37" s="228">
        <v>0</v>
      </c>
      <c r="D37" s="228">
        <v>0</v>
      </c>
      <c r="E37" s="228">
        <v>0</v>
      </c>
      <c r="F37" s="228">
        <v>0</v>
      </c>
      <c r="G37" s="228">
        <v>0</v>
      </c>
      <c r="H37" s="228">
        <v>0</v>
      </c>
      <c r="I37" s="228">
        <v>0</v>
      </c>
      <c r="J37" s="229">
        <v>0</v>
      </c>
      <c r="K37" s="228">
        <v>0</v>
      </c>
      <c r="L37" s="228">
        <v>0</v>
      </c>
      <c r="M37" s="228">
        <v>0</v>
      </c>
      <c r="N37" s="228">
        <v>0</v>
      </c>
      <c r="O37" s="217"/>
      <c r="P37" s="228">
        <v>0</v>
      </c>
      <c r="Q37" s="217"/>
      <c r="R37" s="228">
        <v>0</v>
      </c>
      <c r="S37" s="228">
        <v>0</v>
      </c>
      <c r="T37" s="228">
        <v>0</v>
      </c>
      <c r="U37" s="228">
        <v>0</v>
      </c>
      <c r="V37" s="228">
        <v>0</v>
      </c>
      <c r="W37" s="229">
        <v>0</v>
      </c>
      <c r="X37" s="224">
        <v>0</v>
      </c>
    </row>
    <row r="38" spans="1:24" x14ac:dyDescent="0.3">
      <c r="A38" s="190">
        <v>31131</v>
      </c>
      <c r="B38" s="189" t="s">
        <v>349</v>
      </c>
      <c r="C38" s="228">
        <v>0</v>
      </c>
      <c r="D38" s="228">
        <v>0</v>
      </c>
      <c r="E38" s="228">
        <v>0</v>
      </c>
      <c r="F38" s="228">
        <v>0</v>
      </c>
      <c r="G38" s="228">
        <v>0</v>
      </c>
      <c r="H38" s="228">
        <v>0</v>
      </c>
      <c r="I38" s="228">
        <v>0</v>
      </c>
      <c r="J38" s="229">
        <v>0</v>
      </c>
      <c r="K38" s="228">
        <v>0</v>
      </c>
      <c r="L38" s="228">
        <v>0</v>
      </c>
      <c r="M38" s="228">
        <v>0</v>
      </c>
      <c r="N38" s="228">
        <v>0</v>
      </c>
      <c r="O38" s="217"/>
      <c r="P38" s="228">
        <v>0</v>
      </c>
      <c r="Q38" s="217"/>
      <c r="R38" s="228">
        <v>0</v>
      </c>
      <c r="S38" s="228">
        <v>0</v>
      </c>
      <c r="T38" s="228">
        <v>0</v>
      </c>
      <c r="U38" s="228">
        <v>0</v>
      </c>
      <c r="V38" s="228">
        <v>0</v>
      </c>
      <c r="W38" s="229">
        <v>0</v>
      </c>
      <c r="X38" s="224">
        <v>0</v>
      </c>
    </row>
    <row r="39" spans="1:24" x14ac:dyDescent="0.3">
      <c r="A39" s="190">
        <v>31132</v>
      </c>
      <c r="B39" s="189" t="s">
        <v>350</v>
      </c>
      <c r="C39" s="228">
        <v>0</v>
      </c>
      <c r="D39" s="228">
        <v>0</v>
      </c>
      <c r="E39" s="228">
        <v>0</v>
      </c>
      <c r="F39" s="228">
        <v>0</v>
      </c>
      <c r="G39" s="228">
        <v>0</v>
      </c>
      <c r="H39" s="228">
        <v>0</v>
      </c>
      <c r="I39" s="228">
        <v>0</v>
      </c>
      <c r="J39" s="229">
        <v>0</v>
      </c>
      <c r="K39" s="228">
        <v>0</v>
      </c>
      <c r="L39" s="228">
        <v>0</v>
      </c>
      <c r="M39" s="228">
        <v>0</v>
      </c>
      <c r="N39" s="228">
        <v>0</v>
      </c>
      <c r="O39" s="217"/>
      <c r="P39" s="228">
        <v>0</v>
      </c>
      <c r="Q39" s="217"/>
      <c r="R39" s="228">
        <v>0</v>
      </c>
      <c r="S39" s="228">
        <v>0</v>
      </c>
      <c r="T39" s="228">
        <v>0</v>
      </c>
      <c r="U39" s="228">
        <v>0</v>
      </c>
      <c r="V39" s="228">
        <v>0</v>
      </c>
      <c r="W39" s="229">
        <v>0</v>
      </c>
      <c r="X39" s="224">
        <v>0</v>
      </c>
    </row>
    <row r="40" spans="1:24" x14ac:dyDescent="0.3">
      <c r="A40" s="190">
        <v>31133</v>
      </c>
      <c r="B40" s="189" t="s">
        <v>351</v>
      </c>
      <c r="C40" s="228">
        <v>0</v>
      </c>
      <c r="D40" s="228">
        <v>0</v>
      </c>
      <c r="E40" s="228">
        <v>0</v>
      </c>
      <c r="F40" s="228">
        <v>0</v>
      </c>
      <c r="G40" s="228">
        <v>0</v>
      </c>
      <c r="H40" s="228">
        <v>0</v>
      </c>
      <c r="I40" s="228">
        <v>0</v>
      </c>
      <c r="J40" s="229">
        <v>0</v>
      </c>
      <c r="K40" s="228">
        <v>0</v>
      </c>
      <c r="L40" s="228">
        <v>0</v>
      </c>
      <c r="M40" s="228">
        <v>0</v>
      </c>
      <c r="N40" s="228">
        <v>0</v>
      </c>
      <c r="O40" s="217"/>
      <c r="P40" s="228">
        <v>0</v>
      </c>
      <c r="Q40" s="217"/>
      <c r="R40" s="228">
        <v>0</v>
      </c>
      <c r="S40" s="228">
        <v>0</v>
      </c>
      <c r="T40" s="228">
        <v>0</v>
      </c>
      <c r="U40" s="228">
        <v>0</v>
      </c>
      <c r="V40" s="228">
        <v>0</v>
      </c>
      <c r="W40" s="229">
        <v>0</v>
      </c>
      <c r="X40" s="224">
        <v>0</v>
      </c>
    </row>
    <row r="41" spans="1:24" x14ac:dyDescent="0.3">
      <c r="A41" s="190">
        <v>31134</v>
      </c>
      <c r="B41" s="189" t="s">
        <v>352</v>
      </c>
      <c r="C41" s="228">
        <v>0</v>
      </c>
      <c r="D41" s="228">
        <v>0</v>
      </c>
      <c r="E41" s="228">
        <v>0</v>
      </c>
      <c r="F41" s="228">
        <v>0</v>
      </c>
      <c r="G41" s="228">
        <v>0</v>
      </c>
      <c r="H41" s="228">
        <v>0</v>
      </c>
      <c r="I41" s="228">
        <v>0</v>
      </c>
      <c r="J41" s="229">
        <v>0</v>
      </c>
      <c r="K41" s="228">
        <v>0</v>
      </c>
      <c r="L41" s="228">
        <v>0</v>
      </c>
      <c r="M41" s="228">
        <v>0</v>
      </c>
      <c r="N41" s="228">
        <v>0</v>
      </c>
      <c r="O41" s="217"/>
      <c r="P41" s="228">
        <v>0</v>
      </c>
      <c r="Q41" s="217"/>
      <c r="R41" s="228">
        <v>0</v>
      </c>
      <c r="S41" s="228">
        <v>0</v>
      </c>
      <c r="T41" s="228">
        <v>0</v>
      </c>
      <c r="U41" s="228">
        <v>0</v>
      </c>
      <c r="V41" s="228">
        <v>0</v>
      </c>
      <c r="W41" s="229">
        <v>0</v>
      </c>
      <c r="X41" s="224">
        <v>0</v>
      </c>
    </row>
    <row r="42" spans="1:24" x14ac:dyDescent="0.3">
      <c r="A42" s="190">
        <v>31140</v>
      </c>
      <c r="B42" s="189" t="s">
        <v>353</v>
      </c>
      <c r="C42" s="228">
        <v>280889857.93000007</v>
      </c>
      <c r="D42" s="228">
        <v>92084.22</v>
      </c>
      <c r="E42" s="228">
        <v>-18416.849999999999</v>
      </c>
      <c r="F42" s="228">
        <v>0</v>
      </c>
      <c r="G42" s="228">
        <v>0</v>
      </c>
      <c r="H42" s="228">
        <v>280963525.30000007</v>
      </c>
      <c r="I42" s="228">
        <v>280953931.18000001</v>
      </c>
      <c r="J42" s="229">
        <v>0</v>
      </c>
      <c r="K42" s="228">
        <v>63452371.900000051</v>
      </c>
      <c r="L42" s="228">
        <v>8990500.2400000002</v>
      </c>
      <c r="M42" s="228">
        <v>-18416.849999999999</v>
      </c>
      <c r="N42" s="228">
        <v>0</v>
      </c>
      <c r="O42" s="217"/>
      <c r="P42" s="228">
        <v>0</v>
      </c>
      <c r="Q42" s="217"/>
      <c r="R42" s="228">
        <v>0</v>
      </c>
      <c r="S42" s="228">
        <v>0</v>
      </c>
      <c r="T42" s="228">
        <v>0</v>
      </c>
      <c r="U42" s="228">
        <v>72424455.290000051</v>
      </c>
      <c r="V42" s="228">
        <v>67931473.459999993</v>
      </c>
      <c r="W42" s="229">
        <v>0</v>
      </c>
      <c r="X42" s="224">
        <v>3.2000000000000001E-2</v>
      </c>
    </row>
    <row r="43" spans="1:24" x14ac:dyDescent="0.3">
      <c r="A43" s="190">
        <v>31141</v>
      </c>
      <c r="B43" s="189" t="s">
        <v>354</v>
      </c>
      <c r="C43" s="228">
        <v>0</v>
      </c>
      <c r="D43" s="228">
        <v>0</v>
      </c>
      <c r="E43" s="228">
        <v>0</v>
      </c>
      <c r="F43" s="228">
        <v>0</v>
      </c>
      <c r="G43" s="228">
        <v>0</v>
      </c>
      <c r="H43" s="228">
        <v>0</v>
      </c>
      <c r="I43" s="228">
        <v>0</v>
      </c>
      <c r="J43" s="229">
        <v>0</v>
      </c>
      <c r="K43" s="228">
        <v>0</v>
      </c>
      <c r="L43" s="228">
        <v>0</v>
      </c>
      <c r="M43" s="228">
        <v>0</v>
      </c>
      <c r="N43" s="228">
        <v>0</v>
      </c>
      <c r="O43" s="217"/>
      <c r="P43" s="228">
        <v>0</v>
      </c>
      <c r="Q43" s="217"/>
      <c r="R43" s="228">
        <v>0</v>
      </c>
      <c r="S43" s="228">
        <v>0</v>
      </c>
      <c r="T43" s="228">
        <v>0</v>
      </c>
      <c r="U43" s="228">
        <v>0</v>
      </c>
      <c r="V43" s="228">
        <v>0</v>
      </c>
      <c r="W43" s="229">
        <v>0</v>
      </c>
      <c r="X43" s="224">
        <v>2.8000000000000001E-2</v>
      </c>
    </row>
    <row r="44" spans="1:24" x14ac:dyDescent="0.3">
      <c r="A44" s="190">
        <v>31142</v>
      </c>
      <c r="B44" s="189" t="s">
        <v>355</v>
      </c>
      <c r="C44" s="228">
        <v>0</v>
      </c>
      <c r="D44" s="228">
        <v>0</v>
      </c>
      <c r="E44" s="228">
        <v>0</v>
      </c>
      <c r="F44" s="228">
        <v>0</v>
      </c>
      <c r="G44" s="228">
        <v>0</v>
      </c>
      <c r="H44" s="228">
        <v>0</v>
      </c>
      <c r="I44" s="228">
        <v>0</v>
      </c>
      <c r="J44" s="229">
        <v>0</v>
      </c>
      <c r="K44" s="228">
        <v>0</v>
      </c>
      <c r="L44" s="228">
        <v>0</v>
      </c>
      <c r="M44" s="228">
        <v>0</v>
      </c>
      <c r="N44" s="228">
        <v>0</v>
      </c>
      <c r="O44" s="217"/>
      <c r="P44" s="228">
        <v>0</v>
      </c>
      <c r="Q44" s="217"/>
      <c r="R44" s="228">
        <v>0</v>
      </c>
      <c r="S44" s="228">
        <v>0</v>
      </c>
      <c r="T44" s="228">
        <v>0</v>
      </c>
      <c r="U44" s="228">
        <v>0</v>
      </c>
      <c r="V44" s="228">
        <v>0</v>
      </c>
      <c r="W44" s="229">
        <v>0</v>
      </c>
      <c r="X44" s="224">
        <v>2.5999999999999999E-2</v>
      </c>
    </row>
    <row r="45" spans="1:24" x14ac:dyDescent="0.3">
      <c r="A45" s="190">
        <v>31143</v>
      </c>
      <c r="B45" s="189" t="s">
        <v>356</v>
      </c>
      <c r="C45" s="228">
        <v>0</v>
      </c>
      <c r="D45" s="228">
        <v>0</v>
      </c>
      <c r="E45" s="228">
        <v>0</v>
      </c>
      <c r="F45" s="228">
        <v>0</v>
      </c>
      <c r="G45" s="228">
        <v>0</v>
      </c>
      <c r="H45" s="228">
        <v>0</v>
      </c>
      <c r="I45" s="228">
        <v>0</v>
      </c>
      <c r="J45" s="229">
        <v>0</v>
      </c>
      <c r="K45" s="228">
        <v>0</v>
      </c>
      <c r="L45" s="228">
        <v>0</v>
      </c>
      <c r="M45" s="228">
        <v>0</v>
      </c>
      <c r="N45" s="228">
        <v>0</v>
      </c>
      <c r="O45" s="217"/>
      <c r="P45" s="228">
        <v>0</v>
      </c>
      <c r="Q45" s="217"/>
      <c r="R45" s="228">
        <v>0</v>
      </c>
      <c r="S45" s="228">
        <v>0</v>
      </c>
      <c r="T45" s="228">
        <v>0</v>
      </c>
      <c r="U45" s="228">
        <v>0</v>
      </c>
      <c r="V45" s="228">
        <v>0</v>
      </c>
      <c r="W45" s="229">
        <v>0</v>
      </c>
      <c r="X45" s="224">
        <v>1.7000000000000001E-2</v>
      </c>
    </row>
    <row r="46" spans="1:24" x14ac:dyDescent="0.3">
      <c r="A46" s="190">
        <v>31144</v>
      </c>
      <c r="B46" s="189" t="s">
        <v>357</v>
      </c>
      <c r="C46" s="228">
        <v>55902236.31000001</v>
      </c>
      <c r="D46" s="228">
        <v>0</v>
      </c>
      <c r="E46" s="228">
        <v>0</v>
      </c>
      <c r="F46" s="228">
        <v>0</v>
      </c>
      <c r="G46" s="228">
        <v>0</v>
      </c>
      <c r="H46" s="228">
        <v>55902236.31000001</v>
      </c>
      <c r="I46" s="228">
        <v>55902236.310000002</v>
      </c>
      <c r="J46" s="229">
        <v>0</v>
      </c>
      <c r="K46" s="228">
        <v>26257331.230000004</v>
      </c>
      <c r="L46" s="228">
        <v>1062142.44</v>
      </c>
      <c r="M46" s="228">
        <v>0</v>
      </c>
      <c r="N46" s="228">
        <v>0</v>
      </c>
      <c r="O46" s="217"/>
      <c r="P46" s="228">
        <v>0</v>
      </c>
      <c r="Q46" s="217"/>
      <c r="R46" s="228">
        <v>0</v>
      </c>
      <c r="S46" s="228">
        <v>0</v>
      </c>
      <c r="T46" s="228">
        <v>0</v>
      </c>
      <c r="U46" s="228">
        <v>27319473.670000006</v>
      </c>
      <c r="V46" s="228">
        <v>26788402.449999999</v>
      </c>
      <c r="W46" s="229">
        <v>0</v>
      </c>
      <c r="X46" s="224">
        <v>1.9E-2</v>
      </c>
    </row>
    <row r="47" spans="1:24" x14ac:dyDescent="0.3">
      <c r="A47" s="190">
        <v>31145</v>
      </c>
      <c r="B47" s="189" t="s">
        <v>358</v>
      </c>
      <c r="C47" s="228">
        <v>31998663.150000006</v>
      </c>
      <c r="D47" s="228">
        <v>0</v>
      </c>
      <c r="E47" s="228">
        <v>0</v>
      </c>
      <c r="F47" s="228">
        <v>0</v>
      </c>
      <c r="G47" s="228">
        <v>0</v>
      </c>
      <c r="H47" s="228">
        <v>31998663.150000006</v>
      </c>
      <c r="I47" s="228">
        <v>31998663.149999999</v>
      </c>
      <c r="J47" s="229">
        <v>0</v>
      </c>
      <c r="K47" s="228">
        <v>18701078.620000008</v>
      </c>
      <c r="L47" s="228">
        <v>671971.92</v>
      </c>
      <c r="M47" s="228">
        <v>0</v>
      </c>
      <c r="N47" s="228">
        <v>0</v>
      </c>
      <c r="O47" s="217"/>
      <c r="P47" s="228">
        <v>0</v>
      </c>
      <c r="Q47" s="217"/>
      <c r="R47" s="228">
        <v>0</v>
      </c>
      <c r="S47" s="228">
        <v>0</v>
      </c>
      <c r="T47" s="228">
        <v>0</v>
      </c>
      <c r="U47" s="228">
        <v>19373050.54000001</v>
      </c>
      <c r="V47" s="228">
        <v>19037064.579999998</v>
      </c>
      <c r="W47" s="229">
        <v>0</v>
      </c>
      <c r="X47" s="224">
        <v>2.1000000000000001E-2</v>
      </c>
    </row>
    <row r="48" spans="1:24" x14ac:dyDescent="0.3">
      <c r="A48" s="190">
        <v>31146</v>
      </c>
      <c r="B48" s="189" t="s">
        <v>359</v>
      </c>
      <c r="C48" s="228">
        <v>0</v>
      </c>
      <c r="D48" s="228">
        <v>0</v>
      </c>
      <c r="E48" s="228">
        <v>0</v>
      </c>
      <c r="F48" s="228">
        <v>0</v>
      </c>
      <c r="G48" s="228">
        <v>0</v>
      </c>
      <c r="H48" s="228">
        <v>0</v>
      </c>
      <c r="I48" s="228">
        <v>0</v>
      </c>
      <c r="J48" s="229">
        <v>0</v>
      </c>
      <c r="K48" s="228">
        <v>0</v>
      </c>
      <c r="L48" s="228">
        <v>0</v>
      </c>
      <c r="M48" s="228">
        <v>0</v>
      </c>
      <c r="N48" s="228">
        <v>0</v>
      </c>
      <c r="O48" s="217"/>
      <c r="P48" s="228">
        <v>0</v>
      </c>
      <c r="Q48" s="217"/>
      <c r="R48" s="228">
        <v>0</v>
      </c>
      <c r="S48" s="228">
        <v>0</v>
      </c>
      <c r="T48" s="228">
        <v>0</v>
      </c>
      <c r="U48" s="228">
        <v>0</v>
      </c>
      <c r="V48" s="228">
        <v>0</v>
      </c>
      <c r="W48" s="229">
        <v>0</v>
      </c>
      <c r="X48" s="224">
        <v>2.9000000000000001E-2</v>
      </c>
    </row>
    <row r="49" spans="1:24" x14ac:dyDescent="0.3">
      <c r="A49" s="190">
        <v>31151</v>
      </c>
      <c r="B49" s="189" t="s">
        <v>360</v>
      </c>
      <c r="C49" s="228">
        <v>0</v>
      </c>
      <c r="D49" s="228">
        <v>0</v>
      </c>
      <c r="E49" s="228">
        <v>0</v>
      </c>
      <c r="F49" s="228">
        <v>0</v>
      </c>
      <c r="G49" s="228">
        <v>0</v>
      </c>
      <c r="H49" s="228">
        <v>0</v>
      </c>
      <c r="I49" s="228">
        <v>0</v>
      </c>
      <c r="J49" s="229">
        <v>0</v>
      </c>
      <c r="K49" s="228">
        <v>0</v>
      </c>
      <c r="L49" s="228">
        <v>0</v>
      </c>
      <c r="M49" s="228">
        <v>0</v>
      </c>
      <c r="N49" s="228">
        <v>0</v>
      </c>
      <c r="O49" s="217"/>
      <c r="P49" s="228">
        <v>0</v>
      </c>
      <c r="Q49" s="217"/>
      <c r="R49" s="228">
        <v>0</v>
      </c>
      <c r="S49" s="228">
        <v>0</v>
      </c>
      <c r="T49" s="228">
        <v>0</v>
      </c>
      <c r="U49" s="228">
        <v>0</v>
      </c>
      <c r="V49" s="228">
        <v>0</v>
      </c>
      <c r="W49" s="229">
        <v>0</v>
      </c>
      <c r="X49" s="224">
        <v>0.04</v>
      </c>
    </row>
    <row r="50" spans="1:24" x14ac:dyDescent="0.3">
      <c r="A50" s="190">
        <v>31152</v>
      </c>
      <c r="B50" s="189" t="s">
        <v>361</v>
      </c>
      <c r="C50" s="228">
        <v>0</v>
      </c>
      <c r="D50" s="228">
        <v>0</v>
      </c>
      <c r="E50" s="228">
        <v>0</v>
      </c>
      <c r="F50" s="228">
        <v>0</v>
      </c>
      <c r="G50" s="228">
        <v>0</v>
      </c>
      <c r="H50" s="228">
        <v>0</v>
      </c>
      <c r="I50" s="228">
        <v>0</v>
      </c>
      <c r="J50" s="229">
        <v>0</v>
      </c>
      <c r="K50" s="228">
        <v>0</v>
      </c>
      <c r="L50" s="228">
        <v>0</v>
      </c>
      <c r="M50" s="228">
        <v>0</v>
      </c>
      <c r="N50" s="228">
        <v>0</v>
      </c>
      <c r="O50" s="217"/>
      <c r="P50" s="228">
        <v>0</v>
      </c>
      <c r="Q50" s="217"/>
      <c r="R50" s="228">
        <v>0</v>
      </c>
      <c r="S50" s="228">
        <v>0</v>
      </c>
      <c r="T50" s="228">
        <v>0</v>
      </c>
      <c r="U50" s="228">
        <v>0</v>
      </c>
      <c r="V50" s="228">
        <v>0</v>
      </c>
      <c r="W50" s="229">
        <v>0</v>
      </c>
      <c r="X50" s="224">
        <v>3.5000000000000003E-2</v>
      </c>
    </row>
    <row r="51" spans="1:24" x14ac:dyDescent="0.3">
      <c r="A51" s="190">
        <v>31153</v>
      </c>
      <c r="B51" s="189" t="s">
        <v>362</v>
      </c>
      <c r="C51" s="228">
        <v>0</v>
      </c>
      <c r="D51" s="228">
        <v>0</v>
      </c>
      <c r="E51" s="228">
        <v>0</v>
      </c>
      <c r="F51" s="228">
        <v>0</v>
      </c>
      <c r="G51" s="228">
        <v>0</v>
      </c>
      <c r="H51" s="228">
        <v>0</v>
      </c>
      <c r="I51" s="228">
        <v>0</v>
      </c>
      <c r="J51" s="229">
        <v>0</v>
      </c>
      <c r="K51" s="228">
        <v>0</v>
      </c>
      <c r="L51" s="228">
        <v>0</v>
      </c>
      <c r="M51" s="228">
        <v>0</v>
      </c>
      <c r="N51" s="228">
        <v>0</v>
      </c>
      <c r="O51" s="217"/>
      <c r="P51" s="228">
        <v>0</v>
      </c>
      <c r="Q51" s="217"/>
      <c r="R51" s="228">
        <v>0</v>
      </c>
      <c r="S51" s="228">
        <v>0</v>
      </c>
      <c r="T51" s="228">
        <v>0</v>
      </c>
      <c r="U51" s="228">
        <v>0</v>
      </c>
      <c r="V51" s="228">
        <v>0</v>
      </c>
      <c r="W51" s="229">
        <v>0</v>
      </c>
      <c r="X51" s="224">
        <v>3.1E-2</v>
      </c>
    </row>
    <row r="52" spans="1:24" x14ac:dyDescent="0.3">
      <c r="A52" s="190">
        <v>31154</v>
      </c>
      <c r="B52" s="189" t="s">
        <v>363</v>
      </c>
      <c r="C52" s="228">
        <v>16995428.25</v>
      </c>
      <c r="D52" s="228">
        <v>0</v>
      </c>
      <c r="E52" s="228">
        <v>0</v>
      </c>
      <c r="F52" s="228">
        <v>0</v>
      </c>
      <c r="G52" s="228">
        <v>0</v>
      </c>
      <c r="H52" s="228">
        <v>16995428.25</v>
      </c>
      <c r="I52" s="228">
        <v>16995428.25</v>
      </c>
      <c r="J52" s="229">
        <v>0</v>
      </c>
      <c r="K52" s="228">
        <v>6864931.75</v>
      </c>
      <c r="L52" s="228">
        <v>475872</v>
      </c>
      <c r="M52" s="228">
        <v>0</v>
      </c>
      <c r="N52" s="228">
        <v>0</v>
      </c>
      <c r="O52" s="217"/>
      <c r="P52" s="228">
        <v>0</v>
      </c>
      <c r="Q52" s="217"/>
      <c r="R52" s="228">
        <v>0</v>
      </c>
      <c r="S52" s="228">
        <v>0</v>
      </c>
      <c r="T52" s="228">
        <v>0</v>
      </c>
      <c r="U52" s="228">
        <v>7340803.75</v>
      </c>
      <c r="V52" s="228">
        <v>7102867.75</v>
      </c>
      <c r="W52" s="229">
        <v>0</v>
      </c>
      <c r="X52" s="224">
        <v>2.8000000000000001E-2</v>
      </c>
    </row>
    <row r="53" spans="1:24" x14ac:dyDescent="0.3">
      <c r="A53" s="190">
        <v>31175</v>
      </c>
      <c r="B53" s="189" t="s">
        <v>364</v>
      </c>
      <c r="C53" s="228">
        <v>0</v>
      </c>
      <c r="D53" s="228">
        <v>0</v>
      </c>
      <c r="E53" s="228">
        <v>0</v>
      </c>
      <c r="F53" s="228">
        <v>0</v>
      </c>
      <c r="G53" s="228">
        <v>0</v>
      </c>
      <c r="H53" s="228">
        <v>0</v>
      </c>
      <c r="I53" s="228">
        <v>0</v>
      </c>
      <c r="J53" s="229">
        <v>0</v>
      </c>
      <c r="K53" s="228">
        <v>0</v>
      </c>
      <c r="L53" s="228">
        <v>0</v>
      </c>
      <c r="M53" s="228">
        <v>0</v>
      </c>
      <c r="N53" s="228">
        <v>0</v>
      </c>
      <c r="O53" s="217"/>
      <c r="P53" s="228">
        <v>0</v>
      </c>
      <c r="Q53" s="217"/>
      <c r="R53" s="228">
        <v>0</v>
      </c>
      <c r="S53" s="228">
        <v>0</v>
      </c>
      <c r="T53" s="228">
        <v>0</v>
      </c>
      <c r="U53" s="228">
        <v>0</v>
      </c>
      <c r="V53" s="228">
        <v>0</v>
      </c>
      <c r="W53" s="229">
        <v>0</v>
      </c>
      <c r="X53" s="224">
        <v>0</v>
      </c>
    </row>
    <row r="54" spans="1:24" x14ac:dyDescent="0.3">
      <c r="A54" s="190">
        <v>31178</v>
      </c>
      <c r="B54" s="189" t="s">
        <v>365</v>
      </c>
      <c r="C54" s="228">
        <v>0</v>
      </c>
      <c r="D54" s="228">
        <v>0</v>
      </c>
      <c r="E54" s="228">
        <v>0</v>
      </c>
      <c r="F54" s="228">
        <v>0</v>
      </c>
      <c r="G54" s="228">
        <v>0</v>
      </c>
      <c r="H54" s="228">
        <v>0</v>
      </c>
      <c r="I54" s="228">
        <v>0</v>
      </c>
      <c r="J54" s="229">
        <v>0</v>
      </c>
      <c r="K54" s="228">
        <v>0</v>
      </c>
      <c r="L54" s="228">
        <v>0</v>
      </c>
      <c r="M54" s="228">
        <v>0</v>
      </c>
      <c r="N54" s="228">
        <v>0</v>
      </c>
      <c r="O54" s="217"/>
      <c r="P54" s="228">
        <v>0</v>
      </c>
      <c r="Q54" s="217"/>
      <c r="R54" s="228">
        <v>0</v>
      </c>
      <c r="S54" s="228">
        <v>0</v>
      </c>
      <c r="T54" s="228">
        <v>0</v>
      </c>
      <c r="U54" s="228">
        <v>0</v>
      </c>
      <c r="V54" s="228">
        <v>0</v>
      </c>
      <c r="W54" s="229">
        <v>0</v>
      </c>
      <c r="X54" s="224">
        <v>0</v>
      </c>
    </row>
    <row r="55" spans="1:24" x14ac:dyDescent="0.3">
      <c r="A55" s="190">
        <v>31179</v>
      </c>
      <c r="B55" s="189" t="s">
        <v>366</v>
      </c>
      <c r="C55" s="228">
        <v>0</v>
      </c>
      <c r="D55" s="228">
        <v>0</v>
      </c>
      <c r="E55" s="228">
        <v>0</v>
      </c>
      <c r="F55" s="228">
        <v>0</v>
      </c>
      <c r="G55" s="228">
        <v>0</v>
      </c>
      <c r="H55" s="228">
        <v>0</v>
      </c>
      <c r="I55" s="228">
        <v>0</v>
      </c>
      <c r="J55" s="229">
        <v>0</v>
      </c>
      <c r="K55" s="228">
        <v>0</v>
      </c>
      <c r="L55" s="228">
        <v>0</v>
      </c>
      <c r="M55" s="228">
        <v>0</v>
      </c>
      <c r="N55" s="228">
        <v>0</v>
      </c>
      <c r="O55" s="217"/>
      <c r="P55" s="228">
        <v>0</v>
      </c>
      <c r="Q55" s="217"/>
      <c r="R55" s="228">
        <v>0</v>
      </c>
      <c r="S55" s="228">
        <v>0</v>
      </c>
      <c r="T55" s="228">
        <v>0</v>
      </c>
      <c r="U55" s="228">
        <v>0</v>
      </c>
      <c r="V55" s="228">
        <v>0</v>
      </c>
      <c r="W55" s="229">
        <v>0</v>
      </c>
      <c r="X55" s="224">
        <v>0</v>
      </c>
    </row>
    <row r="56" spans="1:24" x14ac:dyDescent="0.3">
      <c r="A56" s="190">
        <v>31230</v>
      </c>
      <c r="B56" s="189" t="s">
        <v>367</v>
      </c>
      <c r="C56" s="228">
        <v>0</v>
      </c>
      <c r="D56" s="228">
        <v>0</v>
      </c>
      <c r="E56" s="228">
        <v>0</v>
      </c>
      <c r="F56" s="228">
        <v>0</v>
      </c>
      <c r="G56" s="228">
        <v>0</v>
      </c>
      <c r="H56" s="228">
        <v>0</v>
      </c>
      <c r="I56" s="228">
        <v>0</v>
      </c>
      <c r="J56" s="229">
        <v>0</v>
      </c>
      <c r="K56" s="228">
        <v>0</v>
      </c>
      <c r="L56" s="228">
        <v>0</v>
      </c>
      <c r="M56" s="228">
        <v>0</v>
      </c>
      <c r="N56" s="228">
        <v>0</v>
      </c>
      <c r="O56" s="217"/>
      <c r="P56" s="228">
        <v>0</v>
      </c>
      <c r="Q56" s="217"/>
      <c r="R56" s="228">
        <v>0</v>
      </c>
      <c r="S56" s="228">
        <v>0</v>
      </c>
      <c r="T56" s="228">
        <v>0</v>
      </c>
      <c r="U56" s="228">
        <v>0</v>
      </c>
      <c r="V56" s="228">
        <v>0</v>
      </c>
      <c r="W56" s="229">
        <v>0</v>
      </c>
      <c r="X56" s="224">
        <v>0</v>
      </c>
    </row>
    <row r="57" spans="1:24" x14ac:dyDescent="0.3">
      <c r="A57" s="190">
        <v>31231</v>
      </c>
      <c r="B57" s="189" t="s">
        <v>368</v>
      </c>
      <c r="C57" s="228">
        <v>0</v>
      </c>
      <c r="D57" s="228">
        <v>0</v>
      </c>
      <c r="E57" s="228">
        <v>0</v>
      </c>
      <c r="F57" s="228">
        <v>0</v>
      </c>
      <c r="G57" s="228">
        <v>0</v>
      </c>
      <c r="H57" s="228">
        <v>0</v>
      </c>
      <c r="I57" s="228">
        <v>0</v>
      </c>
      <c r="J57" s="229">
        <v>0</v>
      </c>
      <c r="K57" s="228">
        <v>0</v>
      </c>
      <c r="L57" s="228">
        <v>0</v>
      </c>
      <c r="M57" s="228">
        <v>0</v>
      </c>
      <c r="N57" s="228">
        <v>0</v>
      </c>
      <c r="O57" s="217"/>
      <c r="P57" s="228">
        <v>0</v>
      </c>
      <c r="Q57" s="217"/>
      <c r="R57" s="228">
        <v>0</v>
      </c>
      <c r="S57" s="228">
        <v>0</v>
      </c>
      <c r="T57" s="228">
        <v>0</v>
      </c>
      <c r="U57" s="228">
        <v>0</v>
      </c>
      <c r="V57" s="228">
        <v>0</v>
      </c>
      <c r="W57" s="229">
        <v>0</v>
      </c>
      <c r="X57" s="224">
        <v>0</v>
      </c>
    </row>
    <row r="58" spans="1:24" x14ac:dyDescent="0.3">
      <c r="A58" s="190">
        <v>31232</v>
      </c>
      <c r="B58" s="189" t="s">
        <v>369</v>
      </c>
      <c r="C58" s="228">
        <v>0</v>
      </c>
      <c r="D58" s="228">
        <v>0</v>
      </c>
      <c r="E58" s="228">
        <v>0</v>
      </c>
      <c r="F58" s="228">
        <v>0</v>
      </c>
      <c r="G58" s="228">
        <v>0</v>
      </c>
      <c r="H58" s="228">
        <v>0</v>
      </c>
      <c r="I58" s="228">
        <v>0</v>
      </c>
      <c r="J58" s="229">
        <v>0</v>
      </c>
      <c r="K58" s="228">
        <v>0</v>
      </c>
      <c r="L58" s="228">
        <v>0</v>
      </c>
      <c r="M58" s="228">
        <v>0</v>
      </c>
      <c r="N58" s="228">
        <v>0</v>
      </c>
      <c r="O58" s="217"/>
      <c r="P58" s="228">
        <v>0</v>
      </c>
      <c r="Q58" s="217"/>
      <c r="R58" s="228">
        <v>0</v>
      </c>
      <c r="S58" s="228">
        <v>0</v>
      </c>
      <c r="T58" s="228">
        <v>0</v>
      </c>
      <c r="U58" s="228">
        <v>0</v>
      </c>
      <c r="V58" s="228">
        <v>0</v>
      </c>
      <c r="W58" s="229">
        <v>0</v>
      </c>
      <c r="X58" s="224">
        <v>0</v>
      </c>
    </row>
    <row r="59" spans="1:24" x14ac:dyDescent="0.3">
      <c r="A59" s="190">
        <v>31240</v>
      </c>
      <c r="B59" s="189" t="s">
        <v>370</v>
      </c>
      <c r="C59" s="228">
        <v>189629305.4799999</v>
      </c>
      <c r="D59" s="228">
        <v>10124203.75</v>
      </c>
      <c r="E59" s="228">
        <v>-2024840.76</v>
      </c>
      <c r="F59" s="228">
        <v>0</v>
      </c>
      <c r="G59" s="228">
        <v>0</v>
      </c>
      <c r="H59" s="228">
        <v>197728668.46999991</v>
      </c>
      <c r="I59" s="228">
        <v>194282905.58000001</v>
      </c>
      <c r="J59" s="229">
        <v>0</v>
      </c>
      <c r="K59" s="228">
        <v>43993722.549999982</v>
      </c>
      <c r="L59" s="228">
        <v>8923804.9000000004</v>
      </c>
      <c r="M59" s="228">
        <v>-2024840.76</v>
      </c>
      <c r="N59" s="228">
        <v>-405696.76</v>
      </c>
      <c r="O59" s="217"/>
      <c r="P59" s="228">
        <v>0</v>
      </c>
      <c r="Q59" s="217"/>
      <c r="R59" s="228">
        <v>0</v>
      </c>
      <c r="S59" s="228">
        <v>0</v>
      </c>
      <c r="T59" s="228">
        <v>0</v>
      </c>
      <c r="U59" s="228">
        <v>50486989.929999985</v>
      </c>
      <c r="V59" s="228">
        <v>47041786.170000002</v>
      </c>
      <c r="W59" s="229">
        <v>5.0000250339508057E-3</v>
      </c>
      <c r="X59" s="224">
        <v>4.5999999999999999E-2</v>
      </c>
    </row>
    <row r="60" spans="1:24" x14ac:dyDescent="0.3">
      <c r="A60" s="190">
        <v>31241</v>
      </c>
      <c r="B60" s="189" t="s">
        <v>371</v>
      </c>
      <c r="C60" s="228">
        <v>0</v>
      </c>
      <c r="D60" s="228">
        <v>0</v>
      </c>
      <c r="E60" s="228">
        <v>0</v>
      </c>
      <c r="F60" s="228">
        <v>0</v>
      </c>
      <c r="G60" s="228">
        <v>0</v>
      </c>
      <c r="H60" s="228">
        <v>0</v>
      </c>
      <c r="I60" s="228">
        <v>0</v>
      </c>
      <c r="J60" s="229">
        <v>0</v>
      </c>
      <c r="K60" s="228">
        <v>0</v>
      </c>
      <c r="L60" s="228">
        <v>0</v>
      </c>
      <c r="M60" s="228">
        <v>0</v>
      </c>
      <c r="N60" s="228">
        <v>0</v>
      </c>
      <c r="O60" s="217"/>
      <c r="P60" s="228">
        <v>0</v>
      </c>
      <c r="Q60" s="217"/>
      <c r="R60" s="228">
        <v>0</v>
      </c>
      <c r="S60" s="228">
        <v>0</v>
      </c>
      <c r="T60" s="228">
        <v>0</v>
      </c>
      <c r="U60" s="228">
        <v>0</v>
      </c>
      <c r="V60" s="228">
        <v>0</v>
      </c>
      <c r="W60" s="229">
        <v>0</v>
      </c>
      <c r="X60" s="224">
        <v>5.1999999999999998E-2</v>
      </c>
    </row>
    <row r="61" spans="1:24" x14ac:dyDescent="0.3">
      <c r="A61" s="190">
        <v>31242</v>
      </c>
      <c r="B61" s="189" t="s">
        <v>372</v>
      </c>
      <c r="C61" s="228">
        <v>0</v>
      </c>
      <c r="D61" s="228">
        <v>0</v>
      </c>
      <c r="E61" s="228">
        <v>0</v>
      </c>
      <c r="F61" s="228">
        <v>0</v>
      </c>
      <c r="G61" s="228">
        <v>0</v>
      </c>
      <c r="H61" s="228">
        <v>0</v>
      </c>
      <c r="I61" s="228">
        <v>0</v>
      </c>
      <c r="J61" s="229">
        <v>0</v>
      </c>
      <c r="K61" s="228">
        <v>0</v>
      </c>
      <c r="L61" s="228">
        <v>0</v>
      </c>
      <c r="M61" s="228">
        <v>0</v>
      </c>
      <c r="N61" s="228">
        <v>0</v>
      </c>
      <c r="O61" s="217"/>
      <c r="P61" s="228">
        <v>0</v>
      </c>
      <c r="Q61" s="217"/>
      <c r="R61" s="228">
        <v>0</v>
      </c>
      <c r="S61" s="228">
        <v>0</v>
      </c>
      <c r="T61" s="228">
        <v>0</v>
      </c>
      <c r="U61" s="228">
        <v>0</v>
      </c>
      <c r="V61" s="228">
        <v>0</v>
      </c>
      <c r="W61" s="229">
        <v>0</v>
      </c>
      <c r="X61" s="224">
        <v>4.2999999999999997E-2</v>
      </c>
    </row>
    <row r="62" spans="1:24" x14ac:dyDescent="0.3">
      <c r="A62" s="190">
        <v>31243</v>
      </c>
      <c r="B62" s="189" t="s">
        <v>373</v>
      </c>
      <c r="C62" s="228">
        <v>0</v>
      </c>
      <c r="D62" s="228">
        <v>0</v>
      </c>
      <c r="E62" s="228">
        <v>0</v>
      </c>
      <c r="F62" s="228">
        <v>0</v>
      </c>
      <c r="G62" s="228">
        <v>0</v>
      </c>
      <c r="H62" s="228">
        <v>0</v>
      </c>
      <c r="I62" s="228">
        <v>0</v>
      </c>
      <c r="J62" s="229">
        <v>0</v>
      </c>
      <c r="K62" s="228">
        <v>0</v>
      </c>
      <c r="L62" s="228">
        <v>0</v>
      </c>
      <c r="M62" s="228">
        <v>0</v>
      </c>
      <c r="N62" s="228">
        <v>0</v>
      </c>
      <c r="O62" s="217"/>
      <c r="P62" s="228">
        <v>0</v>
      </c>
      <c r="Q62" s="217"/>
      <c r="R62" s="228">
        <v>0</v>
      </c>
      <c r="S62" s="228">
        <v>0</v>
      </c>
      <c r="T62" s="228">
        <v>0</v>
      </c>
      <c r="U62" s="228">
        <v>0</v>
      </c>
      <c r="V62" s="228">
        <v>0</v>
      </c>
      <c r="W62" s="229">
        <v>0</v>
      </c>
      <c r="X62" s="224">
        <v>3.5999999999999997E-2</v>
      </c>
    </row>
    <row r="63" spans="1:24" x14ac:dyDescent="0.3">
      <c r="A63" s="190">
        <v>31244</v>
      </c>
      <c r="B63" s="189" t="s">
        <v>374</v>
      </c>
      <c r="C63" s="228">
        <v>309059932.95999974</v>
      </c>
      <c r="D63" s="228">
        <v>8616721.1600000001</v>
      </c>
      <c r="E63" s="228">
        <v>-1723344.21</v>
      </c>
      <c r="F63" s="228">
        <v>0</v>
      </c>
      <c r="G63" s="228">
        <v>0</v>
      </c>
      <c r="H63" s="228">
        <v>315953309.90999979</v>
      </c>
      <c r="I63" s="228">
        <v>314559018.00999999</v>
      </c>
      <c r="J63" s="229">
        <v>-4.9999356269836426E-3</v>
      </c>
      <c r="K63" s="228">
        <v>108704350.20000002</v>
      </c>
      <c r="L63" s="228">
        <v>10376613.279999999</v>
      </c>
      <c r="M63" s="228">
        <v>-1723344.21</v>
      </c>
      <c r="N63" s="228">
        <v>-255225.29</v>
      </c>
      <c r="O63" s="217"/>
      <c r="P63" s="228">
        <v>0</v>
      </c>
      <c r="Q63" s="217"/>
      <c r="R63" s="228">
        <v>0</v>
      </c>
      <c r="S63" s="228">
        <v>0</v>
      </c>
      <c r="T63" s="228">
        <v>0</v>
      </c>
      <c r="U63" s="228">
        <v>117102393.98000002</v>
      </c>
      <c r="V63" s="228">
        <v>112386307.53</v>
      </c>
      <c r="W63" s="229">
        <v>4.9999654293060303E-3</v>
      </c>
      <c r="X63" s="224">
        <v>3.3000000000000002E-2</v>
      </c>
    </row>
    <row r="64" spans="1:24" x14ac:dyDescent="0.3">
      <c r="A64" s="190">
        <v>31245</v>
      </c>
      <c r="B64" s="189" t="s">
        <v>375</v>
      </c>
      <c r="C64" s="228">
        <v>196281664.2599999</v>
      </c>
      <c r="D64" s="228">
        <v>1078810.97</v>
      </c>
      <c r="E64" s="228">
        <v>-215762.19</v>
      </c>
      <c r="F64" s="228">
        <v>0</v>
      </c>
      <c r="G64" s="228">
        <v>0</v>
      </c>
      <c r="H64" s="228">
        <v>197144713.0399999</v>
      </c>
      <c r="I64" s="228">
        <v>196756523.74000001</v>
      </c>
      <c r="J64" s="229">
        <v>0</v>
      </c>
      <c r="K64" s="228">
        <v>74988105.059999987</v>
      </c>
      <c r="L64" s="228">
        <v>6098449.4400000004</v>
      </c>
      <c r="M64" s="228">
        <v>-215762.19</v>
      </c>
      <c r="N64" s="228">
        <v>-116558.2</v>
      </c>
      <c r="O64" s="217"/>
      <c r="P64" s="228">
        <v>0</v>
      </c>
      <c r="Q64" s="217"/>
      <c r="R64" s="228">
        <v>0</v>
      </c>
      <c r="S64" s="228">
        <v>0</v>
      </c>
      <c r="T64" s="228">
        <v>0</v>
      </c>
      <c r="U64" s="228">
        <v>80754234.109999985</v>
      </c>
      <c r="V64" s="228">
        <v>77878897.849999994</v>
      </c>
      <c r="W64" s="229">
        <v>0</v>
      </c>
      <c r="X64" s="224">
        <v>3.1E-2</v>
      </c>
    </row>
    <row r="65" spans="1:24" x14ac:dyDescent="0.3">
      <c r="A65" s="190">
        <v>31246</v>
      </c>
      <c r="B65" s="189" t="s">
        <v>376</v>
      </c>
      <c r="C65" s="228">
        <v>0</v>
      </c>
      <c r="D65" s="228">
        <v>0</v>
      </c>
      <c r="E65" s="228">
        <v>0</v>
      </c>
      <c r="F65" s="228">
        <v>0</v>
      </c>
      <c r="G65" s="228">
        <v>0</v>
      </c>
      <c r="H65" s="228">
        <v>0</v>
      </c>
      <c r="I65" s="228">
        <v>0</v>
      </c>
      <c r="J65" s="229">
        <v>0</v>
      </c>
      <c r="K65" s="228">
        <v>0</v>
      </c>
      <c r="L65" s="228">
        <v>0</v>
      </c>
      <c r="M65" s="228">
        <v>0</v>
      </c>
      <c r="N65" s="228">
        <v>0</v>
      </c>
      <c r="O65" s="217"/>
      <c r="P65" s="228">
        <v>0</v>
      </c>
      <c r="Q65" s="217"/>
      <c r="R65" s="228">
        <v>0</v>
      </c>
      <c r="S65" s="228">
        <v>0</v>
      </c>
      <c r="T65" s="228">
        <v>0</v>
      </c>
      <c r="U65" s="228">
        <v>0</v>
      </c>
      <c r="V65" s="228">
        <v>0</v>
      </c>
      <c r="W65" s="229">
        <v>0</v>
      </c>
      <c r="X65" s="224">
        <v>4.2999999999999997E-2</v>
      </c>
    </row>
    <row r="66" spans="1:24" x14ac:dyDescent="0.3">
      <c r="A66" s="190">
        <v>31247</v>
      </c>
      <c r="B66" s="189" t="s">
        <v>377</v>
      </c>
      <c r="C66" s="228">
        <v>10156523.809999999</v>
      </c>
      <c r="D66" s="228">
        <v>0</v>
      </c>
      <c r="E66" s="228">
        <v>0</v>
      </c>
      <c r="F66" s="228">
        <v>0</v>
      </c>
      <c r="G66" s="228">
        <v>0</v>
      </c>
      <c r="H66" s="228">
        <v>10156523.809999999</v>
      </c>
      <c r="I66" s="228">
        <v>10156523.810000001</v>
      </c>
      <c r="J66" s="229">
        <v>0</v>
      </c>
      <c r="K66" s="228">
        <v>10187109.649999999</v>
      </c>
      <c r="L66" s="228">
        <v>0</v>
      </c>
      <c r="M66" s="228">
        <v>0</v>
      </c>
      <c r="N66" s="228">
        <v>0</v>
      </c>
      <c r="O66" s="217"/>
      <c r="P66" s="228">
        <v>0</v>
      </c>
      <c r="Q66" s="217"/>
      <c r="R66" s="228">
        <v>0</v>
      </c>
      <c r="S66" s="228">
        <v>0</v>
      </c>
      <c r="T66" s="228">
        <v>0</v>
      </c>
      <c r="U66" s="228">
        <v>10187109.649999999</v>
      </c>
      <c r="V66" s="228">
        <v>10187109.65</v>
      </c>
      <c r="W66" s="229">
        <v>0</v>
      </c>
      <c r="X66" s="224">
        <v>0.2</v>
      </c>
    </row>
    <row r="67" spans="1:24" x14ac:dyDescent="0.3">
      <c r="A67" s="190">
        <v>31251</v>
      </c>
      <c r="B67" s="189" t="s">
        <v>378</v>
      </c>
      <c r="C67" s="228">
        <v>0</v>
      </c>
      <c r="D67" s="228">
        <v>0</v>
      </c>
      <c r="E67" s="228">
        <v>0</v>
      </c>
      <c r="F67" s="228">
        <v>0</v>
      </c>
      <c r="G67" s="228">
        <v>0</v>
      </c>
      <c r="H67" s="228">
        <v>0</v>
      </c>
      <c r="I67" s="228">
        <v>0</v>
      </c>
      <c r="J67" s="229">
        <v>0</v>
      </c>
      <c r="K67" s="228">
        <v>0</v>
      </c>
      <c r="L67" s="228">
        <v>0</v>
      </c>
      <c r="M67" s="228">
        <v>0</v>
      </c>
      <c r="N67" s="228">
        <v>0</v>
      </c>
      <c r="O67" s="217"/>
      <c r="P67" s="228">
        <v>0</v>
      </c>
      <c r="Q67" s="217"/>
      <c r="R67" s="228">
        <v>0</v>
      </c>
      <c r="S67" s="228">
        <v>0</v>
      </c>
      <c r="T67" s="228">
        <v>0</v>
      </c>
      <c r="U67" s="228">
        <v>0</v>
      </c>
      <c r="V67" s="228">
        <v>0</v>
      </c>
      <c r="W67" s="229">
        <v>0</v>
      </c>
      <c r="X67" s="224">
        <v>4.2999999999999997E-2</v>
      </c>
    </row>
    <row r="68" spans="1:24" x14ac:dyDescent="0.3">
      <c r="A68" s="190">
        <v>31252</v>
      </c>
      <c r="B68" s="189" t="s">
        <v>379</v>
      </c>
      <c r="C68" s="228">
        <v>0</v>
      </c>
      <c r="D68" s="228">
        <v>0</v>
      </c>
      <c r="E68" s="228">
        <v>0</v>
      </c>
      <c r="F68" s="228">
        <v>0</v>
      </c>
      <c r="G68" s="228">
        <v>0</v>
      </c>
      <c r="H68" s="228">
        <v>0</v>
      </c>
      <c r="I68" s="228">
        <v>0</v>
      </c>
      <c r="J68" s="229">
        <v>0</v>
      </c>
      <c r="K68" s="228">
        <v>0</v>
      </c>
      <c r="L68" s="228">
        <v>0</v>
      </c>
      <c r="M68" s="228">
        <v>0</v>
      </c>
      <c r="N68" s="228">
        <v>0</v>
      </c>
      <c r="O68" s="217"/>
      <c r="P68" s="228">
        <v>0</v>
      </c>
      <c r="Q68" s="217"/>
      <c r="R68" s="228">
        <v>0</v>
      </c>
      <c r="S68" s="228">
        <v>0</v>
      </c>
      <c r="T68" s="228">
        <v>0</v>
      </c>
      <c r="U68" s="228">
        <v>0</v>
      </c>
      <c r="V68" s="228">
        <v>0</v>
      </c>
      <c r="W68" s="229">
        <v>0</v>
      </c>
      <c r="X68" s="224">
        <v>4.2000000000000003E-2</v>
      </c>
    </row>
    <row r="69" spans="1:24" x14ac:dyDescent="0.3">
      <c r="A69" s="190">
        <v>31253</v>
      </c>
      <c r="B69" s="189" t="s">
        <v>380</v>
      </c>
      <c r="C69" s="228">
        <v>0</v>
      </c>
      <c r="D69" s="228">
        <v>0</v>
      </c>
      <c r="E69" s="228">
        <v>0</v>
      </c>
      <c r="F69" s="228">
        <v>0</v>
      </c>
      <c r="G69" s="228">
        <v>0</v>
      </c>
      <c r="H69" s="228">
        <v>0</v>
      </c>
      <c r="I69" s="228">
        <v>0</v>
      </c>
      <c r="J69" s="229">
        <v>0</v>
      </c>
      <c r="K69" s="228">
        <v>0</v>
      </c>
      <c r="L69" s="228">
        <v>0</v>
      </c>
      <c r="M69" s="228">
        <v>0</v>
      </c>
      <c r="N69" s="228">
        <v>0</v>
      </c>
      <c r="O69" s="217"/>
      <c r="P69" s="228">
        <v>0</v>
      </c>
      <c r="Q69" s="217"/>
      <c r="R69" s="228">
        <v>0</v>
      </c>
      <c r="S69" s="228">
        <v>0</v>
      </c>
      <c r="T69" s="228">
        <v>0</v>
      </c>
      <c r="U69" s="228">
        <v>0</v>
      </c>
      <c r="V69" s="228">
        <v>0</v>
      </c>
      <c r="W69" s="229">
        <v>0</v>
      </c>
      <c r="X69" s="224">
        <v>3.5000000000000003E-2</v>
      </c>
    </row>
    <row r="70" spans="1:24" x14ac:dyDescent="0.3">
      <c r="A70" s="190">
        <v>31254</v>
      </c>
      <c r="B70" s="189" t="s">
        <v>381</v>
      </c>
      <c r="C70" s="228">
        <v>40246094.979999997</v>
      </c>
      <c r="D70" s="228">
        <v>26884.51</v>
      </c>
      <c r="E70" s="228">
        <v>-5376.9</v>
      </c>
      <c r="F70" s="228">
        <v>0</v>
      </c>
      <c r="G70" s="228">
        <v>0</v>
      </c>
      <c r="H70" s="228">
        <v>40267602.589999996</v>
      </c>
      <c r="I70" s="228">
        <v>40259330.43</v>
      </c>
      <c r="J70" s="229">
        <v>-4.999995231628418E-3</v>
      </c>
      <c r="K70" s="228">
        <v>14702241.570000011</v>
      </c>
      <c r="L70" s="228">
        <v>1449311.07</v>
      </c>
      <c r="M70" s="228">
        <v>-5376.9</v>
      </c>
      <c r="N70" s="228">
        <v>0</v>
      </c>
      <c r="O70" s="217"/>
      <c r="P70" s="228">
        <v>0</v>
      </c>
      <c r="Q70" s="217"/>
      <c r="R70" s="228">
        <v>0</v>
      </c>
      <c r="S70" s="228">
        <v>0</v>
      </c>
      <c r="T70" s="228">
        <v>0</v>
      </c>
      <c r="U70" s="228">
        <v>16146175.740000011</v>
      </c>
      <c r="V70" s="228">
        <v>15423501.380000001</v>
      </c>
      <c r="W70" s="229">
        <v>0</v>
      </c>
      <c r="X70" s="224">
        <v>3.5999999999999997E-2</v>
      </c>
    </row>
    <row r="71" spans="1:24" x14ac:dyDescent="0.3">
      <c r="A71" s="190">
        <v>31275</v>
      </c>
      <c r="B71" s="189" t="s">
        <v>382</v>
      </c>
      <c r="C71" s="228">
        <v>0</v>
      </c>
      <c r="D71" s="228">
        <v>0</v>
      </c>
      <c r="E71" s="228">
        <v>0</v>
      </c>
      <c r="F71" s="228">
        <v>0</v>
      </c>
      <c r="G71" s="228">
        <v>0</v>
      </c>
      <c r="H71" s="228">
        <v>0</v>
      </c>
      <c r="I71" s="228">
        <v>0</v>
      </c>
      <c r="J71" s="229">
        <v>0</v>
      </c>
      <c r="K71" s="228">
        <v>0</v>
      </c>
      <c r="L71" s="228">
        <v>0</v>
      </c>
      <c r="M71" s="228">
        <v>0</v>
      </c>
      <c r="N71" s="228">
        <v>0</v>
      </c>
      <c r="O71" s="217"/>
      <c r="P71" s="228">
        <v>0</v>
      </c>
      <c r="Q71" s="217"/>
      <c r="R71" s="228">
        <v>0</v>
      </c>
      <c r="S71" s="228">
        <v>0</v>
      </c>
      <c r="T71" s="228">
        <v>0</v>
      </c>
      <c r="U71" s="228">
        <v>0</v>
      </c>
      <c r="V71" s="228">
        <v>0</v>
      </c>
      <c r="W71" s="229">
        <v>0</v>
      </c>
      <c r="X71" s="224">
        <v>0</v>
      </c>
    </row>
    <row r="72" spans="1:24" x14ac:dyDescent="0.3">
      <c r="A72" s="190">
        <v>31430</v>
      </c>
      <c r="B72" s="189" t="s">
        <v>383</v>
      </c>
      <c r="C72" s="228">
        <v>0</v>
      </c>
      <c r="D72" s="228">
        <v>0</v>
      </c>
      <c r="E72" s="228">
        <v>0</v>
      </c>
      <c r="F72" s="228">
        <v>0</v>
      </c>
      <c r="G72" s="228">
        <v>0</v>
      </c>
      <c r="H72" s="228">
        <v>0</v>
      </c>
      <c r="I72" s="228">
        <v>0</v>
      </c>
      <c r="J72" s="229">
        <v>0</v>
      </c>
      <c r="K72" s="228">
        <v>0</v>
      </c>
      <c r="L72" s="228">
        <v>0</v>
      </c>
      <c r="M72" s="228">
        <v>0</v>
      </c>
      <c r="N72" s="228">
        <v>0</v>
      </c>
      <c r="O72" s="217"/>
      <c r="P72" s="228">
        <v>0</v>
      </c>
      <c r="Q72" s="217"/>
      <c r="R72" s="228">
        <v>0</v>
      </c>
      <c r="S72" s="228">
        <v>0</v>
      </c>
      <c r="T72" s="228">
        <v>0</v>
      </c>
      <c r="U72" s="228">
        <v>0</v>
      </c>
      <c r="V72" s="228">
        <v>0</v>
      </c>
      <c r="W72" s="229">
        <v>0</v>
      </c>
      <c r="X72" s="224">
        <v>0</v>
      </c>
    </row>
    <row r="73" spans="1:24" x14ac:dyDescent="0.3">
      <c r="A73" s="190">
        <v>31431</v>
      </c>
      <c r="B73" s="189" t="s">
        <v>384</v>
      </c>
      <c r="C73" s="228">
        <v>0</v>
      </c>
      <c r="D73" s="228">
        <v>0</v>
      </c>
      <c r="E73" s="228">
        <v>0</v>
      </c>
      <c r="F73" s="228">
        <v>0</v>
      </c>
      <c r="G73" s="228">
        <v>0</v>
      </c>
      <c r="H73" s="228">
        <v>0</v>
      </c>
      <c r="I73" s="228">
        <v>0</v>
      </c>
      <c r="J73" s="229">
        <v>0</v>
      </c>
      <c r="K73" s="228">
        <v>0</v>
      </c>
      <c r="L73" s="228">
        <v>0</v>
      </c>
      <c r="M73" s="228">
        <v>0</v>
      </c>
      <c r="N73" s="228">
        <v>0</v>
      </c>
      <c r="O73" s="217"/>
      <c r="P73" s="228">
        <v>0</v>
      </c>
      <c r="Q73" s="217"/>
      <c r="R73" s="228">
        <v>0</v>
      </c>
      <c r="S73" s="228">
        <v>0</v>
      </c>
      <c r="T73" s="228">
        <v>0</v>
      </c>
      <c r="U73" s="228">
        <v>0</v>
      </c>
      <c r="V73" s="228">
        <v>0</v>
      </c>
      <c r="W73" s="229">
        <v>0</v>
      </c>
      <c r="X73" s="224">
        <v>0</v>
      </c>
    </row>
    <row r="74" spans="1:24" x14ac:dyDescent="0.3">
      <c r="A74" s="190">
        <v>31432</v>
      </c>
      <c r="B74" s="189" t="s">
        <v>385</v>
      </c>
      <c r="C74" s="228">
        <v>0</v>
      </c>
      <c r="D74" s="228">
        <v>0</v>
      </c>
      <c r="E74" s="228">
        <v>0</v>
      </c>
      <c r="F74" s="228">
        <v>0</v>
      </c>
      <c r="G74" s="228">
        <v>0</v>
      </c>
      <c r="H74" s="228">
        <v>0</v>
      </c>
      <c r="I74" s="228">
        <v>0</v>
      </c>
      <c r="J74" s="229">
        <v>0</v>
      </c>
      <c r="K74" s="228">
        <v>0</v>
      </c>
      <c r="L74" s="228">
        <v>0</v>
      </c>
      <c r="M74" s="228">
        <v>0</v>
      </c>
      <c r="N74" s="228">
        <v>0</v>
      </c>
      <c r="O74" s="217"/>
      <c r="P74" s="228">
        <v>0</v>
      </c>
      <c r="Q74" s="217"/>
      <c r="R74" s="228">
        <v>0</v>
      </c>
      <c r="S74" s="228">
        <v>0</v>
      </c>
      <c r="T74" s="228">
        <v>0</v>
      </c>
      <c r="U74" s="228">
        <v>0</v>
      </c>
      <c r="V74" s="228">
        <v>0</v>
      </c>
      <c r="W74" s="229">
        <v>0</v>
      </c>
      <c r="X74" s="224">
        <v>0</v>
      </c>
    </row>
    <row r="75" spans="1:24" x14ac:dyDescent="0.3">
      <c r="A75" s="190">
        <v>31433</v>
      </c>
      <c r="B75" s="189" t="s">
        <v>386</v>
      </c>
      <c r="C75" s="228">
        <v>0</v>
      </c>
      <c r="D75" s="228">
        <v>0</v>
      </c>
      <c r="E75" s="228">
        <v>0</v>
      </c>
      <c r="F75" s="228">
        <v>0</v>
      </c>
      <c r="G75" s="228">
        <v>0</v>
      </c>
      <c r="H75" s="228">
        <v>0</v>
      </c>
      <c r="I75" s="228">
        <v>0</v>
      </c>
      <c r="J75" s="229">
        <v>0</v>
      </c>
      <c r="K75" s="228">
        <v>0</v>
      </c>
      <c r="L75" s="228">
        <v>0</v>
      </c>
      <c r="M75" s="228">
        <v>0</v>
      </c>
      <c r="N75" s="228">
        <v>0</v>
      </c>
      <c r="O75" s="217"/>
      <c r="P75" s="228">
        <v>0</v>
      </c>
      <c r="Q75" s="217"/>
      <c r="R75" s="228">
        <v>0</v>
      </c>
      <c r="S75" s="228">
        <v>0</v>
      </c>
      <c r="T75" s="228">
        <v>0</v>
      </c>
      <c r="U75" s="228">
        <v>0</v>
      </c>
      <c r="V75" s="228">
        <v>0</v>
      </c>
      <c r="W75" s="229">
        <v>0</v>
      </c>
      <c r="X75" s="224">
        <v>0</v>
      </c>
    </row>
    <row r="76" spans="1:24" x14ac:dyDescent="0.3">
      <c r="A76" s="190">
        <v>31434</v>
      </c>
      <c r="B76" s="189" t="s">
        <v>387</v>
      </c>
      <c r="C76" s="228">
        <v>0</v>
      </c>
      <c r="D76" s="228">
        <v>0</v>
      </c>
      <c r="E76" s="228">
        <v>0</v>
      </c>
      <c r="F76" s="228">
        <v>0</v>
      </c>
      <c r="G76" s="228">
        <v>0</v>
      </c>
      <c r="H76" s="228">
        <v>0</v>
      </c>
      <c r="I76" s="228">
        <v>0</v>
      </c>
      <c r="J76" s="229">
        <v>0</v>
      </c>
      <c r="K76" s="228">
        <v>0</v>
      </c>
      <c r="L76" s="228">
        <v>0</v>
      </c>
      <c r="M76" s="228">
        <v>0</v>
      </c>
      <c r="N76" s="228">
        <v>0</v>
      </c>
      <c r="O76" s="217"/>
      <c r="P76" s="228">
        <v>0</v>
      </c>
      <c r="Q76" s="217"/>
      <c r="R76" s="228">
        <v>0</v>
      </c>
      <c r="S76" s="228">
        <v>0</v>
      </c>
      <c r="T76" s="228">
        <v>0</v>
      </c>
      <c r="U76" s="228">
        <v>0</v>
      </c>
      <c r="V76" s="228">
        <v>0</v>
      </c>
      <c r="W76" s="229">
        <v>0</v>
      </c>
      <c r="X76" s="224">
        <v>0</v>
      </c>
    </row>
    <row r="77" spans="1:24" x14ac:dyDescent="0.3">
      <c r="A77" s="190">
        <v>31440</v>
      </c>
      <c r="B77" s="189" t="s">
        <v>388</v>
      </c>
      <c r="C77" s="228">
        <v>20686433.039999999</v>
      </c>
      <c r="D77" s="228">
        <v>10124203.75</v>
      </c>
      <c r="E77" s="228">
        <v>-2024840.76</v>
      </c>
      <c r="F77" s="228">
        <v>0</v>
      </c>
      <c r="G77" s="228">
        <v>0</v>
      </c>
      <c r="H77" s="228">
        <v>28785796.029999997</v>
      </c>
      <c r="I77" s="228">
        <v>25340033.140000001</v>
      </c>
      <c r="J77" s="229">
        <v>0</v>
      </c>
      <c r="K77" s="228">
        <v>2608028.4300000006</v>
      </c>
      <c r="L77" s="228">
        <v>776639.47</v>
      </c>
      <c r="M77" s="228">
        <v>-2024840.76</v>
      </c>
      <c r="N77" s="228">
        <v>-405696.76</v>
      </c>
      <c r="O77" s="217"/>
      <c r="P77" s="228">
        <v>0</v>
      </c>
      <c r="Q77" s="217"/>
      <c r="R77" s="228">
        <v>0</v>
      </c>
      <c r="S77" s="228">
        <v>0</v>
      </c>
      <c r="T77" s="228">
        <v>0</v>
      </c>
      <c r="U77" s="228">
        <v>954130.38000000035</v>
      </c>
      <c r="V77" s="228">
        <v>1591662.22</v>
      </c>
      <c r="W77" s="229">
        <v>5.000000586733222E-3</v>
      </c>
      <c r="X77" s="224">
        <v>3.1E-2</v>
      </c>
    </row>
    <row r="78" spans="1:24" x14ac:dyDescent="0.3">
      <c r="A78" s="190">
        <v>31441</v>
      </c>
      <c r="B78" s="189" t="s">
        <v>389</v>
      </c>
      <c r="C78" s="228">
        <v>0</v>
      </c>
      <c r="D78" s="228">
        <v>0</v>
      </c>
      <c r="E78" s="228">
        <v>0</v>
      </c>
      <c r="F78" s="228">
        <v>0</v>
      </c>
      <c r="G78" s="228">
        <v>0</v>
      </c>
      <c r="H78" s="228">
        <v>0</v>
      </c>
      <c r="I78" s="228">
        <v>0</v>
      </c>
      <c r="J78" s="229">
        <v>0</v>
      </c>
      <c r="K78" s="228">
        <v>0</v>
      </c>
      <c r="L78" s="228">
        <v>0</v>
      </c>
      <c r="M78" s="228">
        <v>0</v>
      </c>
      <c r="N78" s="228">
        <v>0</v>
      </c>
      <c r="O78" s="217"/>
      <c r="P78" s="228">
        <v>0</v>
      </c>
      <c r="Q78" s="217"/>
      <c r="R78" s="228">
        <v>0</v>
      </c>
      <c r="S78" s="228">
        <v>0</v>
      </c>
      <c r="T78" s="228">
        <v>0</v>
      </c>
      <c r="U78" s="228">
        <v>0</v>
      </c>
      <c r="V78" s="228">
        <v>0</v>
      </c>
      <c r="W78" s="229">
        <v>0</v>
      </c>
      <c r="X78" s="224">
        <v>5.8000000000000003E-2</v>
      </c>
    </row>
    <row r="79" spans="1:24" x14ac:dyDescent="0.3">
      <c r="A79" s="190">
        <v>31442</v>
      </c>
      <c r="B79" s="189" t="s">
        <v>390</v>
      </c>
      <c r="C79" s="228">
        <v>0</v>
      </c>
      <c r="D79" s="228">
        <v>0</v>
      </c>
      <c r="E79" s="228">
        <v>0</v>
      </c>
      <c r="F79" s="228">
        <v>0</v>
      </c>
      <c r="G79" s="228">
        <v>0</v>
      </c>
      <c r="H79" s="228">
        <v>0</v>
      </c>
      <c r="I79" s="228">
        <v>0</v>
      </c>
      <c r="J79" s="229">
        <v>0</v>
      </c>
      <c r="K79" s="228">
        <v>0</v>
      </c>
      <c r="L79" s="228">
        <v>0</v>
      </c>
      <c r="M79" s="228">
        <v>0</v>
      </c>
      <c r="N79" s="228">
        <v>0</v>
      </c>
      <c r="O79" s="217"/>
      <c r="P79" s="228">
        <v>0</v>
      </c>
      <c r="Q79" s="217"/>
      <c r="R79" s="228">
        <v>0</v>
      </c>
      <c r="S79" s="228">
        <v>0</v>
      </c>
      <c r="T79" s="228">
        <v>0</v>
      </c>
      <c r="U79" s="228">
        <v>0</v>
      </c>
      <c r="V79" s="228">
        <v>0</v>
      </c>
      <c r="W79" s="229">
        <v>0</v>
      </c>
      <c r="X79" s="224">
        <v>4.1000000000000002E-2</v>
      </c>
    </row>
    <row r="80" spans="1:24" x14ac:dyDescent="0.3">
      <c r="A80" s="190">
        <v>31443</v>
      </c>
      <c r="B80" s="189" t="s">
        <v>391</v>
      </c>
      <c r="C80" s="228">
        <v>0</v>
      </c>
      <c r="D80" s="228">
        <v>0</v>
      </c>
      <c r="E80" s="228">
        <v>0</v>
      </c>
      <c r="F80" s="228">
        <v>0</v>
      </c>
      <c r="G80" s="228">
        <v>0</v>
      </c>
      <c r="H80" s="228">
        <v>0</v>
      </c>
      <c r="I80" s="228">
        <v>0</v>
      </c>
      <c r="J80" s="229">
        <v>0</v>
      </c>
      <c r="K80" s="228">
        <v>0</v>
      </c>
      <c r="L80" s="228">
        <v>0</v>
      </c>
      <c r="M80" s="228">
        <v>0</v>
      </c>
      <c r="N80" s="228">
        <v>0</v>
      </c>
      <c r="O80" s="217"/>
      <c r="P80" s="228">
        <v>0</v>
      </c>
      <c r="Q80" s="217"/>
      <c r="R80" s="228">
        <v>0</v>
      </c>
      <c r="S80" s="228">
        <v>0</v>
      </c>
      <c r="T80" s="228">
        <v>0</v>
      </c>
      <c r="U80" s="228">
        <v>0</v>
      </c>
      <c r="V80" s="228">
        <v>0</v>
      </c>
      <c r="W80" s="229">
        <v>0</v>
      </c>
      <c r="X80" s="224">
        <v>3.7999999999999999E-2</v>
      </c>
    </row>
    <row r="81" spans="1:24" x14ac:dyDescent="0.3">
      <c r="A81" s="190">
        <v>31444</v>
      </c>
      <c r="B81" s="189" t="s">
        <v>392</v>
      </c>
      <c r="C81" s="228">
        <v>113387623.48000005</v>
      </c>
      <c r="D81" s="228">
        <v>8616721.1600000001</v>
      </c>
      <c r="E81" s="228">
        <v>-1723344.21</v>
      </c>
      <c r="F81" s="228">
        <v>0</v>
      </c>
      <c r="G81" s="228">
        <v>0</v>
      </c>
      <c r="H81" s="228">
        <v>120281000.43000005</v>
      </c>
      <c r="I81" s="228">
        <v>118886708.53</v>
      </c>
      <c r="J81" s="229">
        <v>-5.0000101327896118E-3</v>
      </c>
      <c r="K81" s="228">
        <v>51224912.220000021</v>
      </c>
      <c r="L81" s="228">
        <v>3800656.56</v>
      </c>
      <c r="M81" s="228">
        <v>-1723344.21</v>
      </c>
      <c r="N81" s="228">
        <v>-255225.29</v>
      </c>
      <c r="O81" s="217"/>
      <c r="P81" s="228">
        <v>0</v>
      </c>
      <c r="Q81" s="217"/>
      <c r="R81" s="228">
        <v>0</v>
      </c>
      <c r="S81" s="228">
        <v>0</v>
      </c>
      <c r="T81" s="228">
        <v>0</v>
      </c>
      <c r="U81" s="228">
        <v>53046999.280000024</v>
      </c>
      <c r="V81" s="228">
        <v>51619215.789999999</v>
      </c>
      <c r="W81" s="229">
        <v>5.0000101327896118E-3</v>
      </c>
      <c r="X81" s="224">
        <v>3.2000000000000001E-2</v>
      </c>
    </row>
    <row r="82" spans="1:24" x14ac:dyDescent="0.3">
      <c r="A82" s="190">
        <v>31530</v>
      </c>
      <c r="B82" s="189" t="s">
        <v>393</v>
      </c>
      <c r="C82" s="228">
        <v>0</v>
      </c>
      <c r="D82" s="228">
        <v>0</v>
      </c>
      <c r="E82" s="228">
        <v>0</v>
      </c>
      <c r="F82" s="228">
        <v>0</v>
      </c>
      <c r="G82" s="228">
        <v>0</v>
      </c>
      <c r="H82" s="228">
        <v>0</v>
      </c>
      <c r="I82" s="228">
        <v>0</v>
      </c>
      <c r="J82" s="229">
        <v>0</v>
      </c>
      <c r="K82" s="228">
        <v>0</v>
      </c>
      <c r="L82" s="228">
        <v>0</v>
      </c>
      <c r="M82" s="228">
        <v>0</v>
      </c>
      <c r="N82" s="228">
        <v>0</v>
      </c>
      <c r="O82" s="217"/>
      <c r="P82" s="228">
        <v>0</v>
      </c>
      <c r="Q82" s="217"/>
      <c r="R82" s="228">
        <v>0</v>
      </c>
      <c r="S82" s="228">
        <v>0</v>
      </c>
      <c r="T82" s="228">
        <v>0</v>
      </c>
      <c r="U82" s="228">
        <v>0</v>
      </c>
      <c r="V82" s="228">
        <v>0</v>
      </c>
      <c r="W82" s="229">
        <v>0</v>
      </c>
      <c r="X82" s="224">
        <v>0</v>
      </c>
    </row>
    <row r="83" spans="1:24" x14ac:dyDescent="0.3">
      <c r="A83" s="190">
        <v>31531</v>
      </c>
      <c r="B83" s="189" t="s">
        <v>394</v>
      </c>
      <c r="C83" s="228">
        <v>0</v>
      </c>
      <c r="D83" s="228">
        <v>0</v>
      </c>
      <c r="E83" s="228">
        <v>0</v>
      </c>
      <c r="F83" s="228">
        <v>0</v>
      </c>
      <c r="G83" s="228">
        <v>0</v>
      </c>
      <c r="H83" s="228">
        <v>0</v>
      </c>
      <c r="I83" s="228">
        <v>0</v>
      </c>
      <c r="J83" s="229">
        <v>0</v>
      </c>
      <c r="K83" s="228">
        <v>0</v>
      </c>
      <c r="L83" s="228">
        <v>0</v>
      </c>
      <c r="M83" s="228">
        <v>0</v>
      </c>
      <c r="N83" s="228">
        <v>0</v>
      </c>
      <c r="O83" s="217"/>
      <c r="P83" s="228">
        <v>0</v>
      </c>
      <c r="Q83" s="217"/>
      <c r="R83" s="228">
        <v>0</v>
      </c>
      <c r="S83" s="228">
        <v>0</v>
      </c>
      <c r="T83" s="228">
        <v>0</v>
      </c>
      <c r="U83" s="228">
        <v>0</v>
      </c>
      <c r="V83" s="228">
        <v>0</v>
      </c>
      <c r="W83" s="229">
        <v>0</v>
      </c>
      <c r="X83" s="224">
        <v>0</v>
      </c>
    </row>
    <row r="84" spans="1:24" x14ac:dyDescent="0.3">
      <c r="A84" s="190">
        <v>31532</v>
      </c>
      <c r="B84" s="189" t="s">
        <v>395</v>
      </c>
      <c r="C84" s="228">
        <v>0</v>
      </c>
      <c r="D84" s="228">
        <v>0</v>
      </c>
      <c r="E84" s="228">
        <v>0</v>
      </c>
      <c r="F84" s="228">
        <v>0</v>
      </c>
      <c r="G84" s="228">
        <v>0</v>
      </c>
      <c r="H84" s="228">
        <v>0</v>
      </c>
      <c r="I84" s="228">
        <v>0</v>
      </c>
      <c r="J84" s="229">
        <v>0</v>
      </c>
      <c r="K84" s="228">
        <v>0</v>
      </c>
      <c r="L84" s="228">
        <v>0</v>
      </c>
      <c r="M84" s="228">
        <v>0</v>
      </c>
      <c r="N84" s="228">
        <v>0</v>
      </c>
      <c r="O84" s="217"/>
      <c r="P84" s="228">
        <v>0</v>
      </c>
      <c r="Q84" s="217"/>
      <c r="R84" s="228">
        <v>0</v>
      </c>
      <c r="S84" s="228">
        <v>0</v>
      </c>
      <c r="T84" s="228">
        <v>0</v>
      </c>
      <c r="U84" s="228">
        <v>0</v>
      </c>
      <c r="V84" s="228">
        <v>0</v>
      </c>
      <c r="W84" s="229">
        <v>0</v>
      </c>
      <c r="X84" s="224">
        <v>0</v>
      </c>
    </row>
    <row r="85" spans="1:24" x14ac:dyDescent="0.3">
      <c r="A85" s="190">
        <v>31533</v>
      </c>
      <c r="B85" s="189" t="s">
        <v>396</v>
      </c>
      <c r="C85" s="228">
        <v>0</v>
      </c>
      <c r="D85" s="228">
        <v>0</v>
      </c>
      <c r="E85" s="228">
        <v>0</v>
      </c>
      <c r="F85" s="228">
        <v>0</v>
      </c>
      <c r="G85" s="228">
        <v>0</v>
      </c>
      <c r="H85" s="228">
        <v>0</v>
      </c>
      <c r="I85" s="228">
        <v>0</v>
      </c>
      <c r="J85" s="229">
        <v>0</v>
      </c>
      <c r="K85" s="228">
        <v>0</v>
      </c>
      <c r="L85" s="228">
        <v>0</v>
      </c>
      <c r="M85" s="228">
        <v>0</v>
      </c>
      <c r="N85" s="228">
        <v>0</v>
      </c>
      <c r="O85" s="217"/>
      <c r="P85" s="228">
        <v>0</v>
      </c>
      <c r="Q85" s="217"/>
      <c r="R85" s="228">
        <v>0</v>
      </c>
      <c r="S85" s="228">
        <v>0</v>
      </c>
      <c r="T85" s="228">
        <v>0</v>
      </c>
      <c r="U85" s="228">
        <v>0</v>
      </c>
      <c r="V85" s="228">
        <v>0</v>
      </c>
      <c r="W85" s="229">
        <v>0</v>
      </c>
      <c r="X85" s="224">
        <v>0</v>
      </c>
    </row>
    <row r="86" spans="1:24" x14ac:dyDescent="0.3">
      <c r="A86" s="190">
        <v>31534</v>
      </c>
      <c r="B86" s="189" t="s">
        <v>397</v>
      </c>
      <c r="C86" s="228">
        <v>0</v>
      </c>
      <c r="D86" s="228">
        <v>0</v>
      </c>
      <c r="E86" s="228">
        <v>0</v>
      </c>
      <c r="F86" s="228">
        <v>0</v>
      </c>
      <c r="G86" s="228">
        <v>0</v>
      </c>
      <c r="H86" s="228">
        <v>0</v>
      </c>
      <c r="I86" s="228">
        <v>0</v>
      </c>
      <c r="J86" s="229">
        <v>0</v>
      </c>
      <c r="K86" s="228">
        <v>0</v>
      </c>
      <c r="L86" s="228">
        <v>0</v>
      </c>
      <c r="M86" s="228">
        <v>0</v>
      </c>
      <c r="N86" s="228">
        <v>0</v>
      </c>
      <c r="O86" s="217"/>
      <c r="P86" s="228">
        <v>0</v>
      </c>
      <c r="Q86" s="217"/>
      <c r="R86" s="228">
        <v>0</v>
      </c>
      <c r="S86" s="228">
        <v>0</v>
      </c>
      <c r="T86" s="228">
        <v>0</v>
      </c>
      <c r="U86" s="228">
        <v>0</v>
      </c>
      <c r="V86" s="228">
        <v>0</v>
      </c>
      <c r="W86" s="229">
        <v>0</v>
      </c>
      <c r="X86" s="224">
        <v>0</v>
      </c>
    </row>
    <row r="87" spans="1:24" x14ac:dyDescent="0.3">
      <c r="A87" s="190">
        <v>31540</v>
      </c>
      <c r="B87" s="189" t="s">
        <v>398</v>
      </c>
      <c r="C87" s="228">
        <v>43980094.719999999</v>
      </c>
      <c r="D87" s="228">
        <v>0</v>
      </c>
      <c r="E87" s="228">
        <v>0</v>
      </c>
      <c r="F87" s="228">
        <v>0</v>
      </c>
      <c r="G87" s="228">
        <v>0</v>
      </c>
      <c r="H87" s="228">
        <v>43980094.719999999</v>
      </c>
      <c r="I87" s="228">
        <v>43980094.719999999</v>
      </c>
      <c r="J87" s="229">
        <v>0</v>
      </c>
      <c r="K87" s="228">
        <v>18172695.780000016</v>
      </c>
      <c r="L87" s="228">
        <v>1539303.36</v>
      </c>
      <c r="M87" s="228">
        <v>0</v>
      </c>
      <c r="N87" s="228">
        <v>0</v>
      </c>
      <c r="O87" s="217"/>
      <c r="P87" s="228">
        <v>0</v>
      </c>
      <c r="Q87" s="217"/>
      <c r="R87" s="228">
        <v>0</v>
      </c>
      <c r="S87" s="228">
        <v>0</v>
      </c>
      <c r="T87" s="228">
        <v>0</v>
      </c>
      <c r="U87" s="228">
        <v>19711999.140000015</v>
      </c>
      <c r="V87" s="228">
        <v>18942347.460000001</v>
      </c>
      <c r="W87" s="229">
        <v>0</v>
      </c>
      <c r="X87" s="224">
        <v>3.5000000000000003E-2</v>
      </c>
    </row>
    <row r="88" spans="1:24" x14ac:dyDescent="0.3">
      <c r="A88" s="190">
        <v>31541</v>
      </c>
      <c r="B88" s="189" t="s">
        <v>399</v>
      </c>
      <c r="C88" s="228">
        <v>0</v>
      </c>
      <c r="D88" s="228">
        <v>0</v>
      </c>
      <c r="E88" s="228">
        <v>0</v>
      </c>
      <c r="F88" s="228">
        <v>0</v>
      </c>
      <c r="G88" s="228">
        <v>0</v>
      </c>
      <c r="H88" s="228">
        <v>0</v>
      </c>
      <c r="I88" s="228">
        <v>0</v>
      </c>
      <c r="J88" s="229">
        <v>0</v>
      </c>
      <c r="K88" s="228">
        <v>0</v>
      </c>
      <c r="L88" s="228">
        <v>0</v>
      </c>
      <c r="M88" s="228">
        <v>0</v>
      </c>
      <c r="N88" s="228">
        <v>0</v>
      </c>
      <c r="O88" s="217"/>
      <c r="P88" s="228">
        <v>0</v>
      </c>
      <c r="Q88" s="217"/>
      <c r="R88" s="228">
        <v>0</v>
      </c>
      <c r="S88" s="228">
        <v>0</v>
      </c>
      <c r="T88" s="228">
        <v>0</v>
      </c>
      <c r="U88" s="228">
        <v>0</v>
      </c>
      <c r="V88" s="228">
        <v>0</v>
      </c>
      <c r="W88" s="229">
        <v>0</v>
      </c>
      <c r="X88" s="224">
        <v>4.3999999999999997E-2</v>
      </c>
    </row>
    <row r="89" spans="1:24" x14ac:dyDescent="0.3">
      <c r="A89" s="190">
        <v>31542</v>
      </c>
      <c r="B89" s="189" t="s">
        <v>400</v>
      </c>
      <c r="C89" s="228">
        <v>0</v>
      </c>
      <c r="D89" s="228">
        <v>0</v>
      </c>
      <c r="E89" s="228">
        <v>0</v>
      </c>
      <c r="F89" s="228">
        <v>0</v>
      </c>
      <c r="G89" s="228">
        <v>0</v>
      </c>
      <c r="H89" s="228">
        <v>0</v>
      </c>
      <c r="I89" s="228">
        <v>0</v>
      </c>
      <c r="J89" s="229">
        <v>0</v>
      </c>
      <c r="K89" s="228">
        <v>0</v>
      </c>
      <c r="L89" s="228">
        <v>0</v>
      </c>
      <c r="M89" s="228">
        <v>0</v>
      </c>
      <c r="N89" s="228">
        <v>0</v>
      </c>
      <c r="O89" s="217"/>
      <c r="P89" s="228">
        <v>0</v>
      </c>
      <c r="Q89" s="217"/>
      <c r="R89" s="228">
        <v>0</v>
      </c>
      <c r="S89" s="228">
        <v>0</v>
      </c>
      <c r="T89" s="228">
        <v>0</v>
      </c>
      <c r="U89" s="228">
        <v>0</v>
      </c>
      <c r="V89" s="228">
        <v>0</v>
      </c>
      <c r="W89" s="229">
        <v>0</v>
      </c>
      <c r="X89" s="224">
        <v>0.05</v>
      </c>
    </row>
    <row r="90" spans="1:24" x14ac:dyDescent="0.3">
      <c r="A90" s="190">
        <v>31543</v>
      </c>
      <c r="B90" s="189" t="s">
        <v>401</v>
      </c>
      <c r="C90" s="228">
        <v>0</v>
      </c>
      <c r="D90" s="228">
        <v>0</v>
      </c>
      <c r="E90" s="228">
        <v>0</v>
      </c>
      <c r="F90" s="228">
        <v>0</v>
      </c>
      <c r="G90" s="228">
        <v>0</v>
      </c>
      <c r="H90" s="228">
        <v>0</v>
      </c>
      <c r="I90" s="228">
        <v>0</v>
      </c>
      <c r="J90" s="229">
        <v>0</v>
      </c>
      <c r="K90" s="228">
        <v>0</v>
      </c>
      <c r="L90" s="228">
        <v>0</v>
      </c>
      <c r="M90" s="228">
        <v>0</v>
      </c>
      <c r="N90" s="228">
        <v>0</v>
      </c>
      <c r="O90" s="217"/>
      <c r="P90" s="228">
        <v>0</v>
      </c>
      <c r="Q90" s="217"/>
      <c r="R90" s="228">
        <v>0</v>
      </c>
      <c r="S90" s="228">
        <v>0</v>
      </c>
      <c r="T90" s="228">
        <v>0</v>
      </c>
      <c r="U90" s="228">
        <v>0</v>
      </c>
      <c r="V90" s="228">
        <v>0</v>
      </c>
      <c r="W90" s="229">
        <v>0</v>
      </c>
      <c r="X90" s="224">
        <v>3.3000000000000002E-2</v>
      </c>
    </row>
    <row r="91" spans="1:24" x14ac:dyDescent="0.3">
      <c r="A91" s="190">
        <v>31544</v>
      </c>
      <c r="B91" s="189" t="s">
        <v>402</v>
      </c>
      <c r="C91" s="228">
        <v>52859494.079999998</v>
      </c>
      <c r="D91" s="228">
        <v>0</v>
      </c>
      <c r="E91" s="228">
        <v>0</v>
      </c>
      <c r="F91" s="228">
        <v>0</v>
      </c>
      <c r="G91" s="228">
        <v>0</v>
      </c>
      <c r="H91" s="228">
        <v>52859494.079999998</v>
      </c>
      <c r="I91" s="228">
        <v>52859494.079999998</v>
      </c>
      <c r="J91" s="229">
        <v>0</v>
      </c>
      <c r="K91" s="228">
        <v>32717314.679999996</v>
      </c>
      <c r="L91" s="228">
        <v>1532925.36</v>
      </c>
      <c r="M91" s="228">
        <v>0</v>
      </c>
      <c r="N91" s="228">
        <v>0</v>
      </c>
      <c r="O91" s="217"/>
      <c r="P91" s="228">
        <v>0</v>
      </c>
      <c r="Q91" s="217"/>
      <c r="R91" s="228">
        <v>0</v>
      </c>
      <c r="S91" s="228">
        <v>0</v>
      </c>
      <c r="T91" s="228">
        <v>0</v>
      </c>
      <c r="U91" s="228">
        <v>34250240.039999999</v>
      </c>
      <c r="V91" s="228">
        <v>33483777.359999999</v>
      </c>
      <c r="W91" s="229">
        <v>0</v>
      </c>
      <c r="X91" s="224">
        <v>2.9000000000000001E-2</v>
      </c>
    </row>
    <row r="92" spans="1:24" x14ac:dyDescent="0.3">
      <c r="A92" s="190">
        <v>31545</v>
      </c>
      <c r="B92" s="189" t="s">
        <v>403</v>
      </c>
      <c r="C92" s="228">
        <v>25986695.150000002</v>
      </c>
      <c r="D92" s="228">
        <v>1078810.97</v>
      </c>
      <c r="E92" s="228">
        <v>-215762.19</v>
      </c>
      <c r="F92" s="228">
        <v>0</v>
      </c>
      <c r="G92" s="228">
        <v>0</v>
      </c>
      <c r="H92" s="228">
        <v>26849743.93</v>
      </c>
      <c r="I92" s="228">
        <v>26461554.629999999</v>
      </c>
      <c r="J92" s="229">
        <v>0</v>
      </c>
      <c r="K92" s="228">
        <v>17338096.960000008</v>
      </c>
      <c r="L92" s="228">
        <v>634300.93000000005</v>
      </c>
      <c r="M92" s="228">
        <v>-215762.19</v>
      </c>
      <c r="N92" s="228">
        <v>-116558.2</v>
      </c>
      <c r="O92" s="217"/>
      <c r="P92" s="228">
        <v>0</v>
      </c>
      <c r="Q92" s="217"/>
      <c r="R92" s="228">
        <v>0</v>
      </c>
      <c r="S92" s="228">
        <v>0</v>
      </c>
      <c r="T92" s="228">
        <v>0</v>
      </c>
      <c r="U92" s="228">
        <v>17640077.500000007</v>
      </c>
      <c r="V92" s="228">
        <v>17497304.899999999</v>
      </c>
      <c r="W92" s="229">
        <v>0</v>
      </c>
      <c r="X92" s="224">
        <v>2.4E-2</v>
      </c>
    </row>
    <row r="93" spans="1:24" x14ac:dyDescent="0.3">
      <c r="A93" s="190">
        <v>31546</v>
      </c>
      <c r="B93" s="189" t="s">
        <v>404</v>
      </c>
      <c r="C93" s="228">
        <v>0</v>
      </c>
      <c r="D93" s="228">
        <v>0</v>
      </c>
      <c r="E93" s="228">
        <v>0</v>
      </c>
      <c r="F93" s="228">
        <v>0</v>
      </c>
      <c r="G93" s="228">
        <v>0</v>
      </c>
      <c r="H93" s="228">
        <v>0</v>
      </c>
      <c r="I93" s="228">
        <v>0</v>
      </c>
      <c r="J93" s="229">
        <v>0</v>
      </c>
      <c r="K93" s="228">
        <v>0</v>
      </c>
      <c r="L93" s="228">
        <v>0</v>
      </c>
      <c r="M93" s="228">
        <v>0</v>
      </c>
      <c r="N93" s="228">
        <v>0</v>
      </c>
      <c r="O93" s="217"/>
      <c r="P93" s="228">
        <v>0</v>
      </c>
      <c r="Q93" s="217"/>
      <c r="R93" s="228">
        <v>0</v>
      </c>
      <c r="S93" s="228">
        <v>0</v>
      </c>
      <c r="T93" s="228">
        <v>0</v>
      </c>
      <c r="U93" s="228">
        <v>0</v>
      </c>
      <c r="V93" s="228">
        <v>0</v>
      </c>
      <c r="W93" s="229">
        <v>0</v>
      </c>
      <c r="X93" s="224">
        <v>3.5000000000000003E-2</v>
      </c>
    </row>
    <row r="94" spans="1:24" x14ac:dyDescent="0.3">
      <c r="A94" s="190">
        <v>31551</v>
      </c>
      <c r="B94" s="189" t="s">
        <v>405</v>
      </c>
      <c r="C94" s="228">
        <v>0</v>
      </c>
      <c r="D94" s="228">
        <v>0</v>
      </c>
      <c r="E94" s="228">
        <v>0</v>
      </c>
      <c r="F94" s="228">
        <v>0</v>
      </c>
      <c r="G94" s="228">
        <v>0</v>
      </c>
      <c r="H94" s="228">
        <v>0</v>
      </c>
      <c r="I94" s="228">
        <v>0</v>
      </c>
      <c r="J94" s="229">
        <v>0</v>
      </c>
      <c r="K94" s="228">
        <v>0</v>
      </c>
      <c r="L94" s="228">
        <v>0</v>
      </c>
      <c r="M94" s="228">
        <v>0</v>
      </c>
      <c r="N94" s="228">
        <v>0</v>
      </c>
      <c r="O94" s="217"/>
      <c r="P94" s="228">
        <v>0</v>
      </c>
      <c r="Q94" s="217"/>
      <c r="R94" s="228">
        <v>0</v>
      </c>
      <c r="S94" s="228">
        <v>0</v>
      </c>
      <c r="T94" s="228">
        <v>0</v>
      </c>
      <c r="U94" s="228">
        <v>0</v>
      </c>
      <c r="V94" s="228">
        <v>0</v>
      </c>
      <c r="W94" s="229">
        <v>0</v>
      </c>
      <c r="X94" s="224">
        <v>0.04</v>
      </c>
    </row>
    <row r="95" spans="1:24" x14ac:dyDescent="0.3">
      <c r="A95" s="190">
        <v>31552</v>
      </c>
      <c r="B95" s="189" t="s">
        <v>406</v>
      </c>
      <c r="C95" s="228">
        <v>0</v>
      </c>
      <c r="D95" s="228">
        <v>0</v>
      </c>
      <c r="E95" s="228">
        <v>0</v>
      </c>
      <c r="F95" s="228">
        <v>0</v>
      </c>
      <c r="G95" s="228">
        <v>0</v>
      </c>
      <c r="H95" s="228">
        <v>0</v>
      </c>
      <c r="I95" s="228">
        <v>0</v>
      </c>
      <c r="J95" s="229">
        <v>0</v>
      </c>
      <c r="K95" s="228">
        <v>0</v>
      </c>
      <c r="L95" s="228">
        <v>0</v>
      </c>
      <c r="M95" s="228">
        <v>0</v>
      </c>
      <c r="N95" s="228">
        <v>0</v>
      </c>
      <c r="O95" s="217"/>
      <c r="P95" s="228">
        <v>0</v>
      </c>
      <c r="Q95" s="217"/>
      <c r="R95" s="228">
        <v>0</v>
      </c>
      <c r="S95" s="228">
        <v>0</v>
      </c>
      <c r="T95" s="228">
        <v>0</v>
      </c>
      <c r="U95" s="228">
        <v>0</v>
      </c>
      <c r="V95" s="228">
        <v>0</v>
      </c>
      <c r="W95" s="229">
        <v>0</v>
      </c>
      <c r="X95" s="224">
        <v>3.6999999999999998E-2</v>
      </c>
    </row>
    <row r="96" spans="1:24" x14ac:dyDescent="0.3">
      <c r="A96" s="190">
        <v>31553</v>
      </c>
      <c r="B96" s="189" t="s">
        <v>407</v>
      </c>
      <c r="C96" s="228">
        <v>0</v>
      </c>
      <c r="D96" s="228">
        <v>0</v>
      </c>
      <c r="E96" s="228">
        <v>0</v>
      </c>
      <c r="F96" s="228">
        <v>0</v>
      </c>
      <c r="G96" s="228">
        <v>0</v>
      </c>
      <c r="H96" s="228">
        <v>0</v>
      </c>
      <c r="I96" s="228">
        <v>0</v>
      </c>
      <c r="J96" s="229">
        <v>0</v>
      </c>
      <c r="K96" s="228">
        <v>0</v>
      </c>
      <c r="L96" s="228">
        <v>0</v>
      </c>
      <c r="M96" s="228">
        <v>0</v>
      </c>
      <c r="N96" s="228">
        <v>0</v>
      </c>
      <c r="O96" s="217"/>
      <c r="P96" s="228">
        <v>0</v>
      </c>
      <c r="Q96" s="217"/>
      <c r="R96" s="228">
        <v>0</v>
      </c>
      <c r="S96" s="228">
        <v>0</v>
      </c>
      <c r="T96" s="228">
        <v>0</v>
      </c>
      <c r="U96" s="228">
        <v>0</v>
      </c>
      <c r="V96" s="228">
        <v>0</v>
      </c>
      <c r="W96" s="229">
        <v>0</v>
      </c>
      <c r="X96" s="224">
        <v>3.2000000000000001E-2</v>
      </c>
    </row>
    <row r="97" spans="1:24" x14ac:dyDescent="0.3">
      <c r="A97" s="190">
        <v>31554</v>
      </c>
      <c r="B97" s="189" t="s">
        <v>408</v>
      </c>
      <c r="C97" s="228">
        <v>15474057.879999999</v>
      </c>
      <c r="D97" s="228">
        <v>26884.51</v>
      </c>
      <c r="E97" s="228">
        <v>-5376.9</v>
      </c>
      <c r="F97" s="228">
        <v>0</v>
      </c>
      <c r="G97" s="228">
        <v>0</v>
      </c>
      <c r="H97" s="228">
        <v>15495565.489999998</v>
      </c>
      <c r="I97" s="228">
        <v>15487293.33</v>
      </c>
      <c r="J97" s="229">
        <v>-4.9999989569187164E-3</v>
      </c>
      <c r="K97" s="228">
        <v>9601670.5600000098</v>
      </c>
      <c r="L97" s="228">
        <v>433624.94</v>
      </c>
      <c r="M97" s="228">
        <v>-5376.9</v>
      </c>
      <c r="N97" s="228">
        <v>0</v>
      </c>
      <c r="O97" s="217"/>
      <c r="P97" s="228">
        <v>0</v>
      </c>
      <c r="Q97" s="217"/>
      <c r="R97" s="228">
        <v>0</v>
      </c>
      <c r="S97" s="228">
        <v>0</v>
      </c>
      <c r="T97" s="228">
        <v>0</v>
      </c>
      <c r="U97" s="228">
        <v>10029918.600000009</v>
      </c>
      <c r="V97" s="228">
        <v>9815106.6199999992</v>
      </c>
      <c r="W97" s="229">
        <v>0</v>
      </c>
      <c r="X97" s="224">
        <v>2.8000000000000001E-2</v>
      </c>
    </row>
    <row r="98" spans="1:24" x14ac:dyDescent="0.3">
      <c r="A98" s="190">
        <v>31601</v>
      </c>
      <c r="B98" s="189" t="s">
        <v>409</v>
      </c>
      <c r="C98" s="228">
        <v>0</v>
      </c>
      <c r="D98" s="228">
        <v>0</v>
      </c>
      <c r="E98" s="228">
        <v>0</v>
      </c>
      <c r="F98" s="228">
        <v>0</v>
      </c>
      <c r="G98" s="228">
        <v>0</v>
      </c>
      <c r="H98" s="228">
        <v>0</v>
      </c>
      <c r="I98" s="228">
        <v>0</v>
      </c>
      <c r="J98" s="229">
        <v>0</v>
      </c>
      <c r="K98" s="228">
        <v>0</v>
      </c>
      <c r="L98" s="228">
        <v>0</v>
      </c>
      <c r="M98" s="228">
        <v>0</v>
      </c>
      <c r="N98" s="228">
        <v>0</v>
      </c>
      <c r="O98" s="217"/>
      <c r="P98" s="228">
        <v>0</v>
      </c>
      <c r="Q98" s="217"/>
      <c r="R98" s="228">
        <v>0</v>
      </c>
      <c r="S98" s="228">
        <v>0</v>
      </c>
      <c r="T98" s="228">
        <v>0</v>
      </c>
      <c r="U98" s="228">
        <v>0</v>
      </c>
      <c r="V98" s="228">
        <v>0</v>
      </c>
      <c r="W98" s="229">
        <v>0</v>
      </c>
      <c r="X98" s="224">
        <v>0</v>
      </c>
    </row>
    <row r="99" spans="1:24" x14ac:dyDescent="0.3">
      <c r="A99" s="190">
        <v>31617</v>
      </c>
      <c r="B99" s="189" t="s">
        <v>410</v>
      </c>
      <c r="C99" s="228">
        <v>0</v>
      </c>
      <c r="D99" s="228">
        <v>0</v>
      </c>
      <c r="E99" s="228">
        <v>0</v>
      </c>
      <c r="F99" s="228">
        <v>0</v>
      </c>
      <c r="G99" s="228">
        <v>0</v>
      </c>
      <c r="H99" s="228">
        <v>0</v>
      </c>
      <c r="I99" s="228">
        <v>0</v>
      </c>
      <c r="J99" s="229">
        <v>0</v>
      </c>
      <c r="K99" s="228">
        <v>0</v>
      </c>
      <c r="L99" s="228">
        <v>0</v>
      </c>
      <c r="M99" s="228">
        <v>0</v>
      </c>
      <c r="N99" s="228">
        <v>0</v>
      </c>
      <c r="O99" s="217"/>
      <c r="P99" s="228">
        <v>0</v>
      </c>
      <c r="Q99" s="217"/>
      <c r="R99" s="228">
        <v>0</v>
      </c>
      <c r="S99" s="228">
        <v>0</v>
      </c>
      <c r="T99" s="228">
        <v>0</v>
      </c>
      <c r="U99" s="228">
        <v>0</v>
      </c>
      <c r="V99" s="228">
        <v>0</v>
      </c>
      <c r="W99" s="229">
        <v>0</v>
      </c>
      <c r="X99" s="224">
        <v>0.14299999999999999</v>
      </c>
    </row>
    <row r="100" spans="1:24" x14ac:dyDescent="0.3">
      <c r="A100" s="190">
        <v>31630</v>
      </c>
      <c r="B100" s="189" t="s">
        <v>411</v>
      </c>
      <c r="C100" s="228">
        <v>0</v>
      </c>
      <c r="D100" s="228">
        <v>0</v>
      </c>
      <c r="E100" s="228">
        <v>0</v>
      </c>
      <c r="F100" s="228">
        <v>0</v>
      </c>
      <c r="G100" s="228">
        <v>0</v>
      </c>
      <c r="H100" s="228">
        <v>0</v>
      </c>
      <c r="I100" s="228">
        <v>0</v>
      </c>
      <c r="J100" s="229">
        <v>0</v>
      </c>
      <c r="K100" s="228">
        <v>0</v>
      </c>
      <c r="L100" s="228">
        <v>0</v>
      </c>
      <c r="M100" s="228">
        <v>0</v>
      </c>
      <c r="N100" s="228">
        <v>0</v>
      </c>
      <c r="O100" s="217"/>
      <c r="P100" s="228">
        <v>0</v>
      </c>
      <c r="Q100" s="217"/>
      <c r="R100" s="228">
        <v>0</v>
      </c>
      <c r="S100" s="228">
        <v>0</v>
      </c>
      <c r="T100" s="228">
        <v>0</v>
      </c>
      <c r="U100" s="228">
        <v>0</v>
      </c>
      <c r="V100" s="228">
        <v>0</v>
      </c>
      <c r="W100" s="229">
        <v>0</v>
      </c>
      <c r="X100" s="224">
        <v>0</v>
      </c>
    </row>
    <row r="101" spans="1:24" x14ac:dyDescent="0.3">
      <c r="A101" s="190">
        <v>31631</v>
      </c>
      <c r="B101" s="189" t="s">
        <v>412</v>
      </c>
      <c r="C101" s="228">
        <v>0</v>
      </c>
      <c r="D101" s="228">
        <v>0</v>
      </c>
      <c r="E101" s="228">
        <v>0</v>
      </c>
      <c r="F101" s="228">
        <v>0</v>
      </c>
      <c r="G101" s="228">
        <v>0</v>
      </c>
      <c r="H101" s="228">
        <v>0</v>
      </c>
      <c r="I101" s="228">
        <v>0</v>
      </c>
      <c r="J101" s="229">
        <v>0</v>
      </c>
      <c r="K101" s="228">
        <v>0</v>
      </c>
      <c r="L101" s="228">
        <v>0</v>
      </c>
      <c r="M101" s="228">
        <v>0</v>
      </c>
      <c r="N101" s="228">
        <v>0</v>
      </c>
      <c r="O101" s="217"/>
      <c r="P101" s="228">
        <v>0</v>
      </c>
      <c r="Q101" s="217"/>
      <c r="R101" s="228">
        <v>0</v>
      </c>
      <c r="S101" s="228">
        <v>0</v>
      </c>
      <c r="T101" s="228">
        <v>0</v>
      </c>
      <c r="U101" s="228">
        <v>0</v>
      </c>
      <c r="V101" s="228">
        <v>0</v>
      </c>
      <c r="W101" s="229">
        <v>0</v>
      </c>
      <c r="X101" s="224">
        <v>0</v>
      </c>
    </row>
    <row r="102" spans="1:24" x14ac:dyDescent="0.3">
      <c r="A102" s="190">
        <v>31632</v>
      </c>
      <c r="B102" s="189" t="s">
        <v>413</v>
      </c>
      <c r="C102" s="228">
        <v>0</v>
      </c>
      <c r="D102" s="228">
        <v>0</v>
      </c>
      <c r="E102" s="228">
        <v>0</v>
      </c>
      <c r="F102" s="228">
        <v>0</v>
      </c>
      <c r="G102" s="228">
        <v>0</v>
      </c>
      <c r="H102" s="228">
        <v>0</v>
      </c>
      <c r="I102" s="228">
        <v>0</v>
      </c>
      <c r="J102" s="229">
        <v>0</v>
      </c>
      <c r="K102" s="228">
        <v>0</v>
      </c>
      <c r="L102" s="228">
        <v>0</v>
      </c>
      <c r="M102" s="228">
        <v>0</v>
      </c>
      <c r="N102" s="228">
        <v>0</v>
      </c>
      <c r="O102" s="217"/>
      <c r="P102" s="228">
        <v>0</v>
      </c>
      <c r="Q102" s="217"/>
      <c r="R102" s="228">
        <v>0</v>
      </c>
      <c r="S102" s="228">
        <v>0</v>
      </c>
      <c r="T102" s="228">
        <v>0</v>
      </c>
      <c r="U102" s="228">
        <v>0</v>
      </c>
      <c r="V102" s="228">
        <v>0</v>
      </c>
      <c r="W102" s="229">
        <v>0</v>
      </c>
      <c r="X102" s="224">
        <v>0</v>
      </c>
    </row>
    <row r="103" spans="1:24" x14ac:dyDescent="0.3">
      <c r="A103" s="190">
        <v>31633</v>
      </c>
      <c r="B103" s="189" t="s">
        <v>414</v>
      </c>
      <c r="C103" s="228">
        <v>0</v>
      </c>
      <c r="D103" s="228">
        <v>0</v>
      </c>
      <c r="E103" s="228">
        <v>0</v>
      </c>
      <c r="F103" s="228">
        <v>0</v>
      </c>
      <c r="G103" s="228">
        <v>0</v>
      </c>
      <c r="H103" s="228">
        <v>0</v>
      </c>
      <c r="I103" s="228">
        <v>0</v>
      </c>
      <c r="J103" s="229">
        <v>0</v>
      </c>
      <c r="K103" s="228">
        <v>0</v>
      </c>
      <c r="L103" s="228">
        <v>0</v>
      </c>
      <c r="M103" s="228">
        <v>0</v>
      </c>
      <c r="N103" s="228">
        <v>0</v>
      </c>
      <c r="O103" s="217"/>
      <c r="P103" s="228">
        <v>0</v>
      </c>
      <c r="Q103" s="217"/>
      <c r="R103" s="228">
        <v>0</v>
      </c>
      <c r="S103" s="228">
        <v>0</v>
      </c>
      <c r="T103" s="228">
        <v>0</v>
      </c>
      <c r="U103" s="228">
        <v>0</v>
      </c>
      <c r="V103" s="228">
        <v>0</v>
      </c>
      <c r="W103" s="229">
        <v>0</v>
      </c>
      <c r="X103" s="224">
        <v>0</v>
      </c>
    </row>
    <row r="104" spans="1:24" x14ac:dyDescent="0.3">
      <c r="A104" s="190">
        <v>31634</v>
      </c>
      <c r="B104" s="189" t="s">
        <v>415</v>
      </c>
      <c r="C104" s="228">
        <v>0</v>
      </c>
      <c r="D104" s="228">
        <v>0</v>
      </c>
      <c r="E104" s="228">
        <v>0</v>
      </c>
      <c r="F104" s="228">
        <v>0</v>
      </c>
      <c r="G104" s="228">
        <v>0</v>
      </c>
      <c r="H104" s="228">
        <v>0</v>
      </c>
      <c r="I104" s="228">
        <v>0</v>
      </c>
      <c r="J104" s="229">
        <v>0</v>
      </c>
      <c r="K104" s="228">
        <v>0</v>
      </c>
      <c r="L104" s="228">
        <v>0</v>
      </c>
      <c r="M104" s="228">
        <v>0</v>
      </c>
      <c r="N104" s="228">
        <v>0</v>
      </c>
      <c r="O104" s="217"/>
      <c r="P104" s="228">
        <v>0</v>
      </c>
      <c r="Q104" s="217"/>
      <c r="R104" s="228">
        <v>0</v>
      </c>
      <c r="S104" s="228">
        <v>0</v>
      </c>
      <c r="T104" s="228">
        <v>0</v>
      </c>
      <c r="U104" s="228">
        <v>0</v>
      </c>
      <c r="V104" s="228">
        <v>0</v>
      </c>
      <c r="W104" s="229">
        <v>0</v>
      </c>
      <c r="X104" s="224">
        <v>0</v>
      </c>
    </row>
    <row r="105" spans="1:24" x14ac:dyDescent="0.3">
      <c r="A105" s="190">
        <v>31640</v>
      </c>
      <c r="B105" s="189" t="s">
        <v>416</v>
      </c>
      <c r="C105" s="228">
        <v>26448498.799999997</v>
      </c>
      <c r="D105" s="228">
        <v>0</v>
      </c>
      <c r="E105" s="228">
        <v>0</v>
      </c>
      <c r="F105" s="228">
        <v>0</v>
      </c>
      <c r="G105" s="228">
        <v>0</v>
      </c>
      <c r="H105" s="228">
        <v>26448498.799999997</v>
      </c>
      <c r="I105" s="228">
        <v>26448498.800000001</v>
      </c>
      <c r="J105" s="229">
        <v>0</v>
      </c>
      <c r="K105" s="228">
        <v>10921360.800000003</v>
      </c>
      <c r="L105" s="228">
        <v>872800.44</v>
      </c>
      <c r="M105" s="228">
        <v>0</v>
      </c>
      <c r="N105" s="228">
        <v>0</v>
      </c>
      <c r="O105" s="217"/>
      <c r="P105" s="228">
        <v>0</v>
      </c>
      <c r="Q105" s="217"/>
      <c r="R105" s="228">
        <v>0</v>
      </c>
      <c r="S105" s="228">
        <v>0</v>
      </c>
      <c r="T105" s="228">
        <v>0</v>
      </c>
      <c r="U105" s="228">
        <v>11794161.240000002</v>
      </c>
      <c r="V105" s="228">
        <v>11357761.02</v>
      </c>
      <c r="W105" s="229">
        <v>0</v>
      </c>
      <c r="X105" s="224">
        <v>3.3000000000000002E-2</v>
      </c>
    </row>
    <row r="106" spans="1:24" x14ac:dyDescent="0.3">
      <c r="A106" s="190">
        <v>31641</v>
      </c>
      <c r="B106" s="189" t="s">
        <v>417</v>
      </c>
      <c r="C106" s="228">
        <v>0</v>
      </c>
      <c r="D106" s="228">
        <v>0</v>
      </c>
      <c r="E106" s="228">
        <v>0</v>
      </c>
      <c r="F106" s="228">
        <v>0</v>
      </c>
      <c r="G106" s="228">
        <v>0</v>
      </c>
      <c r="H106" s="228">
        <v>0</v>
      </c>
      <c r="I106" s="228">
        <v>0</v>
      </c>
      <c r="J106" s="229">
        <v>0</v>
      </c>
      <c r="K106" s="228">
        <v>0</v>
      </c>
      <c r="L106" s="228">
        <v>0</v>
      </c>
      <c r="M106" s="228">
        <v>0</v>
      </c>
      <c r="N106" s="228">
        <v>0</v>
      </c>
      <c r="O106" s="217"/>
      <c r="P106" s="228">
        <v>0</v>
      </c>
      <c r="Q106" s="217"/>
      <c r="R106" s="228">
        <v>0</v>
      </c>
      <c r="S106" s="228">
        <v>0</v>
      </c>
      <c r="T106" s="228">
        <v>0</v>
      </c>
      <c r="U106" s="228">
        <v>0</v>
      </c>
      <c r="V106" s="228">
        <v>0</v>
      </c>
      <c r="W106" s="229">
        <v>0</v>
      </c>
      <c r="X106" s="224">
        <v>3.5999999999999997E-2</v>
      </c>
    </row>
    <row r="107" spans="1:24" x14ac:dyDescent="0.3">
      <c r="A107" s="190">
        <v>31642</v>
      </c>
      <c r="B107" s="189" t="s">
        <v>418</v>
      </c>
      <c r="C107" s="228">
        <v>0</v>
      </c>
      <c r="D107" s="228">
        <v>0</v>
      </c>
      <c r="E107" s="228">
        <v>0</v>
      </c>
      <c r="F107" s="228">
        <v>0</v>
      </c>
      <c r="G107" s="228">
        <v>0</v>
      </c>
      <c r="H107" s="228">
        <v>0</v>
      </c>
      <c r="I107" s="228">
        <v>0</v>
      </c>
      <c r="J107" s="229">
        <v>0</v>
      </c>
      <c r="K107" s="228">
        <v>0</v>
      </c>
      <c r="L107" s="228">
        <v>0</v>
      </c>
      <c r="M107" s="228">
        <v>0</v>
      </c>
      <c r="N107" s="228">
        <v>0</v>
      </c>
      <c r="O107" s="217"/>
      <c r="P107" s="228">
        <v>0</v>
      </c>
      <c r="Q107" s="217"/>
      <c r="R107" s="228">
        <v>0</v>
      </c>
      <c r="S107" s="228">
        <v>0</v>
      </c>
      <c r="T107" s="228">
        <v>0</v>
      </c>
      <c r="U107" s="228">
        <v>0</v>
      </c>
      <c r="V107" s="228">
        <v>0</v>
      </c>
      <c r="W107" s="229">
        <v>0</v>
      </c>
      <c r="X107" s="224">
        <v>1.4E-2</v>
      </c>
    </row>
    <row r="108" spans="1:24" x14ac:dyDescent="0.3">
      <c r="A108" s="190">
        <v>31643</v>
      </c>
      <c r="B108" s="189" t="s">
        <v>419</v>
      </c>
      <c r="C108" s="228">
        <v>0</v>
      </c>
      <c r="D108" s="228">
        <v>0</v>
      </c>
      <c r="E108" s="228">
        <v>0</v>
      </c>
      <c r="F108" s="228">
        <v>0</v>
      </c>
      <c r="G108" s="228">
        <v>0</v>
      </c>
      <c r="H108" s="228">
        <v>0</v>
      </c>
      <c r="I108" s="228">
        <v>0</v>
      </c>
      <c r="J108" s="229">
        <v>0</v>
      </c>
      <c r="K108" s="228">
        <v>0</v>
      </c>
      <c r="L108" s="228">
        <v>0</v>
      </c>
      <c r="M108" s="228">
        <v>0</v>
      </c>
      <c r="N108" s="228">
        <v>0</v>
      </c>
      <c r="O108" s="217"/>
      <c r="P108" s="228">
        <v>0</v>
      </c>
      <c r="Q108" s="217"/>
      <c r="R108" s="228">
        <v>0</v>
      </c>
      <c r="S108" s="228">
        <v>0</v>
      </c>
      <c r="T108" s="228">
        <v>0</v>
      </c>
      <c r="U108" s="228">
        <v>0</v>
      </c>
      <c r="V108" s="228">
        <v>0</v>
      </c>
      <c r="W108" s="229">
        <v>0</v>
      </c>
      <c r="X108" s="224">
        <v>3.5999999999999997E-2</v>
      </c>
    </row>
    <row r="109" spans="1:24" x14ac:dyDescent="0.3">
      <c r="A109" s="190">
        <v>31644</v>
      </c>
      <c r="B109" s="189" t="s">
        <v>420</v>
      </c>
      <c r="C109" s="228">
        <v>5865811.79</v>
      </c>
      <c r="D109" s="228">
        <v>0</v>
      </c>
      <c r="E109" s="228">
        <v>0</v>
      </c>
      <c r="F109" s="228">
        <v>0</v>
      </c>
      <c r="G109" s="228">
        <v>0</v>
      </c>
      <c r="H109" s="228">
        <v>5865811.79</v>
      </c>
      <c r="I109" s="228">
        <v>5865811.79</v>
      </c>
      <c r="J109" s="229">
        <v>0</v>
      </c>
      <c r="K109" s="228">
        <v>4294096.2699999996</v>
      </c>
      <c r="L109" s="228">
        <v>105584.64</v>
      </c>
      <c r="M109" s="228">
        <v>0</v>
      </c>
      <c r="N109" s="228">
        <v>0</v>
      </c>
      <c r="O109" s="217"/>
      <c r="P109" s="228">
        <v>0</v>
      </c>
      <c r="Q109" s="217"/>
      <c r="R109" s="228">
        <v>0</v>
      </c>
      <c r="S109" s="228">
        <v>0</v>
      </c>
      <c r="T109" s="228">
        <v>0</v>
      </c>
      <c r="U109" s="228">
        <v>4399680.9099999992</v>
      </c>
      <c r="V109" s="228">
        <v>4346888.59</v>
      </c>
      <c r="W109" s="229">
        <v>0</v>
      </c>
      <c r="X109" s="224">
        <v>1.7999999999999999E-2</v>
      </c>
    </row>
    <row r="110" spans="1:24" x14ac:dyDescent="0.3">
      <c r="A110" s="190">
        <v>31645</v>
      </c>
      <c r="B110" s="189" t="s">
        <v>421</v>
      </c>
      <c r="C110" s="228">
        <v>1694847.9500000002</v>
      </c>
      <c r="D110" s="228">
        <v>0</v>
      </c>
      <c r="E110" s="228">
        <v>0</v>
      </c>
      <c r="F110" s="228">
        <v>0</v>
      </c>
      <c r="G110" s="228">
        <v>0</v>
      </c>
      <c r="H110" s="228">
        <v>1694847.9500000002</v>
      </c>
      <c r="I110" s="228">
        <v>1694847.95</v>
      </c>
      <c r="J110" s="229">
        <v>0</v>
      </c>
      <c r="K110" s="228">
        <v>1268714.2799999986</v>
      </c>
      <c r="L110" s="228">
        <v>10169.040000000001</v>
      </c>
      <c r="M110" s="228">
        <v>0</v>
      </c>
      <c r="N110" s="228">
        <v>0</v>
      </c>
      <c r="O110" s="217"/>
      <c r="P110" s="228">
        <v>0</v>
      </c>
      <c r="Q110" s="217"/>
      <c r="R110" s="228">
        <v>0</v>
      </c>
      <c r="S110" s="228">
        <v>0</v>
      </c>
      <c r="T110" s="228">
        <v>0</v>
      </c>
      <c r="U110" s="228">
        <v>1278883.3199999987</v>
      </c>
      <c r="V110" s="228">
        <v>1273798.8</v>
      </c>
      <c r="W110" s="229">
        <v>0</v>
      </c>
      <c r="X110" s="224">
        <v>6.0000000000000001E-3</v>
      </c>
    </row>
    <row r="111" spans="1:24" x14ac:dyDescent="0.3">
      <c r="A111" s="190">
        <v>31646</v>
      </c>
      <c r="B111" s="189" t="s">
        <v>422</v>
      </c>
      <c r="C111" s="228">
        <v>0</v>
      </c>
      <c r="D111" s="228">
        <v>0</v>
      </c>
      <c r="E111" s="228">
        <v>0</v>
      </c>
      <c r="F111" s="228">
        <v>0</v>
      </c>
      <c r="G111" s="228">
        <v>0</v>
      </c>
      <c r="H111" s="228">
        <v>0</v>
      </c>
      <c r="I111" s="228">
        <v>0</v>
      </c>
      <c r="J111" s="229">
        <v>0</v>
      </c>
      <c r="K111" s="228">
        <v>0</v>
      </c>
      <c r="L111" s="228">
        <v>0</v>
      </c>
      <c r="M111" s="228">
        <v>0</v>
      </c>
      <c r="N111" s="228">
        <v>0</v>
      </c>
      <c r="O111" s="217"/>
      <c r="P111" s="228">
        <v>0</v>
      </c>
      <c r="Q111" s="217"/>
      <c r="R111" s="228">
        <v>0</v>
      </c>
      <c r="S111" s="228">
        <v>0</v>
      </c>
      <c r="T111" s="228">
        <v>0</v>
      </c>
      <c r="U111" s="228">
        <v>0</v>
      </c>
      <c r="V111" s="228">
        <v>0</v>
      </c>
      <c r="W111" s="229">
        <v>0</v>
      </c>
      <c r="X111" s="224">
        <v>2.7E-2</v>
      </c>
    </row>
    <row r="112" spans="1:24" x14ac:dyDescent="0.3">
      <c r="A112" s="190">
        <v>31647</v>
      </c>
      <c r="B112" s="189" t="s">
        <v>423</v>
      </c>
      <c r="C112" s="228">
        <v>841207.83000000019</v>
      </c>
      <c r="D112" s="228">
        <v>0</v>
      </c>
      <c r="E112" s="228">
        <v>-75713.58</v>
      </c>
      <c r="F112" s="228">
        <v>0</v>
      </c>
      <c r="G112" s="228">
        <v>0</v>
      </c>
      <c r="H112" s="228">
        <v>765494.25000000023</v>
      </c>
      <c r="I112" s="228">
        <v>776584.96</v>
      </c>
      <c r="J112" s="229">
        <v>0</v>
      </c>
      <c r="K112" s="228">
        <v>277102.00999999989</v>
      </c>
      <c r="L112" s="228">
        <v>111183.81</v>
      </c>
      <c r="M112" s="228">
        <v>-75713.58</v>
      </c>
      <c r="N112" s="228">
        <v>0</v>
      </c>
      <c r="O112" s="217"/>
      <c r="P112" s="228">
        <v>0</v>
      </c>
      <c r="Q112" s="217"/>
      <c r="R112" s="228">
        <v>0</v>
      </c>
      <c r="S112" s="228">
        <v>0</v>
      </c>
      <c r="T112" s="228">
        <v>0</v>
      </c>
      <c r="U112" s="228">
        <v>312572.23999999987</v>
      </c>
      <c r="V112" s="228">
        <v>268735.18</v>
      </c>
      <c r="W112" s="229">
        <v>0</v>
      </c>
      <c r="X112" s="224">
        <v>0.14299999999999999</v>
      </c>
    </row>
    <row r="113" spans="1:24" x14ac:dyDescent="0.3">
      <c r="A113" s="190">
        <v>31651</v>
      </c>
      <c r="B113" s="189" t="s">
        <v>424</v>
      </c>
      <c r="C113" s="228">
        <v>0</v>
      </c>
      <c r="D113" s="228">
        <v>0</v>
      </c>
      <c r="E113" s="228">
        <v>0</v>
      </c>
      <c r="F113" s="228">
        <v>0</v>
      </c>
      <c r="G113" s="228">
        <v>0</v>
      </c>
      <c r="H113" s="228">
        <v>0</v>
      </c>
      <c r="I113" s="228">
        <v>0</v>
      </c>
      <c r="J113" s="229">
        <v>0</v>
      </c>
      <c r="K113" s="228">
        <v>0</v>
      </c>
      <c r="L113" s="228">
        <v>0</v>
      </c>
      <c r="M113" s="228">
        <v>0</v>
      </c>
      <c r="N113" s="228">
        <v>0</v>
      </c>
      <c r="O113" s="217"/>
      <c r="P113" s="228">
        <v>0</v>
      </c>
      <c r="Q113" s="217"/>
      <c r="R113" s="228">
        <v>0</v>
      </c>
      <c r="S113" s="228">
        <v>0</v>
      </c>
      <c r="T113" s="228">
        <v>0</v>
      </c>
      <c r="U113" s="228">
        <v>0</v>
      </c>
      <c r="V113" s="228">
        <v>0</v>
      </c>
      <c r="W113" s="229">
        <v>0</v>
      </c>
      <c r="X113" s="224">
        <v>0.04</v>
      </c>
    </row>
    <row r="114" spans="1:24" x14ac:dyDescent="0.3">
      <c r="A114" s="190">
        <v>31652</v>
      </c>
      <c r="B114" s="189" t="s">
        <v>425</v>
      </c>
      <c r="C114" s="228">
        <v>0</v>
      </c>
      <c r="D114" s="228">
        <v>0</v>
      </c>
      <c r="E114" s="228">
        <v>0</v>
      </c>
      <c r="F114" s="228">
        <v>0</v>
      </c>
      <c r="G114" s="228">
        <v>0</v>
      </c>
      <c r="H114" s="228">
        <v>0</v>
      </c>
      <c r="I114" s="228">
        <v>0</v>
      </c>
      <c r="J114" s="229">
        <v>0</v>
      </c>
      <c r="K114" s="228">
        <v>0</v>
      </c>
      <c r="L114" s="228">
        <v>0</v>
      </c>
      <c r="M114" s="228">
        <v>0</v>
      </c>
      <c r="N114" s="228">
        <v>0</v>
      </c>
      <c r="O114" s="217"/>
      <c r="P114" s="228">
        <v>0</v>
      </c>
      <c r="Q114" s="217"/>
      <c r="R114" s="228">
        <v>0</v>
      </c>
      <c r="S114" s="228">
        <v>0</v>
      </c>
      <c r="T114" s="228">
        <v>0</v>
      </c>
      <c r="U114" s="228">
        <v>0</v>
      </c>
      <c r="V114" s="228">
        <v>0</v>
      </c>
      <c r="W114" s="229">
        <v>0</v>
      </c>
      <c r="X114" s="224">
        <v>3.4000000000000002E-2</v>
      </c>
    </row>
    <row r="115" spans="1:24" x14ac:dyDescent="0.3">
      <c r="A115" s="190">
        <v>31653</v>
      </c>
      <c r="B115" s="189" t="s">
        <v>426</v>
      </c>
      <c r="C115" s="228">
        <v>0</v>
      </c>
      <c r="D115" s="228">
        <v>0</v>
      </c>
      <c r="E115" s="228">
        <v>0</v>
      </c>
      <c r="F115" s="228">
        <v>0</v>
      </c>
      <c r="G115" s="228">
        <v>0</v>
      </c>
      <c r="H115" s="228">
        <v>0</v>
      </c>
      <c r="I115" s="228">
        <v>0</v>
      </c>
      <c r="J115" s="229">
        <v>0</v>
      </c>
      <c r="K115" s="228">
        <v>0</v>
      </c>
      <c r="L115" s="228">
        <v>0</v>
      </c>
      <c r="M115" s="228">
        <v>0</v>
      </c>
      <c r="N115" s="228">
        <v>0</v>
      </c>
      <c r="O115" s="217"/>
      <c r="P115" s="228">
        <v>0</v>
      </c>
      <c r="Q115" s="217"/>
      <c r="R115" s="228">
        <v>0</v>
      </c>
      <c r="S115" s="228">
        <v>0</v>
      </c>
      <c r="T115" s="228">
        <v>0</v>
      </c>
      <c r="U115" s="228">
        <v>0</v>
      </c>
      <c r="V115" s="228">
        <v>0</v>
      </c>
      <c r="W115" s="229">
        <v>0</v>
      </c>
      <c r="X115" s="224">
        <v>2.9000000000000001E-2</v>
      </c>
    </row>
    <row r="116" spans="1:24" x14ac:dyDescent="0.3">
      <c r="A116" s="190">
        <v>31654</v>
      </c>
      <c r="B116" s="189" t="s">
        <v>427</v>
      </c>
      <c r="C116" s="228">
        <v>687934.36</v>
      </c>
      <c r="D116" s="228">
        <v>0</v>
      </c>
      <c r="E116" s="228">
        <v>0</v>
      </c>
      <c r="F116" s="228">
        <v>0</v>
      </c>
      <c r="G116" s="228">
        <v>0</v>
      </c>
      <c r="H116" s="228">
        <v>687934.36</v>
      </c>
      <c r="I116" s="228">
        <v>687934.36</v>
      </c>
      <c r="J116" s="229">
        <v>0</v>
      </c>
      <c r="K116" s="228">
        <v>361017.99999999988</v>
      </c>
      <c r="L116" s="228">
        <v>16510.439999999999</v>
      </c>
      <c r="M116" s="228">
        <v>0</v>
      </c>
      <c r="N116" s="228">
        <v>0</v>
      </c>
      <c r="O116" s="217"/>
      <c r="P116" s="228">
        <v>0</v>
      </c>
      <c r="Q116" s="217"/>
      <c r="R116" s="228">
        <v>0</v>
      </c>
      <c r="S116" s="228">
        <v>0</v>
      </c>
      <c r="T116" s="228">
        <v>0</v>
      </c>
      <c r="U116" s="228">
        <v>377528.43999999989</v>
      </c>
      <c r="V116" s="228">
        <v>369273.22</v>
      </c>
      <c r="W116" s="229">
        <v>0</v>
      </c>
      <c r="X116" s="224">
        <v>2.4E-2</v>
      </c>
    </row>
    <row r="117" spans="1:24" x14ac:dyDescent="0.3">
      <c r="A117" s="190">
        <v>31700</v>
      </c>
      <c r="B117" s="189" t="s">
        <v>428</v>
      </c>
      <c r="C117" s="228">
        <v>5602918.4799999967</v>
      </c>
      <c r="D117" s="228">
        <v>0</v>
      </c>
      <c r="E117" s="228">
        <v>0</v>
      </c>
      <c r="F117" s="228">
        <v>0</v>
      </c>
      <c r="G117" s="228">
        <v>0</v>
      </c>
      <c r="H117" s="228">
        <v>5602918.4799999967</v>
      </c>
      <c r="I117" s="228">
        <v>5602918.4800000004</v>
      </c>
      <c r="J117" s="229">
        <v>0</v>
      </c>
      <c r="K117" s="228">
        <v>1347457.0799999882</v>
      </c>
      <c r="L117" s="228">
        <v>156881.76</v>
      </c>
      <c r="M117" s="228">
        <v>0</v>
      </c>
      <c r="N117" s="228">
        <v>0</v>
      </c>
      <c r="O117" s="217"/>
      <c r="P117" s="228">
        <v>0</v>
      </c>
      <c r="Q117" s="217"/>
      <c r="R117" s="228">
        <v>0</v>
      </c>
      <c r="S117" s="228">
        <v>0</v>
      </c>
      <c r="T117" s="228">
        <v>0</v>
      </c>
      <c r="U117" s="228">
        <v>1504338.8399999882</v>
      </c>
      <c r="V117" s="228">
        <v>1425897.96</v>
      </c>
      <c r="W117" s="229">
        <v>0</v>
      </c>
      <c r="X117" s="224">
        <v>2.7999999999999997E-2</v>
      </c>
    </row>
    <row r="118" spans="1:24" x14ac:dyDescent="0.3">
      <c r="A118" s="190">
        <v>34028</v>
      </c>
      <c r="B118" s="189" t="s">
        <v>429</v>
      </c>
      <c r="C118" s="228">
        <v>0</v>
      </c>
      <c r="D118" s="228">
        <v>0</v>
      </c>
      <c r="E118" s="228">
        <v>0</v>
      </c>
      <c r="F118" s="228">
        <v>0</v>
      </c>
      <c r="G118" s="228">
        <v>0</v>
      </c>
      <c r="H118" s="228">
        <v>0</v>
      </c>
      <c r="I118" s="228">
        <v>0</v>
      </c>
      <c r="J118" s="229">
        <v>0</v>
      </c>
      <c r="K118" s="228">
        <v>0</v>
      </c>
      <c r="L118" s="228">
        <v>0</v>
      </c>
      <c r="M118" s="228">
        <v>0</v>
      </c>
      <c r="N118" s="228">
        <v>0</v>
      </c>
      <c r="O118" s="217"/>
      <c r="P118" s="228">
        <v>0</v>
      </c>
      <c r="Q118" s="217"/>
      <c r="R118" s="228">
        <v>0</v>
      </c>
      <c r="S118" s="228">
        <v>0</v>
      </c>
      <c r="T118" s="228">
        <v>0</v>
      </c>
      <c r="U118" s="228">
        <v>0</v>
      </c>
      <c r="V118" s="228">
        <v>0</v>
      </c>
      <c r="W118" s="229">
        <v>0</v>
      </c>
      <c r="X118" s="224">
        <v>0</v>
      </c>
    </row>
    <row r="119" spans="1:24" x14ac:dyDescent="0.3">
      <c r="A119" s="190">
        <v>34030</v>
      </c>
      <c r="B119" s="189" t="s">
        <v>430</v>
      </c>
      <c r="C119" s="228">
        <v>1592891.05</v>
      </c>
      <c r="D119" s="228">
        <v>0</v>
      </c>
      <c r="E119" s="228">
        <v>0</v>
      </c>
      <c r="F119" s="228">
        <v>0</v>
      </c>
      <c r="G119" s="228">
        <v>0</v>
      </c>
      <c r="H119" s="228">
        <v>1592891.05</v>
      </c>
      <c r="I119" s="228">
        <v>1592891.05</v>
      </c>
      <c r="J119" s="229">
        <v>0</v>
      </c>
      <c r="K119" s="228">
        <v>0</v>
      </c>
      <c r="L119" s="228">
        <v>0</v>
      </c>
      <c r="M119" s="228">
        <v>0</v>
      </c>
      <c r="N119" s="228">
        <v>0</v>
      </c>
      <c r="O119" s="217"/>
      <c r="P119" s="228">
        <v>0</v>
      </c>
      <c r="Q119" s="217"/>
      <c r="R119" s="228">
        <v>0</v>
      </c>
      <c r="S119" s="228">
        <v>0</v>
      </c>
      <c r="T119" s="228">
        <v>0</v>
      </c>
      <c r="U119" s="228">
        <v>0</v>
      </c>
      <c r="V119" s="228">
        <v>0</v>
      </c>
      <c r="W119" s="229">
        <v>0</v>
      </c>
      <c r="X119" s="224">
        <v>0</v>
      </c>
    </row>
    <row r="120" spans="1:24" x14ac:dyDescent="0.3">
      <c r="A120" s="190">
        <v>34042</v>
      </c>
      <c r="B120" s="189" t="s">
        <v>431</v>
      </c>
      <c r="C120" s="228">
        <v>0</v>
      </c>
      <c r="D120" s="228">
        <v>0</v>
      </c>
      <c r="E120" s="228">
        <v>0</v>
      </c>
      <c r="F120" s="228">
        <v>0</v>
      </c>
      <c r="G120" s="228">
        <v>0</v>
      </c>
      <c r="H120" s="228">
        <v>0</v>
      </c>
      <c r="I120" s="228">
        <v>0</v>
      </c>
      <c r="J120" s="229">
        <v>0</v>
      </c>
      <c r="K120" s="228">
        <v>0</v>
      </c>
      <c r="L120" s="228">
        <v>0</v>
      </c>
      <c r="M120" s="228">
        <v>0</v>
      </c>
      <c r="N120" s="228">
        <v>0</v>
      </c>
      <c r="O120" s="217"/>
      <c r="P120" s="228">
        <v>0</v>
      </c>
      <c r="Q120" s="217"/>
      <c r="R120" s="228">
        <v>0</v>
      </c>
      <c r="S120" s="228">
        <v>0</v>
      </c>
      <c r="T120" s="228">
        <v>0</v>
      </c>
      <c r="U120" s="228">
        <v>0</v>
      </c>
      <c r="V120" s="228">
        <v>0</v>
      </c>
      <c r="W120" s="229">
        <v>0</v>
      </c>
      <c r="X120" s="224">
        <v>0</v>
      </c>
    </row>
    <row r="121" spans="1:24" x14ac:dyDescent="0.3">
      <c r="A121" s="190">
        <v>34081</v>
      </c>
      <c r="B121" s="189" t="s">
        <v>432</v>
      </c>
      <c r="C121" s="228">
        <v>18197341.469999999</v>
      </c>
      <c r="D121" s="228">
        <v>0</v>
      </c>
      <c r="E121" s="228">
        <v>0</v>
      </c>
      <c r="F121" s="228">
        <v>0</v>
      </c>
      <c r="G121" s="228">
        <v>0</v>
      </c>
      <c r="H121" s="228">
        <v>18197341.469999999</v>
      </c>
      <c r="I121" s="228">
        <v>18197341.469999999</v>
      </c>
      <c r="J121" s="229">
        <v>0</v>
      </c>
      <c r="K121" s="228">
        <v>0</v>
      </c>
      <c r="L121" s="228">
        <v>0</v>
      </c>
      <c r="M121" s="228">
        <v>0</v>
      </c>
      <c r="N121" s="228">
        <v>0</v>
      </c>
      <c r="O121" s="217"/>
      <c r="P121" s="228">
        <v>0</v>
      </c>
      <c r="Q121" s="217"/>
      <c r="R121" s="228">
        <v>0</v>
      </c>
      <c r="S121" s="228">
        <v>0</v>
      </c>
      <c r="T121" s="228">
        <v>0</v>
      </c>
      <c r="U121" s="228">
        <v>0</v>
      </c>
      <c r="V121" s="228">
        <v>0</v>
      </c>
      <c r="W121" s="229">
        <v>0</v>
      </c>
      <c r="X121" s="224">
        <v>0</v>
      </c>
    </row>
    <row r="122" spans="1:24" x14ac:dyDescent="0.3">
      <c r="A122" s="190">
        <v>34099</v>
      </c>
      <c r="B122" s="189" t="s">
        <v>433</v>
      </c>
      <c r="C122" s="228">
        <v>167469727.13999999</v>
      </c>
      <c r="D122" s="228">
        <v>6693640.7999999998</v>
      </c>
      <c r="E122" s="228">
        <v>0</v>
      </c>
      <c r="F122" s="228">
        <v>0</v>
      </c>
      <c r="G122" s="228">
        <v>0</v>
      </c>
      <c r="H122" s="228">
        <v>174163367.94</v>
      </c>
      <c r="I122" s="228">
        <v>167984622.59</v>
      </c>
      <c r="J122" s="229">
        <v>0</v>
      </c>
      <c r="K122" s="228">
        <v>0</v>
      </c>
      <c r="L122" s="228">
        <v>0</v>
      </c>
      <c r="M122" s="228">
        <v>0</v>
      </c>
      <c r="N122" s="228">
        <v>0</v>
      </c>
      <c r="O122" s="217"/>
      <c r="P122" s="228">
        <v>0</v>
      </c>
      <c r="Q122" s="217"/>
      <c r="R122" s="228">
        <v>0</v>
      </c>
      <c r="S122" s="228">
        <v>0</v>
      </c>
      <c r="T122" s="228">
        <v>0</v>
      </c>
      <c r="U122" s="228">
        <v>0</v>
      </c>
      <c r="V122" s="228">
        <v>0</v>
      </c>
      <c r="W122" s="229">
        <v>0</v>
      </c>
      <c r="X122" s="224">
        <v>0</v>
      </c>
    </row>
    <row r="123" spans="1:24" x14ac:dyDescent="0.3">
      <c r="A123" s="190">
        <v>34120</v>
      </c>
      <c r="B123" s="189" t="s">
        <v>434</v>
      </c>
      <c r="C123" s="228">
        <v>0</v>
      </c>
      <c r="D123" s="228">
        <v>0</v>
      </c>
      <c r="E123" s="228">
        <v>0</v>
      </c>
      <c r="F123" s="228">
        <v>0</v>
      </c>
      <c r="G123" s="228">
        <v>0</v>
      </c>
      <c r="H123" s="228">
        <v>0</v>
      </c>
      <c r="I123" s="228">
        <v>0</v>
      </c>
      <c r="J123" s="229">
        <v>0</v>
      </c>
      <c r="K123" s="228">
        <v>0</v>
      </c>
      <c r="L123" s="228">
        <v>0</v>
      </c>
      <c r="M123" s="228">
        <v>0</v>
      </c>
      <c r="N123" s="228">
        <v>0</v>
      </c>
      <c r="O123" s="217"/>
      <c r="P123" s="228">
        <v>0</v>
      </c>
      <c r="Q123" s="217"/>
      <c r="R123" s="228">
        <v>0</v>
      </c>
      <c r="S123" s="228">
        <v>0</v>
      </c>
      <c r="T123" s="228">
        <v>0</v>
      </c>
      <c r="U123" s="228">
        <v>0</v>
      </c>
      <c r="V123" s="228">
        <v>0</v>
      </c>
      <c r="W123" s="229">
        <v>0</v>
      </c>
      <c r="X123" s="224">
        <v>0</v>
      </c>
    </row>
    <row r="124" spans="1:24" x14ac:dyDescent="0.3">
      <c r="A124" s="190">
        <v>34128</v>
      </c>
      <c r="B124" s="189" t="s">
        <v>435</v>
      </c>
      <c r="C124" s="228">
        <v>0</v>
      </c>
      <c r="D124" s="228">
        <v>0</v>
      </c>
      <c r="E124" s="228">
        <v>0</v>
      </c>
      <c r="F124" s="228">
        <v>0</v>
      </c>
      <c r="G124" s="228">
        <v>0</v>
      </c>
      <c r="H124" s="228">
        <v>0</v>
      </c>
      <c r="I124" s="228">
        <v>0</v>
      </c>
      <c r="J124" s="229">
        <v>0</v>
      </c>
      <c r="K124" s="228">
        <v>0</v>
      </c>
      <c r="L124" s="228">
        <v>0</v>
      </c>
      <c r="M124" s="228">
        <v>0</v>
      </c>
      <c r="N124" s="228">
        <v>0</v>
      </c>
      <c r="O124" s="217"/>
      <c r="P124" s="228">
        <v>0</v>
      </c>
      <c r="Q124" s="217"/>
      <c r="R124" s="228">
        <v>0</v>
      </c>
      <c r="S124" s="228">
        <v>0</v>
      </c>
      <c r="T124" s="228">
        <v>0</v>
      </c>
      <c r="U124" s="228">
        <v>0</v>
      </c>
      <c r="V124" s="228">
        <v>0</v>
      </c>
      <c r="W124" s="229">
        <v>0</v>
      </c>
      <c r="X124" s="224">
        <v>0</v>
      </c>
    </row>
    <row r="125" spans="1:24" x14ac:dyDescent="0.3">
      <c r="A125" s="190">
        <v>34130</v>
      </c>
      <c r="B125" s="189" t="s">
        <v>436</v>
      </c>
      <c r="C125" s="228">
        <v>104796034.44999999</v>
      </c>
      <c r="D125" s="228">
        <v>9295099.3399999999</v>
      </c>
      <c r="E125" s="228">
        <v>-1859019.87</v>
      </c>
      <c r="F125" s="228">
        <v>0</v>
      </c>
      <c r="G125" s="228">
        <v>0</v>
      </c>
      <c r="H125" s="228">
        <v>112232113.91999999</v>
      </c>
      <c r="I125" s="228">
        <v>109300065.31999999</v>
      </c>
      <c r="J125" s="229">
        <v>0</v>
      </c>
      <c r="K125" s="228">
        <v>26582211.06000001</v>
      </c>
      <c r="L125" s="228">
        <v>3707894.77</v>
      </c>
      <c r="M125" s="228">
        <v>-1859019.87</v>
      </c>
      <c r="N125" s="228">
        <v>-870413</v>
      </c>
      <c r="O125" s="217"/>
      <c r="P125" s="228">
        <v>0</v>
      </c>
      <c r="Q125" s="217"/>
      <c r="R125" s="228">
        <v>0</v>
      </c>
      <c r="S125" s="228">
        <v>0</v>
      </c>
      <c r="T125" s="228">
        <v>0</v>
      </c>
      <c r="U125" s="228">
        <v>27560672.960000008</v>
      </c>
      <c r="V125" s="228">
        <v>26628126.25</v>
      </c>
      <c r="W125" s="229">
        <v>0</v>
      </c>
      <c r="X125" s="224">
        <v>3.4000000000000002E-2</v>
      </c>
    </row>
    <row r="126" spans="1:24" x14ac:dyDescent="0.3">
      <c r="A126" s="190">
        <v>34131</v>
      </c>
      <c r="B126" s="189" t="s">
        <v>437</v>
      </c>
      <c r="C126" s="228">
        <v>21253120.770000003</v>
      </c>
      <c r="D126" s="228">
        <v>0</v>
      </c>
      <c r="E126" s="228">
        <v>0</v>
      </c>
      <c r="F126" s="228">
        <v>0</v>
      </c>
      <c r="G126" s="228">
        <v>0</v>
      </c>
      <c r="H126" s="228">
        <v>21253120.770000003</v>
      </c>
      <c r="I126" s="228">
        <v>21253120.77</v>
      </c>
      <c r="J126" s="229">
        <v>0</v>
      </c>
      <c r="K126" s="228">
        <v>8844613.2999999933</v>
      </c>
      <c r="L126" s="228">
        <v>765112.31999999995</v>
      </c>
      <c r="M126" s="228">
        <v>0</v>
      </c>
      <c r="N126" s="228">
        <v>0</v>
      </c>
      <c r="O126" s="217"/>
      <c r="P126" s="228">
        <v>0</v>
      </c>
      <c r="Q126" s="217"/>
      <c r="R126" s="228">
        <v>0</v>
      </c>
      <c r="S126" s="228">
        <v>0</v>
      </c>
      <c r="T126" s="228">
        <v>0</v>
      </c>
      <c r="U126" s="228">
        <v>9609725.6199999936</v>
      </c>
      <c r="V126" s="228">
        <v>9227169.4600000009</v>
      </c>
      <c r="W126" s="229">
        <v>0</v>
      </c>
      <c r="X126" s="224">
        <v>3.5999999999999997E-2</v>
      </c>
    </row>
    <row r="127" spans="1:24" x14ac:dyDescent="0.3">
      <c r="A127" s="190">
        <v>34132</v>
      </c>
      <c r="B127" s="189" t="s">
        <v>438</v>
      </c>
      <c r="C127" s="228">
        <v>27131136.169999998</v>
      </c>
      <c r="D127" s="228">
        <v>0</v>
      </c>
      <c r="E127" s="228">
        <v>0</v>
      </c>
      <c r="F127" s="228">
        <v>0</v>
      </c>
      <c r="G127" s="228">
        <v>0</v>
      </c>
      <c r="H127" s="228">
        <v>27131136.169999998</v>
      </c>
      <c r="I127" s="228">
        <v>27131136.170000002</v>
      </c>
      <c r="J127" s="229">
        <v>0</v>
      </c>
      <c r="K127" s="228">
        <v>13603075.20000001</v>
      </c>
      <c r="L127" s="228">
        <v>949589.76</v>
      </c>
      <c r="M127" s="228">
        <v>0</v>
      </c>
      <c r="N127" s="228">
        <v>0</v>
      </c>
      <c r="O127" s="217"/>
      <c r="P127" s="228">
        <v>0</v>
      </c>
      <c r="Q127" s="217"/>
      <c r="R127" s="228">
        <v>0</v>
      </c>
      <c r="S127" s="228">
        <v>0</v>
      </c>
      <c r="T127" s="228">
        <v>0</v>
      </c>
      <c r="U127" s="228">
        <v>14552664.96000001</v>
      </c>
      <c r="V127" s="228">
        <v>14077870.08</v>
      </c>
      <c r="W127" s="229">
        <v>0</v>
      </c>
      <c r="X127" s="224">
        <v>3.5000000000000003E-2</v>
      </c>
    </row>
    <row r="128" spans="1:24" x14ac:dyDescent="0.3">
      <c r="A128" s="190">
        <v>34133</v>
      </c>
      <c r="B128" s="189" t="s">
        <v>439</v>
      </c>
      <c r="C128" s="228">
        <v>656349.29</v>
      </c>
      <c r="D128" s="228">
        <v>0</v>
      </c>
      <c r="E128" s="228">
        <v>0</v>
      </c>
      <c r="F128" s="228">
        <v>0</v>
      </c>
      <c r="G128" s="228">
        <v>0</v>
      </c>
      <c r="H128" s="228">
        <v>656349.29</v>
      </c>
      <c r="I128" s="228">
        <v>656349.29</v>
      </c>
      <c r="J128" s="229">
        <v>0</v>
      </c>
      <c r="K128" s="228">
        <v>52198.990000000013</v>
      </c>
      <c r="L128" s="228">
        <v>22972.2</v>
      </c>
      <c r="M128" s="228">
        <v>0</v>
      </c>
      <c r="N128" s="228">
        <v>0</v>
      </c>
      <c r="O128" s="217"/>
      <c r="P128" s="228">
        <v>0</v>
      </c>
      <c r="Q128" s="217"/>
      <c r="R128" s="228">
        <v>0</v>
      </c>
      <c r="S128" s="228">
        <v>0</v>
      </c>
      <c r="T128" s="228">
        <v>0</v>
      </c>
      <c r="U128" s="228">
        <v>75171.190000000017</v>
      </c>
      <c r="V128" s="228">
        <v>63685.09</v>
      </c>
      <c r="W128" s="229">
        <v>0</v>
      </c>
      <c r="X128" s="224">
        <v>3.5000000000000003E-2</v>
      </c>
    </row>
    <row r="129" spans="1:24" x14ac:dyDescent="0.3">
      <c r="A129" s="190">
        <v>34134</v>
      </c>
      <c r="B129" s="189" t="s">
        <v>440</v>
      </c>
      <c r="C129" s="228">
        <v>242333.96</v>
      </c>
      <c r="D129" s="228">
        <v>0</v>
      </c>
      <c r="E129" s="228">
        <v>0</v>
      </c>
      <c r="F129" s="228">
        <v>0</v>
      </c>
      <c r="G129" s="228">
        <v>0</v>
      </c>
      <c r="H129" s="228">
        <v>242333.96</v>
      </c>
      <c r="I129" s="228">
        <v>242333.96</v>
      </c>
      <c r="J129" s="229">
        <v>0</v>
      </c>
      <c r="K129" s="228">
        <v>-85498.06999999992</v>
      </c>
      <c r="L129" s="228">
        <v>12359.04</v>
      </c>
      <c r="M129" s="228">
        <v>0</v>
      </c>
      <c r="N129" s="228">
        <v>0</v>
      </c>
      <c r="O129" s="217"/>
      <c r="P129" s="228">
        <v>0</v>
      </c>
      <c r="Q129" s="217"/>
      <c r="R129" s="228">
        <v>0</v>
      </c>
      <c r="S129" s="228">
        <v>0</v>
      </c>
      <c r="T129" s="228">
        <v>0</v>
      </c>
      <c r="U129" s="228">
        <v>-73139.029999999912</v>
      </c>
      <c r="V129" s="228">
        <v>-79318.55</v>
      </c>
      <c r="W129" s="229">
        <v>0</v>
      </c>
      <c r="X129" s="224">
        <v>5.0999999999999997E-2</v>
      </c>
    </row>
    <row r="130" spans="1:24" x14ac:dyDescent="0.3">
      <c r="A130" s="190">
        <v>34135</v>
      </c>
      <c r="B130" s="189" t="s">
        <v>441</v>
      </c>
      <c r="C130" s="228">
        <v>793114.26</v>
      </c>
      <c r="D130" s="228">
        <v>0</v>
      </c>
      <c r="E130" s="228">
        <v>0</v>
      </c>
      <c r="F130" s="228">
        <v>0</v>
      </c>
      <c r="G130" s="228">
        <v>0</v>
      </c>
      <c r="H130" s="228">
        <v>793114.26</v>
      </c>
      <c r="I130" s="228">
        <v>793114.26</v>
      </c>
      <c r="J130" s="229">
        <v>0</v>
      </c>
      <c r="K130" s="228">
        <v>-62573.459999999963</v>
      </c>
      <c r="L130" s="228">
        <v>34897.08</v>
      </c>
      <c r="M130" s="228">
        <v>0</v>
      </c>
      <c r="N130" s="228">
        <v>0</v>
      </c>
      <c r="O130" s="217"/>
      <c r="P130" s="228">
        <v>0</v>
      </c>
      <c r="Q130" s="217"/>
      <c r="R130" s="228">
        <v>0</v>
      </c>
      <c r="S130" s="228">
        <v>0</v>
      </c>
      <c r="T130" s="228">
        <v>0</v>
      </c>
      <c r="U130" s="228">
        <v>-27676.379999999961</v>
      </c>
      <c r="V130" s="228">
        <v>-45124.92</v>
      </c>
      <c r="W130" s="229">
        <v>-3.637978807091713E-11</v>
      </c>
      <c r="X130" s="224">
        <v>4.3999999999999997E-2</v>
      </c>
    </row>
    <row r="131" spans="1:24" x14ac:dyDescent="0.3">
      <c r="A131" s="190">
        <v>34136</v>
      </c>
      <c r="B131" s="189" t="s">
        <v>442</v>
      </c>
      <c r="C131" s="228">
        <v>2656231.54</v>
      </c>
      <c r="D131" s="228">
        <v>0</v>
      </c>
      <c r="E131" s="228">
        <v>0</v>
      </c>
      <c r="F131" s="228">
        <v>0</v>
      </c>
      <c r="G131" s="228">
        <v>0</v>
      </c>
      <c r="H131" s="228">
        <v>2656231.54</v>
      </c>
      <c r="I131" s="228">
        <v>2656231.54</v>
      </c>
      <c r="J131" s="229">
        <v>0</v>
      </c>
      <c r="K131" s="228">
        <v>612744.56000000052</v>
      </c>
      <c r="L131" s="228">
        <v>82343.16</v>
      </c>
      <c r="M131" s="228">
        <v>0</v>
      </c>
      <c r="N131" s="228">
        <v>0</v>
      </c>
      <c r="O131" s="217"/>
      <c r="P131" s="228">
        <v>0</v>
      </c>
      <c r="Q131" s="217"/>
      <c r="R131" s="228">
        <v>0</v>
      </c>
      <c r="S131" s="228">
        <v>0</v>
      </c>
      <c r="T131" s="228">
        <v>0</v>
      </c>
      <c r="U131" s="228">
        <v>695087.72000000055</v>
      </c>
      <c r="V131" s="228">
        <v>653916.14</v>
      </c>
      <c r="W131" s="229">
        <v>0</v>
      </c>
      <c r="X131" s="224">
        <v>3.1E-2</v>
      </c>
    </row>
    <row r="132" spans="1:24" x14ac:dyDescent="0.3">
      <c r="A132" s="190">
        <v>34141</v>
      </c>
      <c r="B132" s="189" t="s">
        <v>443</v>
      </c>
      <c r="C132" s="228">
        <v>0</v>
      </c>
      <c r="D132" s="228">
        <v>0</v>
      </c>
      <c r="E132" s="228">
        <v>0</v>
      </c>
      <c r="F132" s="228">
        <v>0</v>
      </c>
      <c r="G132" s="228">
        <v>0</v>
      </c>
      <c r="H132" s="228">
        <v>0</v>
      </c>
      <c r="I132" s="228">
        <v>0</v>
      </c>
      <c r="J132" s="229">
        <v>0</v>
      </c>
      <c r="K132" s="228">
        <v>0</v>
      </c>
      <c r="L132" s="228">
        <v>0</v>
      </c>
      <c r="M132" s="228">
        <v>0</v>
      </c>
      <c r="N132" s="228">
        <v>0</v>
      </c>
      <c r="O132" s="217"/>
      <c r="P132" s="228">
        <v>0</v>
      </c>
      <c r="Q132" s="217"/>
      <c r="R132" s="228">
        <v>0</v>
      </c>
      <c r="S132" s="228">
        <v>0</v>
      </c>
      <c r="T132" s="228">
        <v>0</v>
      </c>
      <c r="U132" s="228">
        <v>0</v>
      </c>
      <c r="V132" s="228">
        <v>0</v>
      </c>
      <c r="W132" s="229">
        <v>0</v>
      </c>
      <c r="X132" s="224">
        <v>0</v>
      </c>
    </row>
    <row r="133" spans="1:24" x14ac:dyDescent="0.3">
      <c r="A133" s="190">
        <v>34142</v>
      </c>
      <c r="B133" s="189" t="s">
        <v>444</v>
      </c>
      <c r="C133" s="228">
        <v>0</v>
      </c>
      <c r="D133" s="228">
        <v>0</v>
      </c>
      <c r="E133" s="228">
        <v>0</v>
      </c>
      <c r="F133" s="228">
        <v>0</v>
      </c>
      <c r="G133" s="228">
        <v>0</v>
      </c>
      <c r="H133" s="228">
        <v>0</v>
      </c>
      <c r="I133" s="228">
        <v>0</v>
      </c>
      <c r="J133" s="229">
        <v>0</v>
      </c>
      <c r="K133" s="228">
        <v>0</v>
      </c>
      <c r="L133" s="228">
        <v>0</v>
      </c>
      <c r="M133" s="228">
        <v>0</v>
      </c>
      <c r="N133" s="228">
        <v>0</v>
      </c>
      <c r="O133" s="217"/>
      <c r="P133" s="228">
        <v>0</v>
      </c>
      <c r="Q133" s="217"/>
      <c r="R133" s="228">
        <v>0</v>
      </c>
      <c r="S133" s="228">
        <v>0</v>
      </c>
      <c r="T133" s="228">
        <v>0</v>
      </c>
      <c r="U133" s="228">
        <v>0</v>
      </c>
      <c r="V133" s="228">
        <v>0</v>
      </c>
      <c r="W133" s="229">
        <v>0</v>
      </c>
      <c r="X133" s="224">
        <v>0</v>
      </c>
    </row>
    <row r="134" spans="1:24" x14ac:dyDescent="0.3">
      <c r="A134" s="190">
        <v>34143</v>
      </c>
      <c r="B134" s="189" t="s">
        <v>445</v>
      </c>
      <c r="C134" s="228">
        <v>2290548.98</v>
      </c>
      <c r="D134" s="228">
        <v>0</v>
      </c>
      <c r="E134" s="228">
        <v>0</v>
      </c>
      <c r="F134" s="228">
        <v>0</v>
      </c>
      <c r="G134" s="228">
        <v>0</v>
      </c>
      <c r="H134" s="228">
        <v>2290548.98</v>
      </c>
      <c r="I134" s="228">
        <v>2290548.98</v>
      </c>
      <c r="J134" s="229">
        <v>0</v>
      </c>
      <c r="K134" s="228">
        <v>1471410.2599999993</v>
      </c>
      <c r="L134" s="228">
        <v>66425.88</v>
      </c>
      <c r="M134" s="228">
        <v>0</v>
      </c>
      <c r="N134" s="228">
        <v>0</v>
      </c>
      <c r="O134" s="217"/>
      <c r="P134" s="228">
        <v>0</v>
      </c>
      <c r="Q134" s="217"/>
      <c r="R134" s="228">
        <v>0</v>
      </c>
      <c r="S134" s="228">
        <v>0</v>
      </c>
      <c r="T134" s="228">
        <v>0</v>
      </c>
      <c r="U134" s="228">
        <v>1537836.1399999992</v>
      </c>
      <c r="V134" s="228">
        <v>1504623.2</v>
      </c>
      <c r="W134" s="229">
        <v>0</v>
      </c>
      <c r="X134" s="224">
        <v>2.9000000000000001E-2</v>
      </c>
    </row>
    <row r="135" spans="1:24" x14ac:dyDescent="0.3">
      <c r="A135" s="190">
        <v>34144</v>
      </c>
      <c r="B135" s="189" t="s">
        <v>446</v>
      </c>
      <c r="C135" s="228">
        <v>3335882.55</v>
      </c>
      <c r="D135" s="228">
        <v>0</v>
      </c>
      <c r="E135" s="228">
        <v>0</v>
      </c>
      <c r="F135" s="228">
        <v>0</v>
      </c>
      <c r="G135" s="228">
        <v>0</v>
      </c>
      <c r="H135" s="228">
        <v>3335882.55</v>
      </c>
      <c r="I135" s="228">
        <v>3335882.55</v>
      </c>
      <c r="J135" s="229">
        <v>0</v>
      </c>
      <c r="K135" s="228">
        <v>929605.46</v>
      </c>
      <c r="L135" s="228">
        <v>120091.8</v>
      </c>
      <c r="M135" s="228">
        <v>0</v>
      </c>
      <c r="N135" s="228">
        <v>0</v>
      </c>
      <c r="O135" s="217"/>
      <c r="P135" s="228">
        <v>0</v>
      </c>
      <c r="Q135" s="217"/>
      <c r="R135" s="228">
        <v>0</v>
      </c>
      <c r="S135" s="228">
        <v>0</v>
      </c>
      <c r="T135" s="228">
        <v>0</v>
      </c>
      <c r="U135" s="228">
        <v>1049697.26</v>
      </c>
      <c r="V135" s="228">
        <v>989651.36</v>
      </c>
      <c r="W135" s="229">
        <v>0</v>
      </c>
      <c r="X135" s="224">
        <v>3.5999999999999997E-2</v>
      </c>
    </row>
    <row r="136" spans="1:24" x14ac:dyDescent="0.3">
      <c r="A136" s="190">
        <v>34145</v>
      </c>
      <c r="B136" s="189" t="s">
        <v>447</v>
      </c>
      <c r="C136" s="228">
        <v>0</v>
      </c>
      <c r="D136" s="228">
        <v>0</v>
      </c>
      <c r="E136" s="228">
        <v>0</v>
      </c>
      <c r="F136" s="228">
        <v>0</v>
      </c>
      <c r="G136" s="228">
        <v>0</v>
      </c>
      <c r="H136" s="228">
        <v>0</v>
      </c>
      <c r="I136" s="228">
        <v>0</v>
      </c>
      <c r="J136" s="229">
        <v>0</v>
      </c>
      <c r="K136" s="228">
        <v>0</v>
      </c>
      <c r="L136" s="228">
        <v>0</v>
      </c>
      <c r="M136" s="228">
        <v>0</v>
      </c>
      <c r="N136" s="228">
        <v>0</v>
      </c>
      <c r="O136" s="217"/>
      <c r="P136" s="228">
        <v>0</v>
      </c>
      <c r="Q136" s="217"/>
      <c r="R136" s="228">
        <v>0</v>
      </c>
      <c r="S136" s="228">
        <v>0</v>
      </c>
      <c r="T136" s="228">
        <v>0</v>
      </c>
      <c r="U136" s="228">
        <v>0</v>
      </c>
      <c r="V136" s="228">
        <v>0</v>
      </c>
      <c r="W136" s="229">
        <v>0</v>
      </c>
      <c r="X136" s="224">
        <v>2.9000000000000001E-2</v>
      </c>
    </row>
    <row r="137" spans="1:24" x14ac:dyDescent="0.3">
      <c r="A137" s="190">
        <v>34146</v>
      </c>
      <c r="B137" s="189" t="s">
        <v>448</v>
      </c>
      <c r="C137" s="228">
        <v>0</v>
      </c>
      <c r="D137" s="228">
        <v>0</v>
      </c>
      <c r="E137" s="228">
        <v>0</v>
      </c>
      <c r="F137" s="228">
        <v>0</v>
      </c>
      <c r="G137" s="228">
        <v>0</v>
      </c>
      <c r="H137" s="228">
        <v>0</v>
      </c>
      <c r="I137" s="228">
        <v>0</v>
      </c>
      <c r="J137" s="229">
        <v>0</v>
      </c>
      <c r="K137" s="228">
        <v>0</v>
      </c>
      <c r="L137" s="228">
        <v>0</v>
      </c>
      <c r="M137" s="228">
        <v>0</v>
      </c>
      <c r="N137" s="228">
        <v>0</v>
      </c>
      <c r="O137" s="217"/>
      <c r="P137" s="228">
        <v>0</v>
      </c>
      <c r="Q137" s="217"/>
      <c r="R137" s="228">
        <v>0</v>
      </c>
      <c r="S137" s="228">
        <v>0</v>
      </c>
      <c r="T137" s="228">
        <v>0</v>
      </c>
      <c r="U137" s="228">
        <v>0</v>
      </c>
      <c r="V137" s="228">
        <v>0</v>
      </c>
      <c r="W137" s="229">
        <v>0</v>
      </c>
      <c r="X137" s="224">
        <v>2.9000000000000001E-2</v>
      </c>
    </row>
    <row r="138" spans="1:24" x14ac:dyDescent="0.3">
      <c r="A138" s="190">
        <v>34180</v>
      </c>
      <c r="B138" s="189" t="s">
        <v>449</v>
      </c>
      <c r="C138" s="228">
        <v>193028877.69000003</v>
      </c>
      <c r="D138" s="228">
        <v>0</v>
      </c>
      <c r="E138" s="228">
        <v>0</v>
      </c>
      <c r="F138" s="228">
        <v>0</v>
      </c>
      <c r="G138" s="228">
        <v>0</v>
      </c>
      <c r="H138" s="228">
        <v>193028877.69000003</v>
      </c>
      <c r="I138" s="228">
        <v>193028877.69</v>
      </c>
      <c r="J138" s="229">
        <v>0</v>
      </c>
      <c r="K138" s="228">
        <v>61258219.739999995</v>
      </c>
      <c r="L138" s="228">
        <v>5983895.1600000001</v>
      </c>
      <c r="M138" s="228">
        <v>0</v>
      </c>
      <c r="N138" s="228">
        <v>0</v>
      </c>
      <c r="O138" s="217"/>
      <c r="P138" s="228">
        <v>0</v>
      </c>
      <c r="Q138" s="217"/>
      <c r="R138" s="228">
        <v>0</v>
      </c>
      <c r="S138" s="228">
        <v>0</v>
      </c>
      <c r="T138" s="228">
        <v>0</v>
      </c>
      <c r="U138" s="228">
        <v>67242114.899999991</v>
      </c>
      <c r="V138" s="228">
        <v>64250167.32</v>
      </c>
      <c r="W138" s="229">
        <v>0</v>
      </c>
      <c r="X138" s="224">
        <v>3.1E-2</v>
      </c>
    </row>
    <row r="139" spans="1:24" x14ac:dyDescent="0.3">
      <c r="A139" s="190">
        <v>34181</v>
      </c>
      <c r="B139" s="189" t="s">
        <v>450</v>
      </c>
      <c r="C139" s="228">
        <v>53101275.780000016</v>
      </c>
      <c r="D139" s="228">
        <v>0</v>
      </c>
      <c r="E139" s="228">
        <v>0</v>
      </c>
      <c r="F139" s="228">
        <v>0</v>
      </c>
      <c r="G139" s="228">
        <v>0</v>
      </c>
      <c r="H139" s="228">
        <v>53101275.780000016</v>
      </c>
      <c r="I139" s="228">
        <v>53101275.780000001</v>
      </c>
      <c r="J139" s="229">
        <v>0</v>
      </c>
      <c r="K139" s="228">
        <v>26607221.869999979</v>
      </c>
      <c r="L139" s="228">
        <v>1964747.16</v>
      </c>
      <c r="M139" s="228">
        <v>0</v>
      </c>
      <c r="N139" s="228">
        <v>0</v>
      </c>
      <c r="O139" s="217"/>
      <c r="P139" s="228">
        <v>0</v>
      </c>
      <c r="Q139" s="217"/>
      <c r="R139" s="228">
        <v>0</v>
      </c>
      <c r="S139" s="228">
        <v>0</v>
      </c>
      <c r="T139" s="228">
        <v>0</v>
      </c>
      <c r="U139" s="228">
        <v>28571969.029999979</v>
      </c>
      <c r="V139" s="228">
        <v>27589595.449999999</v>
      </c>
      <c r="W139" s="229">
        <v>0</v>
      </c>
      <c r="X139" s="224">
        <v>3.6999999999999998E-2</v>
      </c>
    </row>
    <row r="140" spans="1:24" x14ac:dyDescent="0.3">
      <c r="A140" s="190">
        <v>34182</v>
      </c>
      <c r="B140" s="189" t="s">
        <v>451</v>
      </c>
      <c r="C140" s="228">
        <v>2342155.2899999996</v>
      </c>
      <c r="D140" s="228">
        <v>0</v>
      </c>
      <c r="E140" s="228">
        <v>0</v>
      </c>
      <c r="F140" s="228">
        <v>0</v>
      </c>
      <c r="G140" s="228">
        <v>0</v>
      </c>
      <c r="H140" s="228">
        <v>2342155.2899999996</v>
      </c>
      <c r="I140" s="228">
        <v>2342155.29</v>
      </c>
      <c r="J140" s="229">
        <v>0</v>
      </c>
      <c r="K140" s="228">
        <v>1270614.5399999993</v>
      </c>
      <c r="L140" s="228">
        <v>60896.04</v>
      </c>
      <c r="M140" s="228">
        <v>0</v>
      </c>
      <c r="N140" s="228">
        <v>0</v>
      </c>
      <c r="O140" s="217"/>
      <c r="P140" s="228">
        <v>0</v>
      </c>
      <c r="Q140" s="217"/>
      <c r="R140" s="228">
        <v>0</v>
      </c>
      <c r="S140" s="228">
        <v>0</v>
      </c>
      <c r="T140" s="228">
        <v>0</v>
      </c>
      <c r="U140" s="228">
        <v>1331510.5799999994</v>
      </c>
      <c r="V140" s="228">
        <v>1301062.56</v>
      </c>
      <c r="W140" s="229">
        <v>0</v>
      </c>
      <c r="X140" s="224">
        <v>2.5999999999999999E-2</v>
      </c>
    </row>
    <row r="141" spans="1:24" x14ac:dyDescent="0.3">
      <c r="A141" s="190">
        <v>34183</v>
      </c>
      <c r="B141" s="189" t="s">
        <v>452</v>
      </c>
      <c r="C141" s="228">
        <v>10708676.690000001</v>
      </c>
      <c r="D141" s="228">
        <v>0</v>
      </c>
      <c r="E141" s="228">
        <v>0</v>
      </c>
      <c r="F141" s="228">
        <v>0</v>
      </c>
      <c r="G141" s="228">
        <v>0</v>
      </c>
      <c r="H141" s="228">
        <v>10708676.690000001</v>
      </c>
      <c r="I141" s="228">
        <v>10708676.689999999</v>
      </c>
      <c r="J141" s="229">
        <v>0</v>
      </c>
      <c r="K141" s="228">
        <v>5722534.7500000009</v>
      </c>
      <c r="L141" s="228">
        <v>278425.56</v>
      </c>
      <c r="M141" s="228">
        <v>0</v>
      </c>
      <c r="N141" s="228">
        <v>0</v>
      </c>
      <c r="O141" s="217"/>
      <c r="P141" s="228">
        <v>0</v>
      </c>
      <c r="Q141" s="217"/>
      <c r="R141" s="228">
        <v>0</v>
      </c>
      <c r="S141" s="228">
        <v>0</v>
      </c>
      <c r="T141" s="228">
        <v>0</v>
      </c>
      <c r="U141" s="228">
        <v>6000960.3100000005</v>
      </c>
      <c r="V141" s="228">
        <v>5861747.5300000003</v>
      </c>
      <c r="W141" s="229">
        <v>0</v>
      </c>
      <c r="X141" s="224">
        <v>2.5999999999999999E-2</v>
      </c>
    </row>
    <row r="142" spans="1:24" x14ac:dyDescent="0.3">
      <c r="A142" s="190">
        <v>34184</v>
      </c>
      <c r="B142" s="189" t="s">
        <v>453</v>
      </c>
      <c r="C142" s="228">
        <v>5812062.1499999994</v>
      </c>
      <c r="D142" s="228">
        <v>0</v>
      </c>
      <c r="E142" s="228">
        <v>0</v>
      </c>
      <c r="F142" s="228">
        <v>0</v>
      </c>
      <c r="G142" s="228">
        <v>0</v>
      </c>
      <c r="H142" s="228">
        <v>5812062.1499999994</v>
      </c>
      <c r="I142" s="228">
        <v>5812062.1500000004</v>
      </c>
      <c r="J142" s="229">
        <v>0</v>
      </c>
      <c r="K142" s="228">
        <v>2240567.700000002</v>
      </c>
      <c r="L142" s="228">
        <v>156925.68</v>
      </c>
      <c r="M142" s="228">
        <v>0</v>
      </c>
      <c r="N142" s="228">
        <v>0</v>
      </c>
      <c r="O142" s="217"/>
      <c r="P142" s="228">
        <v>0</v>
      </c>
      <c r="Q142" s="217"/>
      <c r="R142" s="228">
        <v>0</v>
      </c>
      <c r="S142" s="228">
        <v>0</v>
      </c>
      <c r="T142" s="228">
        <v>0</v>
      </c>
      <c r="U142" s="228">
        <v>2397493.3800000022</v>
      </c>
      <c r="V142" s="228">
        <v>2319030.54</v>
      </c>
      <c r="W142" s="229">
        <v>0</v>
      </c>
      <c r="X142" s="224">
        <v>2.7E-2</v>
      </c>
    </row>
    <row r="143" spans="1:24" x14ac:dyDescent="0.3">
      <c r="A143" s="190">
        <v>34185</v>
      </c>
      <c r="B143" s="189" t="s">
        <v>454</v>
      </c>
      <c r="C143" s="228">
        <v>5746580.1100000003</v>
      </c>
      <c r="D143" s="228">
        <v>0</v>
      </c>
      <c r="E143" s="228">
        <v>0</v>
      </c>
      <c r="F143" s="228">
        <v>0</v>
      </c>
      <c r="G143" s="228">
        <v>0</v>
      </c>
      <c r="H143" s="228">
        <v>5746580.1100000003</v>
      </c>
      <c r="I143" s="228">
        <v>5746580.1100000003</v>
      </c>
      <c r="J143" s="229">
        <v>0</v>
      </c>
      <c r="K143" s="228">
        <v>2269108.9799999981</v>
      </c>
      <c r="L143" s="228">
        <v>155157.72</v>
      </c>
      <c r="M143" s="228">
        <v>0</v>
      </c>
      <c r="N143" s="228">
        <v>0</v>
      </c>
      <c r="O143" s="217"/>
      <c r="P143" s="228">
        <v>0</v>
      </c>
      <c r="Q143" s="217"/>
      <c r="R143" s="228">
        <v>0</v>
      </c>
      <c r="S143" s="228">
        <v>0</v>
      </c>
      <c r="T143" s="228">
        <v>0</v>
      </c>
      <c r="U143" s="228">
        <v>2424266.6999999983</v>
      </c>
      <c r="V143" s="228">
        <v>2346687.84</v>
      </c>
      <c r="W143" s="229">
        <v>0</v>
      </c>
      <c r="X143" s="224">
        <v>2.7E-2</v>
      </c>
    </row>
    <row r="144" spans="1:24" x14ac:dyDescent="0.3">
      <c r="A144" s="190">
        <v>34186</v>
      </c>
      <c r="B144" s="189" t="s">
        <v>455</v>
      </c>
      <c r="C144" s="228">
        <v>13374554.050000001</v>
      </c>
      <c r="D144" s="228">
        <v>0</v>
      </c>
      <c r="E144" s="228">
        <v>0</v>
      </c>
      <c r="F144" s="228">
        <v>0</v>
      </c>
      <c r="G144" s="228">
        <v>0</v>
      </c>
      <c r="H144" s="228">
        <v>13374554.050000001</v>
      </c>
      <c r="I144" s="228">
        <v>13374554.050000001</v>
      </c>
      <c r="J144" s="229">
        <v>0</v>
      </c>
      <c r="K144" s="228">
        <v>3918843.4700000044</v>
      </c>
      <c r="L144" s="228">
        <v>347738.4</v>
      </c>
      <c r="M144" s="228">
        <v>0</v>
      </c>
      <c r="N144" s="228">
        <v>0</v>
      </c>
      <c r="O144" s="217"/>
      <c r="P144" s="228">
        <v>0</v>
      </c>
      <c r="Q144" s="217"/>
      <c r="R144" s="228">
        <v>0</v>
      </c>
      <c r="S144" s="228">
        <v>0</v>
      </c>
      <c r="T144" s="228">
        <v>0</v>
      </c>
      <c r="U144" s="228">
        <v>4266581.8700000048</v>
      </c>
      <c r="V144" s="228">
        <v>4092712.67</v>
      </c>
      <c r="W144" s="229">
        <v>0</v>
      </c>
      <c r="X144" s="224">
        <v>2.5999999999999999E-2</v>
      </c>
    </row>
    <row r="145" spans="1:24" x14ac:dyDescent="0.3">
      <c r="A145" s="190">
        <v>34198</v>
      </c>
      <c r="B145" s="189" t="s">
        <v>456</v>
      </c>
      <c r="C145" s="228">
        <v>0</v>
      </c>
      <c r="D145" s="228">
        <v>0</v>
      </c>
      <c r="E145" s="228">
        <v>0</v>
      </c>
      <c r="F145" s="228">
        <v>0</v>
      </c>
      <c r="G145" s="228">
        <v>0</v>
      </c>
      <c r="H145" s="228">
        <v>0</v>
      </c>
      <c r="I145" s="228">
        <v>0</v>
      </c>
      <c r="J145" s="229">
        <v>0</v>
      </c>
      <c r="K145" s="228">
        <v>0</v>
      </c>
      <c r="L145" s="228">
        <v>0</v>
      </c>
      <c r="M145" s="228">
        <v>0</v>
      </c>
      <c r="N145" s="228">
        <v>0</v>
      </c>
      <c r="O145" s="217"/>
      <c r="P145" s="228">
        <v>0</v>
      </c>
      <c r="Q145" s="217"/>
      <c r="R145" s="228">
        <v>0</v>
      </c>
      <c r="S145" s="228">
        <v>0</v>
      </c>
      <c r="T145" s="228">
        <v>0</v>
      </c>
      <c r="U145" s="228">
        <v>0</v>
      </c>
      <c r="V145" s="228">
        <v>0</v>
      </c>
      <c r="W145" s="229">
        <v>0</v>
      </c>
      <c r="X145" s="224">
        <v>3.3000000000000002E-2</v>
      </c>
    </row>
    <row r="146" spans="1:24" x14ac:dyDescent="0.3">
      <c r="A146" s="190">
        <v>34199</v>
      </c>
      <c r="B146" s="189" t="s">
        <v>457</v>
      </c>
      <c r="C146" s="228">
        <v>450039902.33000004</v>
      </c>
      <c r="D146" s="228">
        <v>20679017.75</v>
      </c>
      <c r="E146" s="228">
        <v>0</v>
      </c>
      <c r="F146" s="228">
        <v>0</v>
      </c>
      <c r="G146" s="228">
        <v>0</v>
      </c>
      <c r="H146" s="228">
        <v>470718920.08000004</v>
      </c>
      <c r="I146" s="228">
        <v>455260775.06</v>
      </c>
      <c r="J146" s="229">
        <v>0</v>
      </c>
      <c r="K146" s="228">
        <v>40916804.459999986</v>
      </c>
      <c r="L146" s="228">
        <v>13165205.279999999</v>
      </c>
      <c r="M146" s="228">
        <v>0</v>
      </c>
      <c r="N146" s="228">
        <v>0</v>
      </c>
      <c r="O146" s="217"/>
      <c r="P146" s="228">
        <v>0</v>
      </c>
      <c r="Q146" s="217"/>
      <c r="R146" s="228">
        <v>0</v>
      </c>
      <c r="S146" s="228">
        <v>0</v>
      </c>
      <c r="T146" s="228">
        <v>0</v>
      </c>
      <c r="U146" s="228">
        <v>54082009.739999987</v>
      </c>
      <c r="V146" s="228">
        <v>47460922.420000002</v>
      </c>
      <c r="W146" s="229">
        <v>0</v>
      </c>
      <c r="X146" s="224">
        <v>2.9000000000000001E-2</v>
      </c>
    </row>
    <row r="147" spans="1:24" x14ac:dyDescent="0.3">
      <c r="A147" s="190">
        <v>34220</v>
      </c>
      <c r="B147" s="189" t="s">
        <v>458</v>
      </c>
      <c r="C147" s="228">
        <v>0</v>
      </c>
      <c r="D147" s="228">
        <v>0</v>
      </c>
      <c r="E147" s="228">
        <v>0</v>
      </c>
      <c r="F147" s="228">
        <v>0</v>
      </c>
      <c r="G147" s="228">
        <v>0</v>
      </c>
      <c r="H147" s="228">
        <v>0</v>
      </c>
      <c r="I147" s="228">
        <v>0</v>
      </c>
      <c r="J147" s="229">
        <v>0</v>
      </c>
      <c r="K147" s="228">
        <v>0</v>
      </c>
      <c r="L147" s="228">
        <v>0</v>
      </c>
      <c r="M147" s="228">
        <v>0</v>
      </c>
      <c r="N147" s="228">
        <v>0</v>
      </c>
      <c r="O147" s="217"/>
      <c r="P147" s="228">
        <v>0</v>
      </c>
      <c r="Q147" s="217"/>
      <c r="R147" s="228">
        <v>0</v>
      </c>
      <c r="S147" s="228">
        <v>0</v>
      </c>
      <c r="T147" s="228">
        <v>0</v>
      </c>
      <c r="U147" s="228">
        <v>0</v>
      </c>
      <c r="V147" s="228">
        <v>0</v>
      </c>
      <c r="W147" s="229">
        <v>0</v>
      </c>
      <c r="X147" s="224">
        <v>0</v>
      </c>
    </row>
    <row r="148" spans="1:24" x14ac:dyDescent="0.3">
      <c r="A148" s="190">
        <v>34228</v>
      </c>
      <c r="B148" s="189" t="s">
        <v>459</v>
      </c>
      <c r="C148" s="228">
        <v>0</v>
      </c>
      <c r="D148" s="228">
        <v>0</v>
      </c>
      <c r="E148" s="228">
        <v>0</v>
      </c>
      <c r="F148" s="228">
        <v>0</v>
      </c>
      <c r="G148" s="228">
        <v>0</v>
      </c>
      <c r="H148" s="228">
        <v>0</v>
      </c>
      <c r="I148" s="228">
        <v>0</v>
      </c>
      <c r="J148" s="229">
        <v>0</v>
      </c>
      <c r="K148" s="228">
        <v>0</v>
      </c>
      <c r="L148" s="228">
        <v>0</v>
      </c>
      <c r="M148" s="228">
        <v>0</v>
      </c>
      <c r="N148" s="228">
        <v>0</v>
      </c>
      <c r="O148" s="217"/>
      <c r="P148" s="228">
        <v>0</v>
      </c>
      <c r="Q148" s="217"/>
      <c r="R148" s="228">
        <v>0</v>
      </c>
      <c r="S148" s="228">
        <v>0</v>
      </c>
      <c r="T148" s="228">
        <v>0</v>
      </c>
      <c r="U148" s="228">
        <v>0</v>
      </c>
      <c r="V148" s="228">
        <v>0</v>
      </c>
      <c r="W148" s="229">
        <v>0</v>
      </c>
      <c r="X148" s="224">
        <v>0</v>
      </c>
    </row>
    <row r="149" spans="1:24" x14ac:dyDescent="0.3">
      <c r="A149" s="190">
        <v>34230</v>
      </c>
      <c r="B149" s="189" t="s">
        <v>460</v>
      </c>
      <c r="C149" s="228">
        <v>24416151.070000008</v>
      </c>
      <c r="D149" s="228">
        <v>21123922.539999999</v>
      </c>
      <c r="E149" s="228">
        <v>-4224784.54</v>
      </c>
      <c r="F149" s="228">
        <v>0</v>
      </c>
      <c r="G149" s="228">
        <v>0</v>
      </c>
      <c r="H149" s="228">
        <v>41315289.070000008</v>
      </c>
      <c r="I149" s="228">
        <v>36694364.340000004</v>
      </c>
      <c r="J149" s="229">
        <v>0</v>
      </c>
      <c r="K149" s="228">
        <v>7904233.6499999966</v>
      </c>
      <c r="L149" s="228">
        <v>1089278.6299999999</v>
      </c>
      <c r="M149" s="228">
        <v>-4224784.54</v>
      </c>
      <c r="N149" s="228">
        <v>-684787</v>
      </c>
      <c r="O149" s="217"/>
      <c r="P149" s="228">
        <v>0</v>
      </c>
      <c r="Q149" s="217"/>
      <c r="R149" s="228">
        <v>0</v>
      </c>
      <c r="S149" s="228">
        <v>0</v>
      </c>
      <c r="T149" s="228">
        <v>0</v>
      </c>
      <c r="U149" s="228">
        <v>4083940.7399999974</v>
      </c>
      <c r="V149" s="228">
        <v>4863968.5</v>
      </c>
      <c r="W149" s="229">
        <v>0</v>
      </c>
      <c r="X149" s="224">
        <v>0.03</v>
      </c>
    </row>
    <row r="150" spans="1:24" x14ac:dyDescent="0.3">
      <c r="A150" s="190">
        <v>34231</v>
      </c>
      <c r="B150" s="189" t="s">
        <v>461</v>
      </c>
      <c r="C150" s="228">
        <v>82756183.969999969</v>
      </c>
      <c r="D150" s="228">
        <v>9866065.3000000007</v>
      </c>
      <c r="E150" s="228">
        <v>-1973213.07</v>
      </c>
      <c r="F150" s="228">
        <v>0</v>
      </c>
      <c r="G150" s="228">
        <v>0</v>
      </c>
      <c r="H150" s="228">
        <v>90649036.199999973</v>
      </c>
      <c r="I150" s="228">
        <v>87846091.049999997</v>
      </c>
      <c r="J150" s="229">
        <v>0</v>
      </c>
      <c r="K150" s="228">
        <v>37434170.730000004</v>
      </c>
      <c r="L150" s="228">
        <v>3504500.49</v>
      </c>
      <c r="M150" s="228">
        <v>-1973213.07</v>
      </c>
      <c r="N150" s="228">
        <v>-867337.31</v>
      </c>
      <c r="O150" s="217"/>
      <c r="P150" s="228">
        <v>0</v>
      </c>
      <c r="Q150" s="217"/>
      <c r="R150" s="228">
        <v>0</v>
      </c>
      <c r="S150" s="228">
        <v>0</v>
      </c>
      <c r="T150" s="228">
        <v>0</v>
      </c>
      <c r="U150" s="228">
        <v>38098120.840000004</v>
      </c>
      <c r="V150" s="228">
        <v>37434869.740000002</v>
      </c>
      <c r="W150" s="229">
        <v>0</v>
      </c>
      <c r="X150" s="224">
        <v>0.04</v>
      </c>
    </row>
    <row r="151" spans="1:24" x14ac:dyDescent="0.3">
      <c r="A151" s="190">
        <v>34232</v>
      </c>
      <c r="B151" s="189" t="s">
        <v>462</v>
      </c>
      <c r="C151" s="228">
        <v>106332778.90999998</v>
      </c>
      <c r="D151" s="228">
        <v>45446681.780000001</v>
      </c>
      <c r="E151" s="228">
        <v>-9089336.3699999992</v>
      </c>
      <c r="F151" s="228">
        <v>0</v>
      </c>
      <c r="G151" s="228">
        <v>0</v>
      </c>
      <c r="H151" s="228">
        <v>142690124.31999999</v>
      </c>
      <c r="I151" s="228">
        <v>126971982.84999999</v>
      </c>
      <c r="J151" s="229">
        <v>-4.999995231628418E-3</v>
      </c>
      <c r="K151" s="228">
        <v>47730951.509999961</v>
      </c>
      <c r="L151" s="228">
        <v>4900823.37</v>
      </c>
      <c r="M151" s="228">
        <v>-9089336.3699999992</v>
      </c>
      <c r="N151" s="228">
        <v>-2202545.4</v>
      </c>
      <c r="O151" s="217"/>
      <c r="P151" s="228">
        <v>0</v>
      </c>
      <c r="Q151" s="217"/>
      <c r="R151" s="228">
        <v>0</v>
      </c>
      <c r="S151" s="228">
        <v>0</v>
      </c>
      <c r="T151" s="228">
        <v>0</v>
      </c>
      <c r="U151" s="228">
        <v>41339893.109999962</v>
      </c>
      <c r="V151" s="228">
        <v>43513114.409999996</v>
      </c>
      <c r="W151" s="229">
        <v>5.0000026822090149E-3</v>
      </c>
      <c r="X151" s="224">
        <v>3.9E-2</v>
      </c>
    </row>
    <row r="152" spans="1:24" x14ac:dyDescent="0.3">
      <c r="A152" s="190">
        <v>34233</v>
      </c>
      <c r="B152" s="189" t="s">
        <v>463</v>
      </c>
      <c r="C152" s="228">
        <v>3504877.15</v>
      </c>
      <c r="D152" s="228">
        <v>1495186.45</v>
      </c>
      <c r="E152" s="228">
        <v>-299037.31</v>
      </c>
      <c r="F152" s="228">
        <v>0</v>
      </c>
      <c r="G152" s="228">
        <v>0</v>
      </c>
      <c r="H152" s="228">
        <v>4701026.29</v>
      </c>
      <c r="I152" s="228">
        <v>4223331.0599999996</v>
      </c>
      <c r="J152" s="229">
        <v>-5.0000008195638657E-3</v>
      </c>
      <c r="K152" s="228">
        <v>1258484.7799999991</v>
      </c>
      <c r="L152" s="228">
        <v>133872.75</v>
      </c>
      <c r="M152" s="228">
        <v>-299037.31</v>
      </c>
      <c r="N152" s="228">
        <v>0</v>
      </c>
      <c r="O152" s="217"/>
      <c r="P152" s="228">
        <v>0</v>
      </c>
      <c r="Q152" s="217"/>
      <c r="R152" s="228">
        <v>0</v>
      </c>
      <c r="S152" s="228">
        <v>0</v>
      </c>
      <c r="T152" s="228">
        <v>0</v>
      </c>
      <c r="U152" s="228">
        <v>1093320.219999999</v>
      </c>
      <c r="V152" s="228">
        <v>1141650.71</v>
      </c>
      <c r="W152" s="229">
        <v>0</v>
      </c>
      <c r="X152" s="224">
        <v>3.2000000000000001E-2</v>
      </c>
    </row>
    <row r="153" spans="1:24" x14ac:dyDescent="0.3">
      <c r="A153" s="190">
        <v>34234</v>
      </c>
      <c r="B153" s="189" t="s">
        <v>464</v>
      </c>
      <c r="C153" s="228">
        <v>3362082.59</v>
      </c>
      <c r="D153" s="228">
        <v>27518.71</v>
      </c>
      <c r="E153" s="228">
        <v>-5503.74</v>
      </c>
      <c r="F153" s="228">
        <v>0</v>
      </c>
      <c r="G153" s="228">
        <v>0</v>
      </c>
      <c r="H153" s="228">
        <v>3384097.5599999996</v>
      </c>
      <c r="I153" s="228">
        <v>3379017.18</v>
      </c>
      <c r="J153" s="229">
        <v>0</v>
      </c>
      <c r="K153" s="228">
        <v>1312017.0700000015</v>
      </c>
      <c r="L153" s="228">
        <v>108114.99</v>
      </c>
      <c r="M153" s="228">
        <v>-5503.74</v>
      </c>
      <c r="N153" s="228">
        <v>0</v>
      </c>
      <c r="O153" s="217"/>
      <c r="P153" s="228">
        <v>0</v>
      </c>
      <c r="Q153" s="217"/>
      <c r="R153" s="228">
        <v>0</v>
      </c>
      <c r="S153" s="228">
        <v>0</v>
      </c>
      <c r="T153" s="228">
        <v>0</v>
      </c>
      <c r="U153" s="228">
        <v>1414628.3200000015</v>
      </c>
      <c r="V153" s="228">
        <v>1361779.95</v>
      </c>
      <c r="W153" s="229">
        <v>0</v>
      </c>
      <c r="X153" s="224">
        <v>3.2000000000000001E-2</v>
      </c>
    </row>
    <row r="154" spans="1:24" x14ac:dyDescent="0.3">
      <c r="A154" s="190">
        <v>34235</v>
      </c>
      <c r="B154" s="189" t="s">
        <v>465</v>
      </c>
      <c r="C154" s="228">
        <v>2046084.66</v>
      </c>
      <c r="D154" s="228">
        <v>223213.79</v>
      </c>
      <c r="E154" s="228">
        <v>-44642.75</v>
      </c>
      <c r="F154" s="228">
        <v>0</v>
      </c>
      <c r="G154" s="228">
        <v>0</v>
      </c>
      <c r="H154" s="228">
        <v>2224655.6999999997</v>
      </c>
      <c r="I154" s="228">
        <v>2205914.4300000002</v>
      </c>
      <c r="J154" s="229">
        <v>-4.999999888241291E-3</v>
      </c>
      <c r="K154" s="228">
        <v>816599.95</v>
      </c>
      <c r="L154" s="228">
        <v>72743.61</v>
      </c>
      <c r="M154" s="228">
        <v>-44642.75</v>
      </c>
      <c r="N154" s="228">
        <v>0</v>
      </c>
      <c r="O154" s="217"/>
      <c r="P154" s="228">
        <v>0</v>
      </c>
      <c r="Q154" s="217"/>
      <c r="R154" s="228">
        <v>0</v>
      </c>
      <c r="S154" s="228">
        <v>0</v>
      </c>
      <c r="T154" s="228">
        <v>0</v>
      </c>
      <c r="U154" s="228">
        <v>844700.80999999994</v>
      </c>
      <c r="V154" s="228">
        <v>812751.51</v>
      </c>
      <c r="W154" s="229">
        <v>0</v>
      </c>
      <c r="X154" s="224">
        <v>3.3000000000000002E-2</v>
      </c>
    </row>
    <row r="155" spans="1:24" x14ac:dyDescent="0.3">
      <c r="A155" s="190">
        <v>34236</v>
      </c>
      <c r="B155" s="189" t="s">
        <v>466</v>
      </c>
      <c r="C155" s="228">
        <v>1537279.06</v>
      </c>
      <c r="D155" s="228">
        <v>32014.89</v>
      </c>
      <c r="E155" s="228">
        <v>-6402.98</v>
      </c>
      <c r="F155" s="228">
        <v>0</v>
      </c>
      <c r="G155" s="228">
        <v>0</v>
      </c>
      <c r="H155" s="228">
        <v>1562890.97</v>
      </c>
      <c r="I155" s="228">
        <v>1556980.53</v>
      </c>
      <c r="J155" s="229">
        <v>0</v>
      </c>
      <c r="K155" s="228">
        <v>584211.12999999907</v>
      </c>
      <c r="L155" s="228">
        <v>57590.01</v>
      </c>
      <c r="M155" s="228">
        <v>-6402.98</v>
      </c>
      <c r="N155" s="228">
        <v>0</v>
      </c>
      <c r="O155" s="217"/>
      <c r="P155" s="228">
        <v>0</v>
      </c>
      <c r="Q155" s="217"/>
      <c r="R155" s="228">
        <v>0</v>
      </c>
      <c r="S155" s="228">
        <v>0</v>
      </c>
      <c r="T155" s="228">
        <v>0</v>
      </c>
      <c r="U155" s="228">
        <v>635398.1599999991</v>
      </c>
      <c r="V155" s="228">
        <v>607998.76</v>
      </c>
      <c r="W155" s="229">
        <v>0</v>
      </c>
      <c r="X155" s="224">
        <v>3.6999999999999998E-2</v>
      </c>
    </row>
    <row r="156" spans="1:24" x14ac:dyDescent="0.3">
      <c r="A156" s="190">
        <v>34241</v>
      </c>
      <c r="B156" s="189" t="s">
        <v>467</v>
      </c>
      <c r="C156" s="228">
        <v>0</v>
      </c>
      <c r="D156" s="228">
        <v>0</v>
      </c>
      <c r="E156" s="228">
        <v>0</v>
      </c>
      <c r="F156" s="228">
        <v>0</v>
      </c>
      <c r="G156" s="228">
        <v>0</v>
      </c>
      <c r="H156" s="228">
        <v>0</v>
      </c>
      <c r="I156" s="228">
        <v>0</v>
      </c>
      <c r="J156" s="229">
        <v>0</v>
      </c>
      <c r="K156" s="228">
        <v>0</v>
      </c>
      <c r="L156" s="228">
        <v>0</v>
      </c>
      <c r="M156" s="228">
        <v>0</v>
      </c>
      <c r="N156" s="228">
        <v>0</v>
      </c>
      <c r="O156" s="217"/>
      <c r="P156" s="228">
        <v>0</v>
      </c>
      <c r="Q156" s="217"/>
      <c r="R156" s="228">
        <v>0</v>
      </c>
      <c r="S156" s="228">
        <v>0</v>
      </c>
      <c r="T156" s="228">
        <v>0</v>
      </c>
      <c r="U156" s="228">
        <v>0</v>
      </c>
      <c r="V156" s="228">
        <v>0</v>
      </c>
      <c r="W156" s="229">
        <v>0</v>
      </c>
      <c r="X156" s="224">
        <v>0</v>
      </c>
    </row>
    <row r="157" spans="1:24" x14ac:dyDescent="0.3">
      <c r="A157" s="190">
        <v>34242</v>
      </c>
      <c r="B157" s="189" t="s">
        <v>468</v>
      </c>
      <c r="C157" s="228">
        <v>0</v>
      </c>
      <c r="D157" s="228">
        <v>0</v>
      </c>
      <c r="E157" s="228">
        <v>0</v>
      </c>
      <c r="F157" s="228">
        <v>0</v>
      </c>
      <c r="G157" s="228">
        <v>0</v>
      </c>
      <c r="H157" s="228">
        <v>0</v>
      </c>
      <c r="I157" s="228">
        <v>0</v>
      </c>
      <c r="J157" s="229">
        <v>0</v>
      </c>
      <c r="K157" s="228">
        <v>0</v>
      </c>
      <c r="L157" s="228">
        <v>0</v>
      </c>
      <c r="M157" s="228">
        <v>0</v>
      </c>
      <c r="N157" s="228">
        <v>0</v>
      </c>
      <c r="O157" s="217"/>
      <c r="P157" s="228">
        <v>0</v>
      </c>
      <c r="Q157" s="217"/>
      <c r="R157" s="228">
        <v>0</v>
      </c>
      <c r="S157" s="228">
        <v>0</v>
      </c>
      <c r="T157" s="228">
        <v>0</v>
      </c>
      <c r="U157" s="228">
        <v>0</v>
      </c>
      <c r="V157" s="228">
        <v>0</v>
      </c>
      <c r="W157" s="229">
        <v>0</v>
      </c>
      <c r="X157" s="224">
        <v>0</v>
      </c>
    </row>
    <row r="158" spans="1:24" x14ac:dyDescent="0.3">
      <c r="A158" s="190">
        <v>34243</v>
      </c>
      <c r="B158" s="189" t="s">
        <v>469</v>
      </c>
      <c r="C158" s="228">
        <v>3099379.54</v>
      </c>
      <c r="D158" s="228">
        <v>478949.18</v>
      </c>
      <c r="E158" s="228">
        <v>0</v>
      </c>
      <c r="F158" s="228">
        <v>0</v>
      </c>
      <c r="G158" s="228">
        <v>0</v>
      </c>
      <c r="H158" s="228">
        <v>3578328.72</v>
      </c>
      <c r="I158" s="228">
        <v>3368155.96</v>
      </c>
      <c r="J158" s="229">
        <v>-5.0000003539025784E-3</v>
      </c>
      <c r="K158" s="228">
        <v>1484468.4700000004</v>
      </c>
      <c r="L158" s="228">
        <v>97168.61</v>
      </c>
      <c r="M158" s="228">
        <v>0</v>
      </c>
      <c r="N158" s="228">
        <v>-500</v>
      </c>
      <c r="O158" s="217"/>
      <c r="P158" s="228">
        <v>0</v>
      </c>
      <c r="Q158" s="217"/>
      <c r="R158" s="228">
        <v>0</v>
      </c>
      <c r="S158" s="228">
        <v>0</v>
      </c>
      <c r="T158" s="228">
        <v>0</v>
      </c>
      <c r="U158" s="228">
        <v>1581137.0800000005</v>
      </c>
      <c r="V158" s="228">
        <v>1531382.03</v>
      </c>
      <c r="W158" s="229">
        <v>0</v>
      </c>
      <c r="X158" s="224">
        <v>2.9000000000000001E-2</v>
      </c>
    </row>
    <row r="159" spans="1:24" x14ac:dyDescent="0.3">
      <c r="A159" s="190">
        <v>34244</v>
      </c>
      <c r="B159" s="189" t="s">
        <v>470</v>
      </c>
      <c r="C159" s="228">
        <v>2345111.5</v>
      </c>
      <c r="D159" s="228">
        <v>1722037.28</v>
      </c>
      <c r="E159" s="228">
        <v>-344407.45</v>
      </c>
      <c r="F159" s="228">
        <v>0</v>
      </c>
      <c r="G159" s="228">
        <v>0</v>
      </c>
      <c r="H159" s="228">
        <v>3722741.33</v>
      </c>
      <c r="I159" s="228">
        <v>3543695.6</v>
      </c>
      <c r="J159" s="229">
        <v>-4.9999994225800037E-3</v>
      </c>
      <c r="K159" s="228">
        <v>939704.90000000061</v>
      </c>
      <c r="L159" s="228">
        <v>91748.160000000003</v>
      </c>
      <c r="M159" s="228">
        <v>-344407.45</v>
      </c>
      <c r="N159" s="228">
        <v>-17500</v>
      </c>
      <c r="O159" s="217"/>
      <c r="P159" s="228">
        <v>0</v>
      </c>
      <c r="Q159" s="217"/>
      <c r="R159" s="228">
        <v>0</v>
      </c>
      <c r="S159" s="228">
        <v>0</v>
      </c>
      <c r="T159" s="228">
        <v>0</v>
      </c>
      <c r="U159" s="228">
        <v>669545.61000000057</v>
      </c>
      <c r="V159" s="228">
        <v>678009.77</v>
      </c>
      <c r="W159" s="229">
        <v>0</v>
      </c>
      <c r="X159" s="224">
        <v>2.5999999999999999E-2</v>
      </c>
    </row>
    <row r="160" spans="1:24" x14ac:dyDescent="0.3">
      <c r="A160" s="190">
        <v>34245</v>
      </c>
      <c r="B160" s="189" t="s">
        <v>471</v>
      </c>
      <c r="C160" s="228">
        <v>0</v>
      </c>
      <c r="D160" s="228">
        <v>307028.13</v>
      </c>
      <c r="E160" s="228">
        <v>0</v>
      </c>
      <c r="F160" s="228">
        <v>0</v>
      </c>
      <c r="G160" s="228">
        <v>0</v>
      </c>
      <c r="H160" s="228">
        <v>307028.13</v>
      </c>
      <c r="I160" s="228">
        <v>170422.68</v>
      </c>
      <c r="J160" s="229">
        <v>0</v>
      </c>
      <c r="K160" s="228">
        <v>0</v>
      </c>
      <c r="L160" s="228">
        <v>4612.12</v>
      </c>
      <c r="M160" s="228">
        <v>0</v>
      </c>
      <c r="N160" s="228">
        <v>-20000</v>
      </c>
      <c r="O160" s="217"/>
      <c r="P160" s="228">
        <v>0</v>
      </c>
      <c r="Q160" s="217"/>
      <c r="R160" s="228">
        <v>0</v>
      </c>
      <c r="S160" s="228">
        <v>0</v>
      </c>
      <c r="T160" s="228">
        <v>0</v>
      </c>
      <c r="U160" s="228">
        <v>-15387.880000000001</v>
      </c>
      <c r="V160" s="228">
        <v>-6535.44</v>
      </c>
      <c r="W160" s="229">
        <v>0</v>
      </c>
      <c r="X160" s="224">
        <v>2.9000000000000001E-2</v>
      </c>
    </row>
    <row r="161" spans="1:24" x14ac:dyDescent="0.3">
      <c r="A161" s="190">
        <v>34246</v>
      </c>
      <c r="B161" s="189" t="s">
        <v>472</v>
      </c>
      <c r="C161" s="228">
        <v>0</v>
      </c>
      <c r="D161" s="228">
        <v>388113.43</v>
      </c>
      <c r="E161" s="228">
        <v>0</v>
      </c>
      <c r="F161" s="228">
        <v>0</v>
      </c>
      <c r="G161" s="228">
        <v>0</v>
      </c>
      <c r="H161" s="228">
        <v>388113.43</v>
      </c>
      <c r="I161" s="228">
        <v>219431.53</v>
      </c>
      <c r="J161" s="229">
        <v>-4.9999998300336301E-3</v>
      </c>
      <c r="K161" s="228">
        <v>0</v>
      </c>
      <c r="L161" s="228">
        <v>5955.87</v>
      </c>
      <c r="M161" s="228">
        <v>0</v>
      </c>
      <c r="N161" s="228">
        <v>-21000</v>
      </c>
      <c r="O161" s="217"/>
      <c r="P161" s="228">
        <v>0</v>
      </c>
      <c r="Q161" s="217"/>
      <c r="R161" s="228">
        <v>0</v>
      </c>
      <c r="S161" s="228">
        <v>0</v>
      </c>
      <c r="T161" s="228">
        <v>0</v>
      </c>
      <c r="U161" s="228">
        <v>-15044.130000000001</v>
      </c>
      <c r="V161" s="228">
        <v>-6654.35</v>
      </c>
      <c r="W161" s="229">
        <v>0</v>
      </c>
      <c r="X161" s="224">
        <v>2.9000000000000001E-2</v>
      </c>
    </row>
    <row r="162" spans="1:24" x14ac:dyDescent="0.3">
      <c r="A162" s="190">
        <v>34280</v>
      </c>
      <c r="B162" s="189" t="s">
        <v>473</v>
      </c>
      <c r="C162" s="228">
        <v>10797010.060000001</v>
      </c>
      <c r="D162" s="228">
        <v>2082973.51</v>
      </c>
      <c r="E162" s="228">
        <v>-416594.72</v>
      </c>
      <c r="F162" s="228">
        <v>0</v>
      </c>
      <c r="G162" s="228">
        <v>0</v>
      </c>
      <c r="H162" s="228">
        <v>12463388.85</v>
      </c>
      <c r="I162" s="228">
        <v>11508299</v>
      </c>
      <c r="J162" s="229">
        <v>0</v>
      </c>
      <c r="K162" s="228">
        <v>4209217.3299999991</v>
      </c>
      <c r="L162" s="228">
        <v>342861.24</v>
      </c>
      <c r="M162" s="228">
        <v>-416594.72</v>
      </c>
      <c r="N162" s="228">
        <v>-154376.56</v>
      </c>
      <c r="O162" s="217"/>
      <c r="P162" s="228">
        <v>0</v>
      </c>
      <c r="Q162" s="217"/>
      <c r="R162" s="228">
        <v>0</v>
      </c>
      <c r="S162" s="228">
        <v>0</v>
      </c>
      <c r="T162" s="228">
        <v>0</v>
      </c>
      <c r="U162" s="228">
        <v>3981107.2899999996</v>
      </c>
      <c r="V162" s="228">
        <v>4126336.21</v>
      </c>
      <c r="W162" s="229">
        <v>0</v>
      </c>
      <c r="X162" s="224">
        <v>0.03</v>
      </c>
    </row>
    <row r="163" spans="1:24" x14ac:dyDescent="0.3">
      <c r="A163" s="190">
        <v>34281</v>
      </c>
      <c r="B163" s="189" t="s">
        <v>474</v>
      </c>
      <c r="C163" s="228">
        <v>245866778.05999997</v>
      </c>
      <c r="D163" s="228">
        <v>4154886.77</v>
      </c>
      <c r="E163" s="228">
        <v>-830977.37</v>
      </c>
      <c r="F163" s="228">
        <v>0</v>
      </c>
      <c r="G163" s="228">
        <v>0</v>
      </c>
      <c r="H163" s="228">
        <v>249190687.45999998</v>
      </c>
      <c r="I163" s="228">
        <v>247608600.52000001</v>
      </c>
      <c r="J163" s="229">
        <v>-4.9999654293060303E-3</v>
      </c>
      <c r="K163" s="228">
        <v>144159009.42999995</v>
      </c>
      <c r="L163" s="228">
        <v>10146547.15</v>
      </c>
      <c r="M163" s="228">
        <v>-830977.37</v>
      </c>
      <c r="N163" s="228">
        <v>-73527.759999999995</v>
      </c>
      <c r="O163" s="217"/>
      <c r="P163" s="228">
        <v>0</v>
      </c>
      <c r="Q163" s="217"/>
      <c r="R163" s="228">
        <v>0</v>
      </c>
      <c r="S163" s="228">
        <v>0</v>
      </c>
      <c r="T163" s="228">
        <v>0</v>
      </c>
      <c r="U163" s="228">
        <v>153401051.44999996</v>
      </c>
      <c r="V163" s="228">
        <v>148753972.47</v>
      </c>
      <c r="W163" s="229">
        <v>0</v>
      </c>
      <c r="X163" s="224">
        <v>4.1000000000000002E-2</v>
      </c>
    </row>
    <row r="164" spans="1:24" x14ac:dyDescent="0.3">
      <c r="A164" s="190">
        <v>34282</v>
      </c>
      <c r="B164" s="189" t="s">
        <v>475</v>
      </c>
      <c r="C164" s="228">
        <v>2196160.4500000002</v>
      </c>
      <c r="D164" s="228">
        <v>1906350.2</v>
      </c>
      <c r="E164" s="228">
        <v>-381270.05</v>
      </c>
      <c r="F164" s="228">
        <v>0</v>
      </c>
      <c r="G164" s="228">
        <v>0</v>
      </c>
      <c r="H164" s="228">
        <v>3721240.6000000006</v>
      </c>
      <c r="I164" s="228">
        <v>2370132.9</v>
      </c>
      <c r="J164" s="229">
        <v>0</v>
      </c>
      <c r="K164" s="228">
        <v>738709.91999999981</v>
      </c>
      <c r="L164" s="228">
        <v>97074.240000000005</v>
      </c>
      <c r="M164" s="228">
        <v>-381270.05</v>
      </c>
      <c r="N164" s="228">
        <v>0</v>
      </c>
      <c r="O164" s="217"/>
      <c r="P164" s="228">
        <v>0</v>
      </c>
      <c r="Q164" s="217"/>
      <c r="R164" s="228">
        <v>0</v>
      </c>
      <c r="S164" s="228">
        <v>0</v>
      </c>
      <c r="T164" s="228">
        <v>0</v>
      </c>
      <c r="U164" s="228">
        <v>454514.10999999981</v>
      </c>
      <c r="V164" s="228">
        <v>743367.24</v>
      </c>
      <c r="W164" s="229">
        <v>0</v>
      </c>
      <c r="X164" s="224">
        <v>4.2999999999999997E-2</v>
      </c>
    </row>
    <row r="165" spans="1:24" x14ac:dyDescent="0.3">
      <c r="A165" s="190">
        <v>34283</v>
      </c>
      <c r="B165" s="189" t="s">
        <v>476</v>
      </c>
      <c r="C165" s="228">
        <v>1456397.6199999999</v>
      </c>
      <c r="D165" s="228">
        <v>488366.73</v>
      </c>
      <c r="E165" s="228">
        <v>-97673.34</v>
      </c>
      <c r="F165" s="228">
        <v>0</v>
      </c>
      <c r="G165" s="228">
        <v>0</v>
      </c>
      <c r="H165" s="228">
        <v>1847091.0099999998</v>
      </c>
      <c r="I165" s="228">
        <v>1544086.45</v>
      </c>
      <c r="J165" s="229">
        <v>0</v>
      </c>
      <c r="K165" s="228">
        <v>612236.88999999966</v>
      </c>
      <c r="L165" s="228">
        <v>48602.77</v>
      </c>
      <c r="M165" s="228">
        <v>-97673.34</v>
      </c>
      <c r="N165" s="228">
        <v>0</v>
      </c>
      <c r="O165" s="217"/>
      <c r="P165" s="228">
        <v>0</v>
      </c>
      <c r="Q165" s="217"/>
      <c r="R165" s="228">
        <v>0</v>
      </c>
      <c r="S165" s="228">
        <v>0</v>
      </c>
      <c r="T165" s="228">
        <v>0</v>
      </c>
      <c r="U165" s="228">
        <v>563166.31999999972</v>
      </c>
      <c r="V165" s="228">
        <v>614237.36</v>
      </c>
      <c r="W165" s="229">
        <v>0</v>
      </c>
      <c r="X165" s="224">
        <v>3.2000000000000001E-2</v>
      </c>
    </row>
    <row r="166" spans="1:24" x14ac:dyDescent="0.3">
      <c r="A166" s="190">
        <v>34284</v>
      </c>
      <c r="B166" s="189" t="s">
        <v>477</v>
      </c>
      <c r="C166" s="228">
        <v>2286731.6099999994</v>
      </c>
      <c r="D166" s="228">
        <v>529917.44999999995</v>
      </c>
      <c r="E166" s="228">
        <v>-105983.49</v>
      </c>
      <c r="F166" s="228">
        <v>0</v>
      </c>
      <c r="G166" s="228">
        <v>0</v>
      </c>
      <c r="H166" s="228">
        <v>2710665.5699999994</v>
      </c>
      <c r="I166" s="228">
        <v>2399943.06</v>
      </c>
      <c r="J166" s="229">
        <v>-5.0000003539025784E-3</v>
      </c>
      <c r="K166" s="228">
        <v>329496.87000000023</v>
      </c>
      <c r="L166" s="228">
        <v>66473.39</v>
      </c>
      <c r="M166" s="228">
        <v>-105983.49</v>
      </c>
      <c r="N166" s="228">
        <v>0</v>
      </c>
      <c r="O166" s="217"/>
      <c r="P166" s="228">
        <v>0</v>
      </c>
      <c r="Q166" s="217"/>
      <c r="R166" s="228">
        <v>0</v>
      </c>
      <c r="S166" s="228">
        <v>0</v>
      </c>
      <c r="T166" s="228">
        <v>0</v>
      </c>
      <c r="U166" s="228">
        <v>289986.77000000025</v>
      </c>
      <c r="V166" s="228">
        <v>334017.7</v>
      </c>
      <c r="W166" s="229">
        <v>0</v>
      </c>
      <c r="X166" s="224">
        <v>2.8000000000000001E-2</v>
      </c>
    </row>
    <row r="167" spans="1:24" x14ac:dyDescent="0.3">
      <c r="A167" s="190">
        <v>34285</v>
      </c>
      <c r="B167" s="189" t="s">
        <v>478</v>
      </c>
      <c r="C167" s="228">
        <v>2657353.0100000007</v>
      </c>
      <c r="D167" s="228">
        <v>542001.5</v>
      </c>
      <c r="E167" s="228">
        <v>-108400.3</v>
      </c>
      <c r="F167" s="228">
        <v>0</v>
      </c>
      <c r="G167" s="228">
        <v>0</v>
      </c>
      <c r="H167" s="228">
        <v>3090954.2100000009</v>
      </c>
      <c r="I167" s="228">
        <v>2776735.75</v>
      </c>
      <c r="J167" s="229">
        <v>0</v>
      </c>
      <c r="K167" s="228">
        <v>828131.31999999948</v>
      </c>
      <c r="L167" s="228">
        <v>101770.37</v>
      </c>
      <c r="M167" s="228">
        <v>-108400.3</v>
      </c>
      <c r="N167" s="228">
        <v>0</v>
      </c>
      <c r="O167" s="217"/>
      <c r="P167" s="228">
        <v>0</v>
      </c>
      <c r="Q167" s="217"/>
      <c r="R167" s="228">
        <v>0</v>
      </c>
      <c r="S167" s="228">
        <v>0</v>
      </c>
      <c r="T167" s="228">
        <v>0</v>
      </c>
      <c r="U167" s="228">
        <v>821501.38999999943</v>
      </c>
      <c r="V167" s="228">
        <v>848584.02</v>
      </c>
      <c r="W167" s="229">
        <v>0</v>
      </c>
      <c r="X167" s="224">
        <v>3.6999999999999998E-2</v>
      </c>
    </row>
    <row r="168" spans="1:24" x14ac:dyDescent="0.3">
      <c r="A168" s="190">
        <v>34286</v>
      </c>
      <c r="B168" s="189" t="s">
        <v>479</v>
      </c>
      <c r="C168" s="228">
        <v>213841663.14999992</v>
      </c>
      <c r="D168" s="228">
        <v>1785853.77</v>
      </c>
      <c r="E168" s="228">
        <v>-357170.77</v>
      </c>
      <c r="F168" s="228">
        <v>0</v>
      </c>
      <c r="G168" s="228">
        <v>0</v>
      </c>
      <c r="H168" s="228">
        <v>215270346.14999992</v>
      </c>
      <c r="I168" s="228">
        <v>214458411.93000001</v>
      </c>
      <c r="J168" s="229">
        <v>-4.9999654293060303E-3</v>
      </c>
      <c r="K168" s="228">
        <v>41086480.590000011</v>
      </c>
      <c r="L168" s="228">
        <v>6431722.5199999996</v>
      </c>
      <c r="M168" s="228">
        <v>-357170.77</v>
      </c>
      <c r="N168" s="228">
        <v>-756111.08</v>
      </c>
      <c r="O168" s="217"/>
      <c r="P168" s="228">
        <v>0</v>
      </c>
      <c r="Q168" s="217"/>
      <c r="R168" s="228">
        <v>0</v>
      </c>
      <c r="S168" s="228">
        <v>0</v>
      </c>
      <c r="T168" s="228">
        <v>0</v>
      </c>
      <c r="U168" s="228">
        <v>46404921.260000013</v>
      </c>
      <c r="V168" s="228">
        <v>43768317.770000003</v>
      </c>
      <c r="W168" s="229">
        <v>0</v>
      </c>
      <c r="X168" s="224">
        <v>0.03</v>
      </c>
    </row>
    <row r="169" spans="1:24" x14ac:dyDescent="0.3">
      <c r="A169" s="190">
        <v>34287</v>
      </c>
      <c r="B169" s="189" t="s">
        <v>480</v>
      </c>
      <c r="C169" s="228">
        <v>0</v>
      </c>
      <c r="D169" s="228">
        <v>0</v>
      </c>
      <c r="E169" s="228">
        <v>0</v>
      </c>
      <c r="F169" s="228">
        <v>0</v>
      </c>
      <c r="G169" s="228">
        <v>0</v>
      </c>
      <c r="H169" s="228">
        <v>0</v>
      </c>
      <c r="I169" s="228">
        <v>0</v>
      </c>
      <c r="J169" s="229">
        <v>0</v>
      </c>
      <c r="K169" s="228">
        <v>0</v>
      </c>
      <c r="L169" s="228">
        <v>0</v>
      </c>
      <c r="M169" s="228">
        <v>0</v>
      </c>
      <c r="N169" s="228">
        <v>0</v>
      </c>
      <c r="O169" s="217"/>
      <c r="P169" s="228">
        <v>0</v>
      </c>
      <c r="Q169" s="217"/>
      <c r="R169" s="228">
        <v>0</v>
      </c>
      <c r="S169" s="228">
        <v>0</v>
      </c>
      <c r="T169" s="228">
        <v>0</v>
      </c>
      <c r="U169" s="228">
        <v>0</v>
      </c>
      <c r="V169" s="228">
        <v>0</v>
      </c>
      <c r="W169" s="229">
        <v>0</v>
      </c>
      <c r="X169" s="224">
        <v>0.2</v>
      </c>
    </row>
    <row r="170" spans="1:24" x14ac:dyDescent="0.3">
      <c r="A170" s="190">
        <v>34320</v>
      </c>
      <c r="B170" s="189" t="s">
        <v>481</v>
      </c>
      <c r="C170" s="228">
        <v>0</v>
      </c>
      <c r="D170" s="228">
        <v>0</v>
      </c>
      <c r="E170" s="228">
        <v>0</v>
      </c>
      <c r="F170" s="228">
        <v>0</v>
      </c>
      <c r="G170" s="228">
        <v>0</v>
      </c>
      <c r="H170" s="228">
        <v>0</v>
      </c>
      <c r="I170" s="228">
        <v>0</v>
      </c>
      <c r="J170" s="229">
        <v>0</v>
      </c>
      <c r="K170" s="228">
        <v>0</v>
      </c>
      <c r="L170" s="228">
        <v>0</v>
      </c>
      <c r="M170" s="228">
        <v>0</v>
      </c>
      <c r="N170" s="228">
        <v>0</v>
      </c>
      <c r="O170" s="217"/>
      <c r="P170" s="228">
        <v>0</v>
      </c>
      <c r="Q170" s="217"/>
      <c r="R170" s="228">
        <v>0</v>
      </c>
      <c r="S170" s="228">
        <v>0</v>
      </c>
      <c r="T170" s="228">
        <v>0</v>
      </c>
      <c r="U170" s="228">
        <v>0</v>
      </c>
      <c r="V170" s="228">
        <v>0</v>
      </c>
      <c r="W170" s="229">
        <v>0</v>
      </c>
      <c r="X170" s="224">
        <v>0</v>
      </c>
    </row>
    <row r="171" spans="1:24" x14ac:dyDescent="0.3">
      <c r="A171" s="190">
        <v>34328</v>
      </c>
      <c r="B171" s="189" t="s">
        <v>482</v>
      </c>
      <c r="C171" s="228">
        <v>0</v>
      </c>
      <c r="D171" s="228">
        <v>0</v>
      </c>
      <c r="E171" s="228">
        <v>0</v>
      </c>
      <c r="F171" s="228">
        <v>0</v>
      </c>
      <c r="G171" s="228">
        <v>0</v>
      </c>
      <c r="H171" s="228">
        <v>0</v>
      </c>
      <c r="I171" s="228">
        <v>0</v>
      </c>
      <c r="J171" s="229">
        <v>0</v>
      </c>
      <c r="K171" s="228">
        <v>0</v>
      </c>
      <c r="L171" s="228">
        <v>0</v>
      </c>
      <c r="M171" s="228">
        <v>0</v>
      </c>
      <c r="N171" s="228">
        <v>0</v>
      </c>
      <c r="O171" s="217"/>
      <c r="P171" s="228">
        <v>0</v>
      </c>
      <c r="Q171" s="217"/>
      <c r="R171" s="228">
        <v>0</v>
      </c>
      <c r="S171" s="228">
        <v>0</v>
      </c>
      <c r="T171" s="228">
        <v>0</v>
      </c>
      <c r="U171" s="228">
        <v>0</v>
      </c>
      <c r="V171" s="228">
        <v>0</v>
      </c>
      <c r="W171" s="229">
        <v>0</v>
      </c>
      <c r="X171" s="224">
        <v>0</v>
      </c>
    </row>
    <row r="172" spans="1:24" x14ac:dyDescent="0.3">
      <c r="A172" s="190">
        <v>34330</v>
      </c>
      <c r="B172" s="189" t="s">
        <v>483</v>
      </c>
      <c r="C172" s="228">
        <v>39430136.840000011</v>
      </c>
      <c r="D172" s="228">
        <v>21123922.539999999</v>
      </c>
      <c r="E172" s="228">
        <v>-4224784.54</v>
      </c>
      <c r="F172" s="228">
        <v>0</v>
      </c>
      <c r="G172" s="228">
        <v>0</v>
      </c>
      <c r="H172" s="228">
        <v>56329274.840000011</v>
      </c>
      <c r="I172" s="228">
        <v>51708350.109999999</v>
      </c>
      <c r="J172" s="229">
        <v>0</v>
      </c>
      <c r="K172" s="228">
        <v>16340833.59</v>
      </c>
      <c r="L172" s="228">
        <v>2822780</v>
      </c>
      <c r="M172" s="228">
        <v>-4224784.54</v>
      </c>
      <c r="N172" s="228">
        <v>-684787</v>
      </c>
      <c r="O172" s="217"/>
      <c r="P172" s="228">
        <v>0</v>
      </c>
      <c r="Q172" s="217"/>
      <c r="R172" s="228">
        <v>0</v>
      </c>
      <c r="S172" s="228">
        <v>0</v>
      </c>
      <c r="T172" s="228">
        <v>0</v>
      </c>
      <c r="U172" s="228">
        <v>14254042.050000001</v>
      </c>
      <c r="V172" s="228">
        <v>14132001.59</v>
      </c>
      <c r="W172" s="229">
        <v>0</v>
      </c>
      <c r="X172" s="224">
        <v>5.5E-2</v>
      </c>
    </row>
    <row r="173" spans="1:24" x14ac:dyDescent="0.3">
      <c r="A173" s="190">
        <v>34331</v>
      </c>
      <c r="B173" s="189" t="s">
        <v>484</v>
      </c>
      <c r="C173" s="228">
        <v>249250108.59999996</v>
      </c>
      <c r="D173" s="228">
        <v>9866065.3000000007</v>
      </c>
      <c r="E173" s="228">
        <v>-1973213.07</v>
      </c>
      <c r="F173" s="228">
        <v>0</v>
      </c>
      <c r="G173" s="228">
        <v>0</v>
      </c>
      <c r="H173" s="228">
        <v>257142960.82999998</v>
      </c>
      <c r="I173" s="228">
        <v>254340015.68000001</v>
      </c>
      <c r="J173" s="229">
        <v>0</v>
      </c>
      <c r="K173" s="228">
        <v>92377350.669999957</v>
      </c>
      <c r="L173" s="228">
        <v>15500492.65</v>
      </c>
      <c r="M173" s="228">
        <v>-1973213.07</v>
      </c>
      <c r="N173" s="228">
        <v>-867337.31</v>
      </c>
      <c r="O173" s="217"/>
      <c r="P173" s="228">
        <v>0</v>
      </c>
      <c r="Q173" s="217"/>
      <c r="R173" s="228">
        <v>0</v>
      </c>
      <c r="S173" s="228">
        <v>0</v>
      </c>
      <c r="T173" s="228">
        <v>0</v>
      </c>
      <c r="U173" s="228">
        <v>105037292.93999997</v>
      </c>
      <c r="V173" s="228">
        <v>98360635.689999998</v>
      </c>
      <c r="W173" s="229">
        <v>0</v>
      </c>
      <c r="X173" s="224">
        <v>6.0999999999999999E-2</v>
      </c>
    </row>
    <row r="174" spans="1:24" x14ac:dyDescent="0.3">
      <c r="A174" s="190">
        <v>34332</v>
      </c>
      <c r="B174" s="189" t="s">
        <v>485</v>
      </c>
      <c r="C174" s="228">
        <v>289022237.57999998</v>
      </c>
      <c r="D174" s="228">
        <v>45446681.780000001</v>
      </c>
      <c r="E174" s="228">
        <v>-9089336.3699999992</v>
      </c>
      <c r="F174" s="228">
        <v>0</v>
      </c>
      <c r="G174" s="228">
        <v>0</v>
      </c>
      <c r="H174" s="228">
        <v>325379582.99000001</v>
      </c>
      <c r="I174" s="228">
        <v>309661441.51999998</v>
      </c>
      <c r="J174" s="229">
        <v>-4.9998760223388672E-3</v>
      </c>
      <c r="K174" s="228">
        <v>119641883.83999997</v>
      </c>
      <c r="L174" s="228">
        <v>19117798.969999999</v>
      </c>
      <c r="M174" s="228">
        <v>-9089336.3699999992</v>
      </c>
      <c r="N174" s="228">
        <v>-2202545.4</v>
      </c>
      <c r="O174" s="217"/>
      <c r="P174" s="228">
        <v>0</v>
      </c>
      <c r="Q174" s="217"/>
      <c r="R174" s="228">
        <v>0</v>
      </c>
      <c r="S174" s="228">
        <v>0</v>
      </c>
      <c r="T174" s="228">
        <v>0</v>
      </c>
      <c r="U174" s="228">
        <v>127467801.03999996</v>
      </c>
      <c r="V174" s="228">
        <v>122446396.3</v>
      </c>
      <c r="W174" s="229">
        <v>4.9999803304672241E-3</v>
      </c>
      <c r="X174" s="224">
        <v>6.2E-2</v>
      </c>
    </row>
    <row r="175" spans="1:24" x14ac:dyDescent="0.3">
      <c r="A175" s="190">
        <v>34333</v>
      </c>
      <c r="B175" s="189" t="s">
        <v>486</v>
      </c>
      <c r="C175" s="228">
        <v>15603993.880000001</v>
      </c>
      <c r="D175" s="228">
        <v>1495186.45</v>
      </c>
      <c r="E175" s="228">
        <v>-299037.31</v>
      </c>
      <c r="F175" s="228">
        <v>0</v>
      </c>
      <c r="G175" s="228">
        <v>0</v>
      </c>
      <c r="H175" s="228">
        <v>16800143.020000003</v>
      </c>
      <c r="I175" s="228">
        <v>16322447.789999999</v>
      </c>
      <c r="J175" s="229">
        <v>-5.0000101327896118E-3</v>
      </c>
      <c r="K175" s="228">
        <v>8817695.9400000032</v>
      </c>
      <c r="L175" s="228">
        <v>504761.86</v>
      </c>
      <c r="M175" s="228">
        <v>-299037.31</v>
      </c>
      <c r="N175" s="228">
        <v>0</v>
      </c>
      <c r="O175" s="217"/>
      <c r="P175" s="228">
        <v>0</v>
      </c>
      <c r="Q175" s="217"/>
      <c r="R175" s="228">
        <v>0</v>
      </c>
      <c r="S175" s="228">
        <v>0</v>
      </c>
      <c r="T175" s="228">
        <v>0</v>
      </c>
      <c r="U175" s="228">
        <v>9023420.4900000021</v>
      </c>
      <c r="V175" s="228">
        <v>8886436.3300000001</v>
      </c>
      <c r="W175" s="229">
        <v>0</v>
      </c>
      <c r="X175" s="224">
        <v>3.1E-2</v>
      </c>
    </row>
    <row r="176" spans="1:24" x14ac:dyDescent="0.3">
      <c r="A176" s="190">
        <v>34334</v>
      </c>
      <c r="B176" s="189" t="s">
        <v>487</v>
      </c>
      <c r="C176" s="228">
        <v>16030090</v>
      </c>
      <c r="D176" s="228">
        <v>27518.71</v>
      </c>
      <c r="E176" s="228">
        <v>-5503.74</v>
      </c>
      <c r="F176" s="228">
        <v>0</v>
      </c>
      <c r="G176" s="228">
        <v>0</v>
      </c>
      <c r="H176" s="228">
        <v>16052104.970000001</v>
      </c>
      <c r="I176" s="228">
        <v>16047024.59</v>
      </c>
      <c r="J176" s="229">
        <v>0</v>
      </c>
      <c r="K176" s="228">
        <v>8983790.260000011</v>
      </c>
      <c r="L176" s="228">
        <v>513491.22</v>
      </c>
      <c r="M176" s="228">
        <v>-5503.74</v>
      </c>
      <c r="N176" s="228">
        <v>0</v>
      </c>
      <c r="O176" s="217"/>
      <c r="P176" s="228">
        <v>0</v>
      </c>
      <c r="Q176" s="217"/>
      <c r="R176" s="228">
        <v>0</v>
      </c>
      <c r="S176" s="228">
        <v>0</v>
      </c>
      <c r="T176" s="228">
        <v>0</v>
      </c>
      <c r="U176" s="228">
        <v>9491777.7400000114</v>
      </c>
      <c r="V176" s="228">
        <v>9236241.2699999996</v>
      </c>
      <c r="W176" s="229">
        <v>0</v>
      </c>
      <c r="X176" s="224">
        <v>3.2000000000000001E-2</v>
      </c>
    </row>
    <row r="177" spans="1:24" x14ac:dyDescent="0.3">
      <c r="A177" s="190">
        <v>34335</v>
      </c>
      <c r="B177" s="189" t="s">
        <v>488</v>
      </c>
      <c r="C177" s="228">
        <v>18623181.41</v>
      </c>
      <c r="D177" s="228">
        <v>223213.79</v>
      </c>
      <c r="E177" s="228">
        <v>-44642.75</v>
      </c>
      <c r="F177" s="228">
        <v>0</v>
      </c>
      <c r="G177" s="228">
        <v>0</v>
      </c>
      <c r="H177" s="228">
        <v>18801752.449999999</v>
      </c>
      <c r="I177" s="228">
        <v>18783011.18</v>
      </c>
      <c r="J177" s="229">
        <v>-4.9999989569187164E-3</v>
      </c>
      <c r="K177" s="228">
        <v>11335155.959999992</v>
      </c>
      <c r="L177" s="228">
        <v>638569.27</v>
      </c>
      <c r="M177" s="228">
        <v>-44642.75</v>
      </c>
      <c r="N177" s="228">
        <v>0</v>
      </c>
      <c r="O177" s="217"/>
      <c r="P177" s="228">
        <v>0</v>
      </c>
      <c r="Q177" s="217"/>
      <c r="R177" s="228">
        <v>0</v>
      </c>
      <c r="S177" s="228">
        <v>0</v>
      </c>
      <c r="T177" s="228">
        <v>0</v>
      </c>
      <c r="U177" s="228">
        <v>11929082.479999991</v>
      </c>
      <c r="V177" s="228">
        <v>11614212.390000001</v>
      </c>
      <c r="W177" s="229">
        <v>0</v>
      </c>
      <c r="X177" s="224">
        <v>3.4000000000000002E-2</v>
      </c>
    </row>
    <row r="178" spans="1:24" x14ac:dyDescent="0.3">
      <c r="A178" s="190">
        <v>34336</v>
      </c>
      <c r="B178" s="189" t="s">
        <v>489</v>
      </c>
      <c r="C178" s="228">
        <v>17516480.329999998</v>
      </c>
      <c r="D178" s="228">
        <v>32014.89</v>
      </c>
      <c r="E178" s="228">
        <v>-6402.98</v>
      </c>
      <c r="F178" s="228">
        <v>0</v>
      </c>
      <c r="G178" s="228">
        <v>0</v>
      </c>
      <c r="H178" s="228">
        <v>17542092.239999998</v>
      </c>
      <c r="I178" s="228">
        <v>17536181.800000001</v>
      </c>
      <c r="J178" s="229">
        <v>0</v>
      </c>
      <c r="K178" s="228">
        <v>11026904.619999999</v>
      </c>
      <c r="L178" s="228">
        <v>473463.63</v>
      </c>
      <c r="M178" s="228">
        <v>-6402.98</v>
      </c>
      <c r="N178" s="228">
        <v>0</v>
      </c>
      <c r="O178" s="217"/>
      <c r="P178" s="228">
        <v>0</v>
      </c>
      <c r="Q178" s="217"/>
      <c r="R178" s="228">
        <v>0</v>
      </c>
      <c r="S178" s="228">
        <v>0</v>
      </c>
      <c r="T178" s="228">
        <v>0</v>
      </c>
      <c r="U178" s="228">
        <v>11493965.27</v>
      </c>
      <c r="V178" s="228">
        <v>11258651.220000001</v>
      </c>
      <c r="W178" s="229">
        <v>0</v>
      </c>
      <c r="X178" s="224">
        <v>2.7E-2</v>
      </c>
    </row>
    <row r="179" spans="1:24" x14ac:dyDescent="0.3">
      <c r="A179" s="190">
        <v>34341</v>
      </c>
      <c r="B179" s="189" t="s">
        <v>490</v>
      </c>
      <c r="C179" s="228">
        <v>0</v>
      </c>
      <c r="D179" s="228">
        <v>0</v>
      </c>
      <c r="E179" s="228">
        <v>0</v>
      </c>
      <c r="F179" s="228">
        <v>0</v>
      </c>
      <c r="G179" s="228">
        <v>0</v>
      </c>
      <c r="H179" s="228">
        <v>0</v>
      </c>
      <c r="I179" s="228">
        <v>0</v>
      </c>
      <c r="J179" s="229">
        <v>0</v>
      </c>
      <c r="K179" s="228">
        <v>0</v>
      </c>
      <c r="L179" s="228">
        <v>0</v>
      </c>
      <c r="M179" s="228">
        <v>0</v>
      </c>
      <c r="N179" s="228">
        <v>0</v>
      </c>
      <c r="O179" s="217"/>
      <c r="P179" s="228">
        <v>0</v>
      </c>
      <c r="Q179" s="217"/>
      <c r="R179" s="228">
        <v>0</v>
      </c>
      <c r="S179" s="228">
        <v>0</v>
      </c>
      <c r="T179" s="228">
        <v>0</v>
      </c>
      <c r="U179" s="228">
        <v>0</v>
      </c>
      <c r="V179" s="228">
        <v>0</v>
      </c>
      <c r="W179" s="229">
        <v>0</v>
      </c>
      <c r="X179" s="224">
        <v>0</v>
      </c>
    </row>
    <row r="180" spans="1:24" x14ac:dyDescent="0.3">
      <c r="A180" s="190">
        <v>34342</v>
      </c>
      <c r="B180" s="189" t="s">
        <v>491</v>
      </c>
      <c r="C180" s="228">
        <v>0</v>
      </c>
      <c r="D180" s="228">
        <v>0</v>
      </c>
      <c r="E180" s="228">
        <v>0</v>
      </c>
      <c r="F180" s="228">
        <v>0</v>
      </c>
      <c r="G180" s="228">
        <v>0</v>
      </c>
      <c r="H180" s="228">
        <v>0</v>
      </c>
      <c r="I180" s="228">
        <v>0</v>
      </c>
      <c r="J180" s="229">
        <v>0</v>
      </c>
      <c r="K180" s="228">
        <v>0</v>
      </c>
      <c r="L180" s="228">
        <v>0</v>
      </c>
      <c r="M180" s="228">
        <v>0</v>
      </c>
      <c r="N180" s="228">
        <v>0</v>
      </c>
      <c r="O180" s="217"/>
      <c r="P180" s="228">
        <v>0</v>
      </c>
      <c r="Q180" s="217"/>
      <c r="R180" s="228">
        <v>0</v>
      </c>
      <c r="S180" s="228">
        <v>0</v>
      </c>
      <c r="T180" s="228">
        <v>0</v>
      </c>
      <c r="U180" s="228">
        <v>0</v>
      </c>
      <c r="V180" s="228">
        <v>0</v>
      </c>
      <c r="W180" s="229">
        <v>0</v>
      </c>
      <c r="X180" s="224">
        <v>0</v>
      </c>
    </row>
    <row r="181" spans="1:24" x14ac:dyDescent="0.3">
      <c r="A181" s="190">
        <v>34343</v>
      </c>
      <c r="B181" s="189" t="s">
        <v>492</v>
      </c>
      <c r="C181" s="228">
        <v>458756447.25000006</v>
      </c>
      <c r="D181" s="228">
        <v>478949.18</v>
      </c>
      <c r="E181" s="228">
        <v>0</v>
      </c>
      <c r="F181" s="228">
        <v>0</v>
      </c>
      <c r="G181" s="228">
        <v>0</v>
      </c>
      <c r="H181" s="228">
        <v>459235396.43000007</v>
      </c>
      <c r="I181" s="228">
        <v>459025223.67000002</v>
      </c>
      <c r="J181" s="229">
        <v>-4.999995231628418E-3</v>
      </c>
      <c r="K181" s="228">
        <v>6502884.4999999991</v>
      </c>
      <c r="L181" s="228">
        <v>13311223.560000001</v>
      </c>
      <c r="M181" s="228">
        <v>0</v>
      </c>
      <c r="N181" s="228">
        <v>-500</v>
      </c>
      <c r="O181" s="217"/>
      <c r="P181" s="228">
        <v>0</v>
      </c>
      <c r="Q181" s="217"/>
      <c r="R181" s="228">
        <v>0</v>
      </c>
      <c r="S181" s="228">
        <v>0</v>
      </c>
      <c r="T181" s="228">
        <v>0</v>
      </c>
      <c r="U181" s="228">
        <v>19813608.059999999</v>
      </c>
      <c r="V181" s="228">
        <v>13156825.539999999</v>
      </c>
      <c r="W181" s="229">
        <v>0</v>
      </c>
      <c r="X181" s="224">
        <v>2.9000000000000001E-2</v>
      </c>
    </row>
    <row r="182" spans="1:24" x14ac:dyDescent="0.3">
      <c r="A182" s="190">
        <v>34344</v>
      </c>
      <c r="B182" s="189" t="s">
        <v>493</v>
      </c>
      <c r="C182" s="228">
        <v>20332638.970000003</v>
      </c>
      <c r="D182" s="228">
        <v>1722037.28</v>
      </c>
      <c r="E182" s="228">
        <v>-344407.45</v>
      </c>
      <c r="F182" s="228">
        <v>0</v>
      </c>
      <c r="G182" s="228">
        <v>0</v>
      </c>
      <c r="H182" s="228">
        <v>21710268.800000004</v>
      </c>
      <c r="I182" s="228">
        <v>21531223.07</v>
      </c>
      <c r="J182" s="229">
        <v>-5.0000026822090149E-3</v>
      </c>
      <c r="K182" s="228">
        <v>10842478.809999997</v>
      </c>
      <c r="L182" s="228">
        <v>667005.38</v>
      </c>
      <c r="M182" s="228">
        <v>-344407.45</v>
      </c>
      <c r="N182" s="228">
        <v>-17500</v>
      </c>
      <c r="O182" s="217"/>
      <c r="P182" s="228">
        <v>0</v>
      </c>
      <c r="Q182" s="217"/>
      <c r="R182" s="228">
        <v>0</v>
      </c>
      <c r="S182" s="228">
        <v>0</v>
      </c>
      <c r="T182" s="228">
        <v>0</v>
      </c>
      <c r="U182" s="228">
        <v>11147576.739999998</v>
      </c>
      <c r="V182" s="228">
        <v>10868144.15</v>
      </c>
      <c r="W182" s="229">
        <v>0</v>
      </c>
      <c r="X182" s="224">
        <v>3.1E-2</v>
      </c>
    </row>
    <row r="183" spans="1:24" x14ac:dyDescent="0.3">
      <c r="A183" s="190">
        <v>34345</v>
      </c>
      <c r="B183" s="189" t="s">
        <v>494</v>
      </c>
      <c r="C183" s="228">
        <v>176518355.11999997</v>
      </c>
      <c r="D183" s="228">
        <v>307028.13</v>
      </c>
      <c r="E183" s="228">
        <v>0</v>
      </c>
      <c r="F183" s="228">
        <v>0</v>
      </c>
      <c r="G183" s="228">
        <v>0</v>
      </c>
      <c r="H183" s="228">
        <v>176825383.24999997</v>
      </c>
      <c r="I183" s="228">
        <v>176688777.80000001</v>
      </c>
      <c r="J183" s="229">
        <v>0</v>
      </c>
      <c r="K183" s="228">
        <v>9292356.5699999966</v>
      </c>
      <c r="L183" s="228">
        <v>5123644.41</v>
      </c>
      <c r="M183" s="228">
        <v>0</v>
      </c>
      <c r="N183" s="228">
        <v>-20000</v>
      </c>
      <c r="O183" s="217"/>
      <c r="P183" s="228">
        <v>0</v>
      </c>
      <c r="Q183" s="217"/>
      <c r="R183" s="228">
        <v>0</v>
      </c>
      <c r="S183" s="228">
        <v>0</v>
      </c>
      <c r="T183" s="228">
        <v>0</v>
      </c>
      <c r="U183" s="228">
        <v>14396000.979999997</v>
      </c>
      <c r="V183" s="228">
        <v>11845337.27</v>
      </c>
      <c r="W183" s="229">
        <v>0</v>
      </c>
      <c r="X183" s="224">
        <v>2.9000000000000001E-2</v>
      </c>
    </row>
    <row r="184" spans="1:24" x14ac:dyDescent="0.3">
      <c r="A184" s="190">
        <v>34346</v>
      </c>
      <c r="B184" s="189" t="s">
        <v>495</v>
      </c>
      <c r="C184" s="228">
        <v>175248319.20000002</v>
      </c>
      <c r="D184" s="228">
        <v>388113.43</v>
      </c>
      <c r="E184" s="228">
        <v>0</v>
      </c>
      <c r="F184" s="228">
        <v>0</v>
      </c>
      <c r="G184" s="228">
        <v>0</v>
      </c>
      <c r="H184" s="228">
        <v>175636432.63000003</v>
      </c>
      <c r="I184" s="228">
        <v>175467750.72999999</v>
      </c>
      <c r="J184" s="229">
        <v>-4.9999058246612549E-3</v>
      </c>
      <c r="K184" s="228">
        <v>9238780.0400000028</v>
      </c>
      <c r="L184" s="228">
        <v>5088157.13</v>
      </c>
      <c r="M184" s="228">
        <v>0</v>
      </c>
      <c r="N184" s="228">
        <v>-21000</v>
      </c>
      <c r="O184" s="217"/>
      <c r="P184" s="228">
        <v>0</v>
      </c>
      <c r="Q184" s="217"/>
      <c r="R184" s="228">
        <v>0</v>
      </c>
      <c r="S184" s="228">
        <v>0</v>
      </c>
      <c r="T184" s="228">
        <v>0</v>
      </c>
      <c r="U184" s="228">
        <v>14305937.170000002</v>
      </c>
      <c r="V184" s="228">
        <v>11773226.33</v>
      </c>
      <c r="W184" s="229">
        <v>0</v>
      </c>
      <c r="X184" s="224">
        <v>2.9000000000000001E-2</v>
      </c>
    </row>
    <row r="185" spans="1:24" x14ac:dyDescent="0.3">
      <c r="A185" s="190">
        <v>34352</v>
      </c>
      <c r="B185" s="189" t="s">
        <v>496</v>
      </c>
      <c r="C185" s="228">
        <v>0</v>
      </c>
      <c r="D185" s="228">
        <v>0</v>
      </c>
      <c r="E185" s="228">
        <v>0</v>
      </c>
      <c r="F185" s="228">
        <v>0</v>
      </c>
      <c r="G185" s="228">
        <v>0</v>
      </c>
      <c r="H185" s="228">
        <v>0</v>
      </c>
      <c r="I185" s="228">
        <v>0</v>
      </c>
      <c r="J185" s="229">
        <v>0</v>
      </c>
      <c r="K185" s="228">
        <v>0</v>
      </c>
      <c r="L185" s="228">
        <v>0</v>
      </c>
      <c r="M185" s="228">
        <v>0</v>
      </c>
      <c r="N185" s="228">
        <v>0</v>
      </c>
      <c r="O185" s="217"/>
      <c r="P185" s="228">
        <v>0</v>
      </c>
      <c r="Q185" s="217"/>
      <c r="R185" s="228">
        <v>0</v>
      </c>
      <c r="S185" s="228">
        <v>0</v>
      </c>
      <c r="T185" s="228">
        <v>0</v>
      </c>
      <c r="U185" s="228">
        <v>0</v>
      </c>
      <c r="V185" s="228">
        <v>0</v>
      </c>
      <c r="W185" s="229">
        <v>0</v>
      </c>
      <c r="X185" s="224">
        <v>0</v>
      </c>
    </row>
    <row r="186" spans="1:24" x14ac:dyDescent="0.3">
      <c r="A186" s="190">
        <v>34380</v>
      </c>
      <c r="B186" s="189" t="s">
        <v>497</v>
      </c>
      <c r="C186" s="228">
        <v>11707842.43</v>
      </c>
      <c r="D186" s="228">
        <v>2082973.51</v>
      </c>
      <c r="E186" s="228">
        <v>-416594.72</v>
      </c>
      <c r="F186" s="228">
        <v>0</v>
      </c>
      <c r="G186" s="228">
        <v>0</v>
      </c>
      <c r="H186" s="228">
        <v>13374221.219999999</v>
      </c>
      <c r="I186" s="228">
        <v>12419131.369999999</v>
      </c>
      <c r="J186" s="229">
        <v>0</v>
      </c>
      <c r="K186" s="228">
        <v>2789897.93</v>
      </c>
      <c r="L186" s="228">
        <v>444223.47</v>
      </c>
      <c r="M186" s="228">
        <v>-416594.72</v>
      </c>
      <c r="N186" s="228">
        <v>-154376.56</v>
      </c>
      <c r="O186" s="217"/>
      <c r="P186" s="228">
        <v>0</v>
      </c>
      <c r="Q186" s="217"/>
      <c r="R186" s="228">
        <v>0</v>
      </c>
      <c r="S186" s="228">
        <v>0</v>
      </c>
      <c r="T186" s="228">
        <v>0</v>
      </c>
      <c r="U186" s="228">
        <v>2663150.1200000006</v>
      </c>
      <c r="V186" s="228">
        <v>2757221.97</v>
      </c>
      <c r="W186" s="229">
        <v>0</v>
      </c>
      <c r="X186" s="224">
        <v>3.5999999999999997E-2</v>
      </c>
    </row>
    <row r="187" spans="1:24" x14ac:dyDescent="0.3">
      <c r="A187" s="190">
        <v>34381</v>
      </c>
      <c r="B187" s="189" t="s">
        <v>498</v>
      </c>
      <c r="C187" s="228">
        <v>160695371.31999987</v>
      </c>
      <c r="D187" s="228">
        <v>4154886.77</v>
      </c>
      <c r="E187" s="228">
        <v>-830977.37</v>
      </c>
      <c r="F187" s="228">
        <v>0</v>
      </c>
      <c r="G187" s="228">
        <v>0</v>
      </c>
      <c r="H187" s="228">
        <v>164019280.71999988</v>
      </c>
      <c r="I187" s="228">
        <v>162437193.78</v>
      </c>
      <c r="J187" s="229">
        <v>-4.9999654293060303E-3</v>
      </c>
      <c r="K187" s="228">
        <v>85208742.940000027</v>
      </c>
      <c r="L187" s="228">
        <v>7466046.2199999997</v>
      </c>
      <c r="M187" s="228">
        <v>-830977.37</v>
      </c>
      <c r="N187" s="228">
        <v>-73527.759999999995</v>
      </c>
      <c r="O187" s="217"/>
      <c r="P187" s="228">
        <v>0</v>
      </c>
      <c r="Q187" s="217"/>
      <c r="R187" s="228">
        <v>0</v>
      </c>
      <c r="S187" s="228">
        <v>0</v>
      </c>
      <c r="T187" s="228">
        <v>0</v>
      </c>
      <c r="U187" s="228">
        <v>91770284.030000016</v>
      </c>
      <c r="V187" s="228">
        <v>88462712.700000003</v>
      </c>
      <c r="W187" s="229">
        <v>0</v>
      </c>
      <c r="X187" s="224">
        <v>4.5999999999999999E-2</v>
      </c>
    </row>
    <row r="188" spans="1:24" x14ac:dyDescent="0.3">
      <c r="A188" s="190">
        <v>34382</v>
      </c>
      <c r="B188" s="189" t="s">
        <v>499</v>
      </c>
      <c r="C188" s="228">
        <v>35942249.07</v>
      </c>
      <c r="D188" s="228">
        <v>1906350.2</v>
      </c>
      <c r="E188" s="228">
        <v>-381270.05</v>
      </c>
      <c r="F188" s="228">
        <v>0</v>
      </c>
      <c r="G188" s="228">
        <v>0</v>
      </c>
      <c r="H188" s="228">
        <v>37467329.220000006</v>
      </c>
      <c r="I188" s="228">
        <v>36116221.520000003</v>
      </c>
      <c r="J188" s="229">
        <v>0</v>
      </c>
      <c r="K188" s="228">
        <v>9026163.8000000045</v>
      </c>
      <c r="L188" s="228">
        <v>1764177.83</v>
      </c>
      <c r="M188" s="228">
        <v>-381270.05</v>
      </c>
      <c r="N188" s="228">
        <v>0</v>
      </c>
      <c r="O188" s="217"/>
      <c r="P188" s="228">
        <v>0</v>
      </c>
      <c r="Q188" s="217"/>
      <c r="R188" s="228">
        <v>0</v>
      </c>
      <c r="S188" s="228">
        <v>0</v>
      </c>
      <c r="T188" s="228">
        <v>0</v>
      </c>
      <c r="U188" s="228">
        <v>10409071.580000004</v>
      </c>
      <c r="V188" s="228">
        <v>9864318.9700000007</v>
      </c>
      <c r="W188" s="229">
        <v>0</v>
      </c>
      <c r="X188" s="224">
        <v>4.9000000000000002E-2</v>
      </c>
    </row>
    <row r="189" spans="1:24" x14ac:dyDescent="0.3">
      <c r="A189" s="190">
        <v>34383</v>
      </c>
      <c r="B189" s="189" t="s">
        <v>500</v>
      </c>
      <c r="C189" s="228">
        <v>38320836.579999983</v>
      </c>
      <c r="D189" s="228">
        <v>488366.73</v>
      </c>
      <c r="E189" s="228">
        <v>-97673.34</v>
      </c>
      <c r="F189" s="228">
        <v>0</v>
      </c>
      <c r="G189" s="228">
        <v>0</v>
      </c>
      <c r="H189" s="228">
        <v>38711529.969999976</v>
      </c>
      <c r="I189" s="228">
        <v>38408525.409999996</v>
      </c>
      <c r="J189" s="229">
        <v>0</v>
      </c>
      <c r="K189" s="228">
        <v>22078701.680000026</v>
      </c>
      <c r="L189" s="228">
        <v>1381797.9</v>
      </c>
      <c r="M189" s="228">
        <v>-97673.34</v>
      </c>
      <c r="N189" s="228">
        <v>0</v>
      </c>
      <c r="O189" s="217"/>
      <c r="P189" s="228">
        <v>0</v>
      </c>
      <c r="Q189" s="217"/>
      <c r="R189" s="228">
        <v>0</v>
      </c>
      <c r="S189" s="228">
        <v>0</v>
      </c>
      <c r="T189" s="228">
        <v>0</v>
      </c>
      <c r="U189" s="228">
        <v>23362826.240000024</v>
      </c>
      <c r="V189" s="228">
        <v>22747252.370000001</v>
      </c>
      <c r="W189" s="229">
        <v>0</v>
      </c>
      <c r="X189" s="224">
        <v>3.5999999999999997E-2</v>
      </c>
    </row>
    <row r="190" spans="1:24" x14ac:dyDescent="0.3">
      <c r="A190" s="190">
        <v>34384</v>
      </c>
      <c r="B190" s="189" t="s">
        <v>501</v>
      </c>
      <c r="C190" s="228">
        <v>28306281.440000001</v>
      </c>
      <c r="D190" s="228">
        <v>529917.44999999995</v>
      </c>
      <c r="E190" s="228">
        <v>-105983.49</v>
      </c>
      <c r="F190" s="228">
        <v>0</v>
      </c>
      <c r="G190" s="228">
        <v>0</v>
      </c>
      <c r="H190" s="228">
        <v>28730215.400000002</v>
      </c>
      <c r="I190" s="228">
        <v>28419492.890000001</v>
      </c>
      <c r="J190" s="229">
        <v>-4.999995231628418E-3</v>
      </c>
      <c r="K190" s="228">
        <v>7142964.9100000029</v>
      </c>
      <c r="L190" s="228">
        <v>1334499.18</v>
      </c>
      <c r="M190" s="228">
        <v>-105983.49</v>
      </c>
      <c r="N190" s="228">
        <v>0</v>
      </c>
      <c r="O190" s="217"/>
      <c r="P190" s="228">
        <v>0</v>
      </c>
      <c r="Q190" s="217"/>
      <c r="R190" s="228">
        <v>0</v>
      </c>
      <c r="S190" s="228">
        <v>0</v>
      </c>
      <c r="T190" s="228">
        <v>0</v>
      </c>
      <c r="U190" s="228">
        <v>8371480.6000000034</v>
      </c>
      <c r="V190" s="228">
        <v>7781218.3799999999</v>
      </c>
      <c r="W190" s="229">
        <v>0</v>
      </c>
      <c r="X190" s="224">
        <v>4.7E-2</v>
      </c>
    </row>
    <row r="191" spans="1:24" x14ac:dyDescent="0.3">
      <c r="A191" s="190">
        <v>34385</v>
      </c>
      <c r="B191" s="189" t="s">
        <v>502</v>
      </c>
      <c r="C191" s="228">
        <v>25103996.219999995</v>
      </c>
      <c r="D191" s="228">
        <v>542001.5</v>
      </c>
      <c r="E191" s="228">
        <v>-108400.3</v>
      </c>
      <c r="F191" s="228">
        <v>0</v>
      </c>
      <c r="G191" s="228">
        <v>0</v>
      </c>
      <c r="H191" s="228">
        <v>25537597.419999994</v>
      </c>
      <c r="I191" s="228">
        <v>25223378.960000001</v>
      </c>
      <c r="J191" s="229">
        <v>0</v>
      </c>
      <c r="K191" s="228">
        <v>5730401.6700000027</v>
      </c>
      <c r="L191" s="228">
        <v>1259859.7</v>
      </c>
      <c r="M191" s="228">
        <v>-108400.3</v>
      </c>
      <c r="N191" s="228">
        <v>0</v>
      </c>
      <c r="O191" s="217"/>
      <c r="P191" s="228">
        <v>0</v>
      </c>
      <c r="Q191" s="217"/>
      <c r="R191" s="228">
        <v>0</v>
      </c>
      <c r="S191" s="228">
        <v>0</v>
      </c>
      <c r="T191" s="228">
        <v>0</v>
      </c>
      <c r="U191" s="228">
        <v>6881861.0700000031</v>
      </c>
      <c r="V191" s="228">
        <v>6329692.8700000001</v>
      </c>
      <c r="W191" s="229">
        <v>0</v>
      </c>
      <c r="X191" s="224">
        <v>0.05</v>
      </c>
    </row>
    <row r="192" spans="1:24" x14ac:dyDescent="0.3">
      <c r="A192" s="190">
        <v>34386</v>
      </c>
      <c r="B192" s="189" t="s">
        <v>503</v>
      </c>
      <c r="C192" s="228">
        <v>223922332.48000002</v>
      </c>
      <c r="D192" s="228">
        <v>1785853.77</v>
      </c>
      <c r="E192" s="228">
        <v>-357170.77</v>
      </c>
      <c r="F192" s="228">
        <v>0</v>
      </c>
      <c r="G192" s="228">
        <v>0</v>
      </c>
      <c r="H192" s="228">
        <v>225351015.48000002</v>
      </c>
      <c r="I192" s="228">
        <v>224539081.25999999</v>
      </c>
      <c r="J192" s="229">
        <v>-4.9999654293060303E-3</v>
      </c>
      <c r="K192" s="228">
        <v>43295562.150000006</v>
      </c>
      <c r="L192" s="228">
        <v>6958614.0300000003</v>
      </c>
      <c r="M192" s="228">
        <v>-357170.77</v>
      </c>
      <c r="N192" s="228">
        <v>-756111.08</v>
      </c>
      <c r="O192" s="217"/>
      <c r="P192" s="228">
        <v>0</v>
      </c>
      <c r="Q192" s="217"/>
      <c r="R192" s="228">
        <v>0</v>
      </c>
      <c r="S192" s="228">
        <v>0</v>
      </c>
      <c r="T192" s="228">
        <v>0</v>
      </c>
      <c r="U192" s="228">
        <v>49140894.330000006</v>
      </c>
      <c r="V192" s="228">
        <v>46240785.700000003</v>
      </c>
      <c r="W192" s="229">
        <v>0</v>
      </c>
      <c r="X192" s="224">
        <v>3.1E-2</v>
      </c>
    </row>
    <row r="193" spans="1:24" x14ac:dyDescent="0.3">
      <c r="A193" s="190">
        <v>34390</v>
      </c>
      <c r="B193" s="189" t="s">
        <v>504</v>
      </c>
      <c r="C193" s="228">
        <v>0</v>
      </c>
      <c r="D193" s="228">
        <v>0</v>
      </c>
      <c r="E193" s="228">
        <v>0</v>
      </c>
      <c r="F193" s="228">
        <v>0</v>
      </c>
      <c r="G193" s="228">
        <v>0</v>
      </c>
      <c r="H193" s="228">
        <v>0</v>
      </c>
      <c r="I193" s="228">
        <v>0</v>
      </c>
      <c r="J193" s="229">
        <v>0</v>
      </c>
      <c r="K193" s="228">
        <v>0</v>
      </c>
      <c r="L193" s="228">
        <v>0</v>
      </c>
      <c r="M193" s="228">
        <v>0</v>
      </c>
      <c r="N193" s="228">
        <v>0</v>
      </c>
      <c r="O193" s="217"/>
      <c r="P193" s="228">
        <v>0</v>
      </c>
      <c r="Q193" s="217"/>
      <c r="R193" s="228">
        <v>0</v>
      </c>
      <c r="S193" s="228">
        <v>0</v>
      </c>
      <c r="T193" s="228">
        <v>0</v>
      </c>
      <c r="U193" s="228">
        <v>0</v>
      </c>
      <c r="V193" s="228">
        <v>0</v>
      </c>
      <c r="W193" s="229">
        <v>0</v>
      </c>
      <c r="X193" s="224">
        <v>0</v>
      </c>
    </row>
    <row r="194" spans="1:24" x14ac:dyDescent="0.3">
      <c r="A194" s="190">
        <v>34398</v>
      </c>
      <c r="B194" s="189" t="s">
        <v>505</v>
      </c>
      <c r="C194" s="228">
        <v>940672.19000000018</v>
      </c>
      <c r="D194" s="228">
        <v>0</v>
      </c>
      <c r="E194" s="228">
        <v>0</v>
      </c>
      <c r="F194" s="228">
        <v>0</v>
      </c>
      <c r="G194" s="228">
        <v>0</v>
      </c>
      <c r="H194" s="228">
        <v>940672.19000000018</v>
      </c>
      <c r="I194" s="228">
        <v>940672.19</v>
      </c>
      <c r="J194" s="229">
        <v>0</v>
      </c>
      <c r="K194" s="228">
        <v>25764.69</v>
      </c>
      <c r="L194" s="228">
        <v>31042.2</v>
      </c>
      <c r="M194" s="228">
        <v>0</v>
      </c>
      <c r="N194" s="228">
        <v>0</v>
      </c>
      <c r="O194" s="217"/>
      <c r="P194" s="228">
        <v>0</v>
      </c>
      <c r="Q194" s="217"/>
      <c r="R194" s="228">
        <v>0</v>
      </c>
      <c r="S194" s="228">
        <v>0</v>
      </c>
      <c r="T194" s="228">
        <v>0</v>
      </c>
      <c r="U194" s="228">
        <v>56806.89</v>
      </c>
      <c r="V194" s="228">
        <v>41285.79</v>
      </c>
      <c r="W194" s="229">
        <v>0</v>
      </c>
      <c r="X194" s="224">
        <v>3.3000000000000002E-2</v>
      </c>
    </row>
    <row r="195" spans="1:24" x14ac:dyDescent="0.3">
      <c r="A195" s="190">
        <v>34399</v>
      </c>
      <c r="B195" s="189" t="s">
        <v>506</v>
      </c>
      <c r="C195" s="228">
        <v>802866083.21999979</v>
      </c>
      <c r="D195" s="228">
        <v>157930069.43000001</v>
      </c>
      <c r="E195" s="228">
        <v>0</v>
      </c>
      <c r="F195" s="228">
        <v>0</v>
      </c>
      <c r="G195" s="228">
        <v>0</v>
      </c>
      <c r="H195" s="228">
        <v>960796152.64999986</v>
      </c>
      <c r="I195" s="228">
        <v>822987483.96000004</v>
      </c>
      <c r="J195" s="229">
        <v>0</v>
      </c>
      <c r="K195" s="228">
        <v>69228312.149999991</v>
      </c>
      <c r="L195" s="228">
        <v>23533599.43</v>
      </c>
      <c r="M195" s="228">
        <v>0</v>
      </c>
      <c r="N195" s="228">
        <v>0</v>
      </c>
      <c r="O195" s="217"/>
      <c r="P195" s="228">
        <v>0</v>
      </c>
      <c r="Q195" s="217"/>
      <c r="R195" s="228">
        <v>0</v>
      </c>
      <c r="S195" s="228">
        <v>0</v>
      </c>
      <c r="T195" s="228">
        <v>0</v>
      </c>
      <c r="U195" s="228">
        <v>92761911.579999983</v>
      </c>
      <c r="V195" s="228">
        <v>80967038.810000002</v>
      </c>
      <c r="W195" s="229">
        <v>0</v>
      </c>
      <c r="X195" s="224">
        <v>2.9000000000000001E-2</v>
      </c>
    </row>
    <row r="196" spans="1:24" x14ac:dyDescent="0.3">
      <c r="A196" s="190">
        <v>34520</v>
      </c>
      <c r="B196" s="189" t="s">
        <v>507</v>
      </c>
      <c r="C196" s="228">
        <v>0</v>
      </c>
      <c r="D196" s="228">
        <v>0</v>
      </c>
      <c r="E196" s="228">
        <v>0</v>
      </c>
      <c r="F196" s="228">
        <v>0</v>
      </c>
      <c r="G196" s="228">
        <v>0</v>
      </c>
      <c r="H196" s="228">
        <v>0</v>
      </c>
      <c r="I196" s="228">
        <v>0</v>
      </c>
      <c r="J196" s="229">
        <v>0</v>
      </c>
      <c r="K196" s="228">
        <v>0</v>
      </c>
      <c r="L196" s="228">
        <v>0</v>
      </c>
      <c r="M196" s="228">
        <v>0</v>
      </c>
      <c r="N196" s="228">
        <v>0</v>
      </c>
      <c r="O196" s="217"/>
      <c r="P196" s="228">
        <v>0</v>
      </c>
      <c r="Q196" s="217"/>
      <c r="R196" s="228">
        <v>0</v>
      </c>
      <c r="S196" s="228">
        <v>0</v>
      </c>
      <c r="T196" s="228">
        <v>0</v>
      </c>
      <c r="U196" s="228">
        <v>0</v>
      </c>
      <c r="V196" s="228">
        <v>0</v>
      </c>
      <c r="W196" s="229">
        <v>0</v>
      </c>
      <c r="X196" s="224">
        <v>0</v>
      </c>
    </row>
    <row r="197" spans="1:24" x14ac:dyDescent="0.3">
      <c r="A197" s="190">
        <v>34528</v>
      </c>
      <c r="B197" s="189" t="s">
        <v>508</v>
      </c>
      <c r="C197" s="228">
        <v>0</v>
      </c>
      <c r="D197" s="228">
        <v>0</v>
      </c>
      <c r="E197" s="228">
        <v>0</v>
      </c>
      <c r="F197" s="228">
        <v>0</v>
      </c>
      <c r="G197" s="228">
        <v>0</v>
      </c>
      <c r="H197" s="228">
        <v>0</v>
      </c>
      <c r="I197" s="228">
        <v>0</v>
      </c>
      <c r="J197" s="229">
        <v>0</v>
      </c>
      <c r="K197" s="228">
        <v>0</v>
      </c>
      <c r="L197" s="228">
        <v>0</v>
      </c>
      <c r="M197" s="228">
        <v>0</v>
      </c>
      <c r="N197" s="228">
        <v>0</v>
      </c>
      <c r="O197" s="217"/>
      <c r="P197" s="228">
        <v>0</v>
      </c>
      <c r="Q197" s="217"/>
      <c r="R197" s="228">
        <v>0</v>
      </c>
      <c r="S197" s="228">
        <v>0</v>
      </c>
      <c r="T197" s="228">
        <v>0</v>
      </c>
      <c r="U197" s="228">
        <v>0</v>
      </c>
      <c r="V197" s="228">
        <v>0</v>
      </c>
      <c r="W197" s="229">
        <v>0</v>
      </c>
      <c r="X197" s="224">
        <v>0</v>
      </c>
    </row>
    <row r="198" spans="1:24" x14ac:dyDescent="0.3">
      <c r="A198" s="190">
        <v>34530</v>
      </c>
      <c r="B198" s="189" t="s">
        <v>509</v>
      </c>
      <c r="C198" s="228">
        <v>32858830.609999999</v>
      </c>
      <c r="D198" s="228">
        <v>0</v>
      </c>
      <c r="E198" s="228">
        <v>0</v>
      </c>
      <c r="F198" s="228">
        <v>0</v>
      </c>
      <c r="G198" s="228">
        <v>0</v>
      </c>
      <c r="H198" s="228">
        <v>32858830.609999999</v>
      </c>
      <c r="I198" s="228">
        <v>32858830.609999999</v>
      </c>
      <c r="J198" s="229">
        <v>0</v>
      </c>
      <c r="K198" s="228">
        <v>13053045.500000006</v>
      </c>
      <c r="L198" s="228">
        <v>1084341.3600000001</v>
      </c>
      <c r="M198" s="228">
        <v>0</v>
      </c>
      <c r="N198" s="228">
        <v>0</v>
      </c>
      <c r="O198" s="217"/>
      <c r="P198" s="228">
        <v>0</v>
      </c>
      <c r="Q198" s="217"/>
      <c r="R198" s="228">
        <v>0</v>
      </c>
      <c r="S198" s="228">
        <v>0</v>
      </c>
      <c r="T198" s="228">
        <v>0</v>
      </c>
      <c r="U198" s="228">
        <v>14137386.860000005</v>
      </c>
      <c r="V198" s="228">
        <v>13595216.18</v>
      </c>
      <c r="W198" s="229">
        <v>0</v>
      </c>
      <c r="X198" s="224">
        <v>3.3000000000000002E-2</v>
      </c>
    </row>
    <row r="199" spans="1:24" x14ac:dyDescent="0.3">
      <c r="A199" s="190">
        <v>34531</v>
      </c>
      <c r="B199" s="189" t="s">
        <v>510</v>
      </c>
      <c r="C199" s="228">
        <v>40601976.5</v>
      </c>
      <c r="D199" s="228">
        <v>0</v>
      </c>
      <c r="E199" s="228">
        <v>0</v>
      </c>
      <c r="F199" s="228">
        <v>0</v>
      </c>
      <c r="G199" s="228">
        <v>0</v>
      </c>
      <c r="H199" s="228">
        <v>40601976.5</v>
      </c>
      <c r="I199" s="228">
        <v>40601976.5</v>
      </c>
      <c r="J199" s="229">
        <v>0</v>
      </c>
      <c r="K199" s="228">
        <v>21871805.439999998</v>
      </c>
      <c r="L199" s="228">
        <v>1664681.04</v>
      </c>
      <c r="M199" s="228">
        <v>0</v>
      </c>
      <c r="N199" s="228">
        <v>0</v>
      </c>
      <c r="O199" s="217"/>
      <c r="P199" s="228">
        <v>0</v>
      </c>
      <c r="Q199" s="217"/>
      <c r="R199" s="228">
        <v>0</v>
      </c>
      <c r="S199" s="228">
        <v>0</v>
      </c>
      <c r="T199" s="228">
        <v>0</v>
      </c>
      <c r="U199" s="228">
        <v>23536486.479999997</v>
      </c>
      <c r="V199" s="228">
        <v>22704145.960000001</v>
      </c>
      <c r="W199" s="229">
        <v>0</v>
      </c>
      <c r="X199" s="224">
        <v>4.1000000000000002E-2</v>
      </c>
    </row>
    <row r="200" spans="1:24" x14ac:dyDescent="0.3">
      <c r="A200" s="190">
        <v>34532</v>
      </c>
      <c r="B200" s="189" t="s">
        <v>511</v>
      </c>
      <c r="C200" s="228">
        <v>44600816.68</v>
      </c>
      <c r="D200" s="228">
        <v>122319.88</v>
      </c>
      <c r="E200" s="228">
        <v>-24463.98</v>
      </c>
      <c r="F200" s="228">
        <v>0</v>
      </c>
      <c r="G200" s="228">
        <v>0</v>
      </c>
      <c r="H200" s="228">
        <v>44698672.580000006</v>
      </c>
      <c r="I200" s="228">
        <v>44691145.200000003</v>
      </c>
      <c r="J200" s="229">
        <v>0</v>
      </c>
      <c r="K200" s="228">
        <v>23925999.320000015</v>
      </c>
      <c r="L200" s="228">
        <v>1832311.18</v>
      </c>
      <c r="M200" s="228">
        <v>-24463.98</v>
      </c>
      <c r="N200" s="228">
        <v>0</v>
      </c>
      <c r="O200" s="217"/>
      <c r="P200" s="228">
        <v>0</v>
      </c>
      <c r="Q200" s="217"/>
      <c r="R200" s="228">
        <v>0</v>
      </c>
      <c r="S200" s="228">
        <v>0</v>
      </c>
      <c r="T200" s="228">
        <v>0</v>
      </c>
      <c r="U200" s="228">
        <v>25733846.520000014</v>
      </c>
      <c r="V200" s="228">
        <v>24819431.32</v>
      </c>
      <c r="W200" s="229">
        <v>0</v>
      </c>
      <c r="X200" s="224">
        <v>4.1000000000000002E-2</v>
      </c>
    </row>
    <row r="201" spans="1:24" x14ac:dyDescent="0.3">
      <c r="A201" s="190">
        <v>34533</v>
      </c>
      <c r="B201" s="189" t="s">
        <v>512</v>
      </c>
      <c r="C201" s="228">
        <v>14174190.639999999</v>
      </c>
      <c r="D201" s="228">
        <v>0</v>
      </c>
      <c r="E201" s="228">
        <v>0</v>
      </c>
      <c r="F201" s="228">
        <v>0</v>
      </c>
      <c r="G201" s="228">
        <v>0</v>
      </c>
      <c r="H201" s="228">
        <v>14174190.639999999</v>
      </c>
      <c r="I201" s="228">
        <v>14174190.640000001</v>
      </c>
      <c r="J201" s="229">
        <v>0</v>
      </c>
      <c r="K201" s="228">
        <v>6114801.4899999965</v>
      </c>
      <c r="L201" s="228">
        <v>382703.16</v>
      </c>
      <c r="M201" s="228">
        <v>0</v>
      </c>
      <c r="N201" s="228">
        <v>0</v>
      </c>
      <c r="O201" s="217"/>
      <c r="P201" s="228">
        <v>0</v>
      </c>
      <c r="Q201" s="217"/>
      <c r="R201" s="228">
        <v>0</v>
      </c>
      <c r="S201" s="228">
        <v>0</v>
      </c>
      <c r="T201" s="228">
        <v>0</v>
      </c>
      <c r="U201" s="228">
        <v>6497504.6499999966</v>
      </c>
      <c r="V201" s="228">
        <v>6306153.0700000003</v>
      </c>
      <c r="W201" s="229">
        <v>0</v>
      </c>
      <c r="X201" s="224">
        <v>2.7E-2</v>
      </c>
    </row>
    <row r="202" spans="1:24" x14ac:dyDescent="0.3">
      <c r="A202" s="190">
        <v>34534</v>
      </c>
      <c r="B202" s="189" t="s">
        <v>513</v>
      </c>
      <c r="C202" s="228">
        <v>4189431.02</v>
      </c>
      <c r="D202" s="228">
        <v>0</v>
      </c>
      <c r="E202" s="228">
        <v>0</v>
      </c>
      <c r="F202" s="228">
        <v>0</v>
      </c>
      <c r="G202" s="228">
        <v>0</v>
      </c>
      <c r="H202" s="228">
        <v>4189431.02</v>
      </c>
      <c r="I202" s="228">
        <v>4189431.02</v>
      </c>
      <c r="J202" s="229">
        <v>0</v>
      </c>
      <c r="K202" s="228">
        <v>1942596.889999998</v>
      </c>
      <c r="L202" s="228">
        <v>117304.08</v>
      </c>
      <c r="M202" s="228">
        <v>0</v>
      </c>
      <c r="N202" s="228">
        <v>0</v>
      </c>
      <c r="O202" s="217"/>
      <c r="P202" s="228">
        <v>0</v>
      </c>
      <c r="Q202" s="217"/>
      <c r="R202" s="228">
        <v>0</v>
      </c>
      <c r="S202" s="228">
        <v>0</v>
      </c>
      <c r="T202" s="228">
        <v>0</v>
      </c>
      <c r="U202" s="228">
        <v>2059900.9699999981</v>
      </c>
      <c r="V202" s="228">
        <v>2001248.93</v>
      </c>
      <c r="W202" s="229">
        <v>0</v>
      </c>
      <c r="X202" s="224">
        <v>2.8000000000000001E-2</v>
      </c>
    </row>
    <row r="203" spans="1:24" x14ac:dyDescent="0.3">
      <c r="A203" s="190">
        <v>34535</v>
      </c>
      <c r="B203" s="189" t="s">
        <v>514</v>
      </c>
      <c r="C203" s="228">
        <v>10408627.609999998</v>
      </c>
      <c r="D203" s="228">
        <v>0</v>
      </c>
      <c r="E203" s="228">
        <v>0</v>
      </c>
      <c r="F203" s="228">
        <v>0</v>
      </c>
      <c r="G203" s="228">
        <v>0</v>
      </c>
      <c r="H203" s="228">
        <v>10408627.609999998</v>
      </c>
      <c r="I203" s="228">
        <v>10408627.609999999</v>
      </c>
      <c r="J203" s="229">
        <v>0</v>
      </c>
      <c r="K203" s="228">
        <v>4905262.4699999914</v>
      </c>
      <c r="L203" s="228">
        <v>281032.92</v>
      </c>
      <c r="M203" s="228">
        <v>0</v>
      </c>
      <c r="N203" s="228">
        <v>0</v>
      </c>
      <c r="O203" s="217"/>
      <c r="P203" s="228">
        <v>0</v>
      </c>
      <c r="Q203" s="217"/>
      <c r="R203" s="228">
        <v>0</v>
      </c>
      <c r="S203" s="228">
        <v>0</v>
      </c>
      <c r="T203" s="228">
        <v>0</v>
      </c>
      <c r="U203" s="228">
        <v>5186295.3899999913</v>
      </c>
      <c r="V203" s="228">
        <v>5045778.93</v>
      </c>
      <c r="W203" s="229">
        <v>0</v>
      </c>
      <c r="X203" s="224">
        <v>2.7E-2</v>
      </c>
    </row>
    <row r="204" spans="1:24" x14ac:dyDescent="0.3">
      <c r="A204" s="190">
        <v>34536</v>
      </c>
      <c r="B204" s="189" t="s">
        <v>515</v>
      </c>
      <c r="C204" s="228">
        <v>14353367.069999998</v>
      </c>
      <c r="D204" s="228">
        <v>0</v>
      </c>
      <c r="E204" s="228">
        <v>0</v>
      </c>
      <c r="F204" s="228">
        <v>0</v>
      </c>
      <c r="G204" s="228">
        <v>0</v>
      </c>
      <c r="H204" s="228">
        <v>14353367.069999998</v>
      </c>
      <c r="I204" s="228">
        <v>14353367.07</v>
      </c>
      <c r="J204" s="229">
        <v>0</v>
      </c>
      <c r="K204" s="228">
        <v>6777249.1400000006</v>
      </c>
      <c r="L204" s="228">
        <v>401894.28</v>
      </c>
      <c r="M204" s="228">
        <v>0</v>
      </c>
      <c r="N204" s="228">
        <v>0</v>
      </c>
      <c r="O204" s="217"/>
      <c r="P204" s="228">
        <v>0</v>
      </c>
      <c r="Q204" s="217"/>
      <c r="R204" s="228">
        <v>0</v>
      </c>
      <c r="S204" s="228">
        <v>0</v>
      </c>
      <c r="T204" s="228">
        <v>0</v>
      </c>
      <c r="U204" s="228">
        <v>7179143.4200000009</v>
      </c>
      <c r="V204" s="228">
        <v>6978196.2800000003</v>
      </c>
      <c r="W204" s="229">
        <v>0</v>
      </c>
      <c r="X204" s="224">
        <v>2.8000000000000001E-2</v>
      </c>
    </row>
    <row r="205" spans="1:24" x14ac:dyDescent="0.3">
      <c r="A205" s="190">
        <v>34541</v>
      </c>
      <c r="B205" s="189" t="s">
        <v>516</v>
      </c>
      <c r="C205" s="228">
        <v>0</v>
      </c>
      <c r="D205" s="228">
        <v>0</v>
      </c>
      <c r="E205" s="228">
        <v>0</v>
      </c>
      <c r="F205" s="228">
        <v>0</v>
      </c>
      <c r="G205" s="228">
        <v>0</v>
      </c>
      <c r="H205" s="228">
        <v>0</v>
      </c>
      <c r="I205" s="228">
        <v>0</v>
      </c>
      <c r="J205" s="229">
        <v>0</v>
      </c>
      <c r="K205" s="228">
        <v>0</v>
      </c>
      <c r="L205" s="228">
        <v>0</v>
      </c>
      <c r="M205" s="228">
        <v>0</v>
      </c>
      <c r="N205" s="228">
        <v>0</v>
      </c>
      <c r="O205" s="217"/>
      <c r="P205" s="228">
        <v>0</v>
      </c>
      <c r="Q205" s="217"/>
      <c r="R205" s="228">
        <v>0</v>
      </c>
      <c r="S205" s="228">
        <v>0</v>
      </c>
      <c r="T205" s="228">
        <v>0</v>
      </c>
      <c r="U205" s="228">
        <v>0</v>
      </c>
      <c r="V205" s="228">
        <v>0</v>
      </c>
      <c r="W205" s="229">
        <v>0</v>
      </c>
      <c r="X205" s="224">
        <v>0</v>
      </c>
    </row>
    <row r="206" spans="1:24" x14ac:dyDescent="0.3">
      <c r="A206" s="190">
        <v>34542</v>
      </c>
      <c r="B206" s="189" t="s">
        <v>517</v>
      </c>
      <c r="C206" s="228">
        <v>0</v>
      </c>
      <c r="D206" s="228">
        <v>0</v>
      </c>
      <c r="E206" s="228">
        <v>0</v>
      </c>
      <c r="F206" s="228">
        <v>0</v>
      </c>
      <c r="G206" s="228">
        <v>0</v>
      </c>
      <c r="H206" s="228">
        <v>0</v>
      </c>
      <c r="I206" s="228">
        <v>0</v>
      </c>
      <c r="J206" s="229">
        <v>0</v>
      </c>
      <c r="K206" s="228">
        <v>0</v>
      </c>
      <c r="L206" s="228">
        <v>0</v>
      </c>
      <c r="M206" s="228">
        <v>0</v>
      </c>
      <c r="N206" s="228">
        <v>0</v>
      </c>
      <c r="O206" s="217"/>
      <c r="P206" s="228">
        <v>0</v>
      </c>
      <c r="Q206" s="217"/>
      <c r="R206" s="228">
        <v>0</v>
      </c>
      <c r="S206" s="228">
        <v>0</v>
      </c>
      <c r="T206" s="228">
        <v>0</v>
      </c>
      <c r="U206" s="228">
        <v>0</v>
      </c>
      <c r="V206" s="228">
        <v>0</v>
      </c>
      <c r="W206" s="229">
        <v>0</v>
      </c>
      <c r="X206" s="224">
        <v>0</v>
      </c>
    </row>
    <row r="207" spans="1:24" x14ac:dyDescent="0.3">
      <c r="A207" s="190">
        <v>34543</v>
      </c>
      <c r="B207" s="189" t="s">
        <v>518</v>
      </c>
      <c r="C207" s="228">
        <v>700677.02</v>
      </c>
      <c r="D207" s="228">
        <v>0</v>
      </c>
      <c r="E207" s="228">
        <v>0</v>
      </c>
      <c r="F207" s="228">
        <v>0</v>
      </c>
      <c r="G207" s="228">
        <v>0</v>
      </c>
      <c r="H207" s="228">
        <v>700677.02</v>
      </c>
      <c r="I207" s="228">
        <v>700677.02</v>
      </c>
      <c r="J207" s="229">
        <v>0</v>
      </c>
      <c r="K207" s="228">
        <v>75665.13</v>
      </c>
      <c r="L207" s="228">
        <v>20319.599999999999</v>
      </c>
      <c r="M207" s="228">
        <v>0</v>
      </c>
      <c r="N207" s="228">
        <v>0</v>
      </c>
      <c r="O207" s="217"/>
      <c r="P207" s="228">
        <v>0</v>
      </c>
      <c r="Q207" s="217"/>
      <c r="R207" s="228">
        <v>0</v>
      </c>
      <c r="S207" s="228">
        <v>0</v>
      </c>
      <c r="T207" s="228">
        <v>0</v>
      </c>
      <c r="U207" s="228">
        <v>95984.73000000001</v>
      </c>
      <c r="V207" s="228">
        <v>85824.93</v>
      </c>
      <c r="W207" s="229">
        <v>0</v>
      </c>
      <c r="X207" s="224">
        <v>2.9000000000000001E-2</v>
      </c>
    </row>
    <row r="208" spans="1:24" x14ac:dyDescent="0.3">
      <c r="A208" s="190">
        <v>34544</v>
      </c>
      <c r="B208" s="189" t="s">
        <v>519</v>
      </c>
      <c r="C208" s="228">
        <v>16328713.470000001</v>
      </c>
      <c r="D208" s="228">
        <v>0</v>
      </c>
      <c r="E208" s="228">
        <v>0</v>
      </c>
      <c r="F208" s="228">
        <v>0</v>
      </c>
      <c r="G208" s="228">
        <v>0</v>
      </c>
      <c r="H208" s="228">
        <v>16328713.470000001</v>
      </c>
      <c r="I208" s="228">
        <v>16328713.470000001</v>
      </c>
      <c r="J208" s="229">
        <v>0</v>
      </c>
      <c r="K208" s="228">
        <v>7104565.4700000035</v>
      </c>
      <c r="L208" s="228">
        <v>457203.96</v>
      </c>
      <c r="M208" s="228">
        <v>0</v>
      </c>
      <c r="N208" s="228">
        <v>0</v>
      </c>
      <c r="O208" s="217"/>
      <c r="P208" s="228">
        <v>0</v>
      </c>
      <c r="Q208" s="217"/>
      <c r="R208" s="228">
        <v>0</v>
      </c>
      <c r="S208" s="228">
        <v>0</v>
      </c>
      <c r="T208" s="228">
        <v>0</v>
      </c>
      <c r="U208" s="228">
        <v>7561769.4300000034</v>
      </c>
      <c r="V208" s="228">
        <v>7333167.4500000002</v>
      </c>
      <c r="W208" s="229">
        <v>0</v>
      </c>
      <c r="X208" s="224">
        <v>2.8000000000000001E-2</v>
      </c>
    </row>
    <row r="209" spans="1:24" x14ac:dyDescent="0.3">
      <c r="A209" s="190">
        <v>34545</v>
      </c>
      <c r="B209" s="189" t="s">
        <v>520</v>
      </c>
      <c r="C209" s="228">
        <v>58769.36</v>
      </c>
      <c r="D209" s="228">
        <v>0</v>
      </c>
      <c r="E209" s="228">
        <v>0</v>
      </c>
      <c r="F209" s="228">
        <v>0</v>
      </c>
      <c r="G209" s="228">
        <v>0</v>
      </c>
      <c r="H209" s="228">
        <v>58769.36</v>
      </c>
      <c r="I209" s="228">
        <v>58769.36</v>
      </c>
      <c r="J209" s="229">
        <v>0</v>
      </c>
      <c r="K209" s="228">
        <v>0</v>
      </c>
      <c r="L209" s="228">
        <v>1704.36</v>
      </c>
      <c r="M209" s="228">
        <v>0</v>
      </c>
      <c r="N209" s="228">
        <v>0</v>
      </c>
      <c r="O209" s="217"/>
      <c r="P209" s="228">
        <v>0</v>
      </c>
      <c r="Q209" s="217"/>
      <c r="R209" s="228">
        <v>0</v>
      </c>
      <c r="S209" s="228">
        <v>0</v>
      </c>
      <c r="T209" s="228">
        <v>0</v>
      </c>
      <c r="U209" s="228">
        <v>1704.36</v>
      </c>
      <c r="V209" s="228">
        <v>852.18</v>
      </c>
      <c r="W209" s="229">
        <v>0</v>
      </c>
      <c r="X209" s="224">
        <v>2.9000000000000001E-2</v>
      </c>
    </row>
    <row r="210" spans="1:24" x14ac:dyDescent="0.3">
      <c r="A210" s="190">
        <v>34546</v>
      </c>
      <c r="B210" s="189" t="s">
        <v>521</v>
      </c>
      <c r="C210" s="228">
        <v>19190.82</v>
      </c>
      <c r="D210" s="228">
        <v>0</v>
      </c>
      <c r="E210" s="228">
        <v>0</v>
      </c>
      <c r="F210" s="228">
        <v>0</v>
      </c>
      <c r="G210" s="228">
        <v>0</v>
      </c>
      <c r="H210" s="228">
        <v>19190.82</v>
      </c>
      <c r="I210" s="228">
        <v>19190.82</v>
      </c>
      <c r="J210" s="229">
        <v>0</v>
      </c>
      <c r="K210" s="228">
        <v>129.91</v>
      </c>
      <c r="L210" s="228">
        <v>556.55999999999995</v>
      </c>
      <c r="M210" s="228">
        <v>0</v>
      </c>
      <c r="N210" s="228">
        <v>0</v>
      </c>
      <c r="O210" s="217"/>
      <c r="P210" s="228">
        <v>0</v>
      </c>
      <c r="Q210" s="217"/>
      <c r="R210" s="228">
        <v>0</v>
      </c>
      <c r="S210" s="228">
        <v>0</v>
      </c>
      <c r="T210" s="228">
        <v>0</v>
      </c>
      <c r="U210" s="228">
        <v>686.46999999999991</v>
      </c>
      <c r="V210" s="228">
        <v>408.19</v>
      </c>
      <c r="W210" s="229">
        <v>0</v>
      </c>
      <c r="X210" s="224">
        <v>2.9000000000000001E-2</v>
      </c>
    </row>
    <row r="211" spans="1:24" x14ac:dyDescent="0.3">
      <c r="A211" s="190">
        <v>34580</v>
      </c>
      <c r="B211" s="189" t="s">
        <v>522</v>
      </c>
      <c r="C211" s="228">
        <v>14500596.529999997</v>
      </c>
      <c r="D211" s="228">
        <v>0</v>
      </c>
      <c r="E211" s="228">
        <v>0</v>
      </c>
      <c r="F211" s="228">
        <v>0</v>
      </c>
      <c r="G211" s="228">
        <v>0</v>
      </c>
      <c r="H211" s="228">
        <v>14500596.529999997</v>
      </c>
      <c r="I211" s="228">
        <v>14500596.529999999</v>
      </c>
      <c r="J211" s="229">
        <v>0</v>
      </c>
      <c r="K211" s="228">
        <v>3980454.1399999997</v>
      </c>
      <c r="L211" s="228">
        <v>522021.48</v>
      </c>
      <c r="M211" s="228">
        <v>0</v>
      </c>
      <c r="N211" s="228">
        <v>0</v>
      </c>
      <c r="O211" s="217"/>
      <c r="P211" s="228">
        <v>0</v>
      </c>
      <c r="Q211" s="217"/>
      <c r="R211" s="228">
        <v>0</v>
      </c>
      <c r="S211" s="228">
        <v>0</v>
      </c>
      <c r="T211" s="228">
        <v>0</v>
      </c>
      <c r="U211" s="228">
        <v>4502475.6199999992</v>
      </c>
      <c r="V211" s="228">
        <v>4241464.88</v>
      </c>
      <c r="W211" s="229">
        <v>0</v>
      </c>
      <c r="X211" s="224">
        <v>3.5999999999999997E-2</v>
      </c>
    </row>
    <row r="212" spans="1:24" x14ac:dyDescent="0.3">
      <c r="A212" s="190">
        <v>34581</v>
      </c>
      <c r="B212" s="189" t="s">
        <v>523</v>
      </c>
      <c r="C212" s="228">
        <v>60502604.230000012</v>
      </c>
      <c r="D212" s="228">
        <v>0</v>
      </c>
      <c r="E212" s="228">
        <v>0</v>
      </c>
      <c r="F212" s="228">
        <v>0</v>
      </c>
      <c r="G212" s="228">
        <v>0</v>
      </c>
      <c r="H212" s="228">
        <v>60502604.230000012</v>
      </c>
      <c r="I212" s="228">
        <v>60502604.229999997</v>
      </c>
      <c r="J212" s="229">
        <v>0</v>
      </c>
      <c r="K212" s="228">
        <v>43604659.719999991</v>
      </c>
      <c r="L212" s="228">
        <v>1996585.92</v>
      </c>
      <c r="M212" s="228">
        <v>0</v>
      </c>
      <c r="N212" s="228">
        <v>0</v>
      </c>
      <c r="O212" s="217"/>
      <c r="P212" s="228">
        <v>0</v>
      </c>
      <c r="Q212" s="217"/>
      <c r="R212" s="228">
        <v>0</v>
      </c>
      <c r="S212" s="228">
        <v>0</v>
      </c>
      <c r="T212" s="228">
        <v>0</v>
      </c>
      <c r="U212" s="228">
        <v>45601245.639999993</v>
      </c>
      <c r="V212" s="228">
        <v>44602952.68</v>
      </c>
      <c r="W212" s="229">
        <v>0</v>
      </c>
      <c r="X212" s="224">
        <v>3.3000000000000002E-2</v>
      </c>
    </row>
    <row r="213" spans="1:24" x14ac:dyDescent="0.3">
      <c r="A213" s="190">
        <v>34582</v>
      </c>
      <c r="B213" s="189" t="s">
        <v>524</v>
      </c>
      <c r="C213" s="228">
        <v>19218097.860000003</v>
      </c>
      <c r="D213" s="228">
        <v>0</v>
      </c>
      <c r="E213" s="228">
        <v>0</v>
      </c>
      <c r="F213" s="228">
        <v>0</v>
      </c>
      <c r="G213" s="228">
        <v>0</v>
      </c>
      <c r="H213" s="228">
        <v>19218097.860000003</v>
      </c>
      <c r="I213" s="228">
        <v>19218097.859999999</v>
      </c>
      <c r="J213" s="229">
        <v>0</v>
      </c>
      <c r="K213" s="228">
        <v>10573435.749999998</v>
      </c>
      <c r="L213" s="228">
        <v>653415.36</v>
      </c>
      <c r="M213" s="228">
        <v>0</v>
      </c>
      <c r="N213" s="228">
        <v>0</v>
      </c>
      <c r="O213" s="217"/>
      <c r="P213" s="228">
        <v>0</v>
      </c>
      <c r="Q213" s="217"/>
      <c r="R213" s="228">
        <v>0</v>
      </c>
      <c r="S213" s="228">
        <v>0</v>
      </c>
      <c r="T213" s="228">
        <v>0</v>
      </c>
      <c r="U213" s="228">
        <v>11226851.109999998</v>
      </c>
      <c r="V213" s="228">
        <v>10900143.43</v>
      </c>
      <c r="W213" s="229">
        <v>0</v>
      </c>
      <c r="X213" s="224">
        <v>3.4000000000000002E-2</v>
      </c>
    </row>
    <row r="214" spans="1:24" x14ac:dyDescent="0.3">
      <c r="A214" s="190">
        <v>34583</v>
      </c>
      <c r="B214" s="189" t="s">
        <v>525</v>
      </c>
      <c r="C214" s="228">
        <v>9146691.5499999989</v>
      </c>
      <c r="D214" s="228">
        <v>0</v>
      </c>
      <c r="E214" s="228">
        <v>0</v>
      </c>
      <c r="F214" s="228">
        <v>0</v>
      </c>
      <c r="G214" s="228">
        <v>0</v>
      </c>
      <c r="H214" s="228">
        <v>9146691.5499999989</v>
      </c>
      <c r="I214" s="228">
        <v>9146691.5500000007</v>
      </c>
      <c r="J214" s="229">
        <v>0</v>
      </c>
      <c r="K214" s="228">
        <v>5598514.7299999921</v>
      </c>
      <c r="L214" s="228">
        <v>347574.24</v>
      </c>
      <c r="M214" s="228">
        <v>0</v>
      </c>
      <c r="N214" s="228">
        <v>0</v>
      </c>
      <c r="O214" s="217"/>
      <c r="P214" s="228">
        <v>0</v>
      </c>
      <c r="Q214" s="217"/>
      <c r="R214" s="228">
        <v>0</v>
      </c>
      <c r="S214" s="228">
        <v>0</v>
      </c>
      <c r="T214" s="228">
        <v>0</v>
      </c>
      <c r="U214" s="228">
        <v>5946088.9699999923</v>
      </c>
      <c r="V214" s="228">
        <v>5772301.8499999996</v>
      </c>
      <c r="W214" s="229">
        <v>0</v>
      </c>
      <c r="X214" s="224">
        <v>3.7999999999999999E-2</v>
      </c>
    </row>
    <row r="215" spans="1:24" x14ac:dyDescent="0.3">
      <c r="A215" s="190">
        <v>34584</v>
      </c>
      <c r="B215" s="189" t="s">
        <v>526</v>
      </c>
      <c r="C215" s="228">
        <v>5586747.4299999997</v>
      </c>
      <c r="D215" s="228">
        <v>0</v>
      </c>
      <c r="E215" s="228">
        <v>0</v>
      </c>
      <c r="F215" s="228">
        <v>0</v>
      </c>
      <c r="G215" s="228">
        <v>0</v>
      </c>
      <c r="H215" s="228">
        <v>5586747.4299999997</v>
      </c>
      <c r="I215" s="228">
        <v>5586747.4299999997</v>
      </c>
      <c r="J215" s="229">
        <v>0</v>
      </c>
      <c r="K215" s="228">
        <v>3298246.1299999952</v>
      </c>
      <c r="L215" s="228">
        <v>139668.72</v>
      </c>
      <c r="M215" s="228">
        <v>0</v>
      </c>
      <c r="N215" s="228">
        <v>0</v>
      </c>
      <c r="O215" s="217"/>
      <c r="P215" s="228">
        <v>0</v>
      </c>
      <c r="Q215" s="217"/>
      <c r="R215" s="228">
        <v>0</v>
      </c>
      <c r="S215" s="228">
        <v>0</v>
      </c>
      <c r="T215" s="228">
        <v>0</v>
      </c>
      <c r="U215" s="228">
        <v>3437914.8499999954</v>
      </c>
      <c r="V215" s="228">
        <v>3368080.49</v>
      </c>
      <c r="W215" s="229">
        <v>0</v>
      </c>
      <c r="X215" s="224">
        <v>2.5000000000000001E-2</v>
      </c>
    </row>
    <row r="216" spans="1:24" x14ac:dyDescent="0.3">
      <c r="A216" s="190">
        <v>34585</v>
      </c>
      <c r="B216" s="189" t="s">
        <v>527</v>
      </c>
      <c r="C216" s="228">
        <v>5489268.9800000014</v>
      </c>
      <c r="D216" s="228">
        <v>0</v>
      </c>
      <c r="E216" s="228">
        <v>0</v>
      </c>
      <c r="F216" s="228">
        <v>0</v>
      </c>
      <c r="G216" s="228">
        <v>0</v>
      </c>
      <c r="H216" s="228">
        <v>5489268.9800000014</v>
      </c>
      <c r="I216" s="228">
        <v>5489268.9800000004</v>
      </c>
      <c r="J216" s="229">
        <v>0</v>
      </c>
      <c r="K216" s="228">
        <v>3270830.9799999981</v>
      </c>
      <c r="L216" s="228">
        <v>142721.04</v>
      </c>
      <c r="M216" s="228">
        <v>0</v>
      </c>
      <c r="N216" s="228">
        <v>0</v>
      </c>
      <c r="O216" s="217"/>
      <c r="P216" s="228">
        <v>0</v>
      </c>
      <c r="Q216" s="217"/>
      <c r="R216" s="228">
        <v>0</v>
      </c>
      <c r="S216" s="228">
        <v>0</v>
      </c>
      <c r="T216" s="228">
        <v>0</v>
      </c>
      <c r="U216" s="228">
        <v>3413552.0199999982</v>
      </c>
      <c r="V216" s="228">
        <v>3342191.5</v>
      </c>
      <c r="W216" s="229">
        <v>0</v>
      </c>
      <c r="X216" s="224">
        <v>2.5999999999999999E-2</v>
      </c>
    </row>
    <row r="217" spans="1:24" x14ac:dyDescent="0.3">
      <c r="A217" s="190">
        <v>34586</v>
      </c>
      <c r="B217" s="189" t="s">
        <v>528</v>
      </c>
      <c r="C217" s="228">
        <v>18338595.009999998</v>
      </c>
      <c r="D217" s="228">
        <v>0</v>
      </c>
      <c r="E217" s="228">
        <v>0</v>
      </c>
      <c r="F217" s="228">
        <v>0</v>
      </c>
      <c r="G217" s="228">
        <v>0</v>
      </c>
      <c r="H217" s="228">
        <v>18338595.009999998</v>
      </c>
      <c r="I217" s="228">
        <v>18338595.010000002</v>
      </c>
      <c r="J217" s="229">
        <v>0</v>
      </c>
      <c r="K217" s="228">
        <v>4015180.6499999994</v>
      </c>
      <c r="L217" s="228">
        <v>550157.88</v>
      </c>
      <c r="M217" s="228">
        <v>0</v>
      </c>
      <c r="N217" s="228">
        <v>0</v>
      </c>
      <c r="O217" s="217"/>
      <c r="P217" s="228">
        <v>0</v>
      </c>
      <c r="Q217" s="217"/>
      <c r="R217" s="228">
        <v>0</v>
      </c>
      <c r="S217" s="228">
        <v>0</v>
      </c>
      <c r="T217" s="228">
        <v>0</v>
      </c>
      <c r="U217" s="228">
        <v>4565338.5299999993</v>
      </c>
      <c r="V217" s="228">
        <v>4290259.59</v>
      </c>
      <c r="W217" s="229">
        <v>0</v>
      </c>
      <c r="X217" s="224">
        <v>0.03</v>
      </c>
    </row>
    <row r="218" spans="1:24" x14ac:dyDescent="0.3">
      <c r="A218" s="190">
        <v>34598</v>
      </c>
      <c r="B218" s="189" t="s">
        <v>529</v>
      </c>
      <c r="C218" s="228">
        <v>0</v>
      </c>
      <c r="D218" s="228">
        <v>0</v>
      </c>
      <c r="E218" s="228">
        <v>0</v>
      </c>
      <c r="F218" s="228">
        <v>0</v>
      </c>
      <c r="G218" s="228">
        <v>0</v>
      </c>
      <c r="H218" s="228">
        <v>0</v>
      </c>
      <c r="I218" s="228">
        <v>0</v>
      </c>
      <c r="J218" s="229">
        <v>0</v>
      </c>
      <c r="K218" s="228">
        <v>0</v>
      </c>
      <c r="L218" s="228">
        <v>0</v>
      </c>
      <c r="M218" s="228">
        <v>0</v>
      </c>
      <c r="N218" s="228">
        <v>0</v>
      </c>
      <c r="O218" s="217"/>
      <c r="P218" s="228">
        <v>0</v>
      </c>
      <c r="Q218" s="217"/>
      <c r="R218" s="228">
        <v>0</v>
      </c>
      <c r="S218" s="228">
        <v>0</v>
      </c>
      <c r="T218" s="228">
        <v>0</v>
      </c>
      <c r="U218" s="228">
        <v>0</v>
      </c>
      <c r="V218" s="228">
        <v>0</v>
      </c>
      <c r="W218" s="229">
        <v>0</v>
      </c>
      <c r="X218" s="224">
        <v>3.3000000000000002E-2</v>
      </c>
    </row>
    <row r="219" spans="1:24" x14ac:dyDescent="0.3">
      <c r="A219" s="190">
        <v>34599</v>
      </c>
      <c r="B219" s="189" t="s">
        <v>530</v>
      </c>
      <c r="C219" s="228">
        <v>324613475.78000015</v>
      </c>
      <c r="D219" s="228">
        <v>0</v>
      </c>
      <c r="E219" s="228">
        <v>0</v>
      </c>
      <c r="F219" s="228">
        <v>0</v>
      </c>
      <c r="G219" s="228">
        <v>0</v>
      </c>
      <c r="H219" s="228">
        <v>324613475.78000015</v>
      </c>
      <c r="I219" s="228">
        <v>324613475.77999997</v>
      </c>
      <c r="J219" s="229">
        <v>0</v>
      </c>
      <c r="K219" s="228">
        <v>28031541.849999998</v>
      </c>
      <c r="L219" s="228">
        <v>9413790.8399999999</v>
      </c>
      <c r="M219" s="228">
        <v>0</v>
      </c>
      <c r="N219" s="228">
        <v>0</v>
      </c>
      <c r="O219" s="217"/>
      <c r="P219" s="228">
        <v>0</v>
      </c>
      <c r="Q219" s="217"/>
      <c r="R219" s="228">
        <v>0</v>
      </c>
      <c r="S219" s="228">
        <v>0</v>
      </c>
      <c r="T219" s="228">
        <v>0</v>
      </c>
      <c r="U219" s="228">
        <v>37445332.689999998</v>
      </c>
      <c r="V219" s="228">
        <v>32738437.27</v>
      </c>
      <c r="W219" s="229">
        <v>0</v>
      </c>
      <c r="X219" s="224">
        <v>2.9000000000000001E-2</v>
      </c>
    </row>
    <row r="220" spans="1:24" x14ac:dyDescent="0.3">
      <c r="A220" s="190">
        <v>34620</v>
      </c>
      <c r="B220" s="189" t="s">
        <v>531</v>
      </c>
      <c r="C220" s="228">
        <v>0</v>
      </c>
      <c r="D220" s="228">
        <v>0</v>
      </c>
      <c r="E220" s="228">
        <v>0</v>
      </c>
      <c r="F220" s="228">
        <v>0</v>
      </c>
      <c r="G220" s="228">
        <v>0</v>
      </c>
      <c r="H220" s="228">
        <v>0</v>
      </c>
      <c r="I220" s="228">
        <v>0</v>
      </c>
      <c r="J220" s="229">
        <v>0</v>
      </c>
      <c r="K220" s="228">
        <v>0</v>
      </c>
      <c r="L220" s="228">
        <v>0</v>
      </c>
      <c r="M220" s="228">
        <v>0</v>
      </c>
      <c r="N220" s="228">
        <v>0</v>
      </c>
      <c r="O220" s="217"/>
      <c r="P220" s="228">
        <v>0</v>
      </c>
      <c r="Q220" s="217"/>
      <c r="R220" s="228">
        <v>0</v>
      </c>
      <c r="S220" s="228">
        <v>0</v>
      </c>
      <c r="T220" s="228">
        <v>0</v>
      </c>
      <c r="U220" s="228">
        <v>0</v>
      </c>
      <c r="V220" s="228">
        <v>0</v>
      </c>
      <c r="W220" s="229">
        <v>0</v>
      </c>
      <c r="X220" s="224">
        <v>0</v>
      </c>
    </row>
    <row r="221" spans="1:24" x14ac:dyDescent="0.3">
      <c r="A221" s="190">
        <v>34628</v>
      </c>
      <c r="B221" s="189" t="s">
        <v>532</v>
      </c>
      <c r="C221" s="228">
        <v>0</v>
      </c>
      <c r="D221" s="228">
        <v>0</v>
      </c>
      <c r="E221" s="228">
        <v>0</v>
      </c>
      <c r="F221" s="228">
        <v>0</v>
      </c>
      <c r="G221" s="228">
        <v>0</v>
      </c>
      <c r="H221" s="228">
        <v>0</v>
      </c>
      <c r="I221" s="228">
        <v>0</v>
      </c>
      <c r="J221" s="229">
        <v>0</v>
      </c>
      <c r="K221" s="228">
        <v>0</v>
      </c>
      <c r="L221" s="228">
        <v>0</v>
      </c>
      <c r="M221" s="228">
        <v>0</v>
      </c>
      <c r="N221" s="228">
        <v>0</v>
      </c>
      <c r="O221" s="217"/>
      <c r="P221" s="228">
        <v>0</v>
      </c>
      <c r="Q221" s="217"/>
      <c r="R221" s="228">
        <v>0</v>
      </c>
      <c r="S221" s="228">
        <v>0</v>
      </c>
      <c r="T221" s="228">
        <v>0</v>
      </c>
      <c r="U221" s="228">
        <v>0</v>
      </c>
      <c r="V221" s="228">
        <v>0</v>
      </c>
      <c r="W221" s="229">
        <v>0</v>
      </c>
      <c r="X221" s="224">
        <v>0</v>
      </c>
    </row>
    <row r="222" spans="1:24" x14ac:dyDescent="0.3">
      <c r="A222" s="190">
        <v>34630</v>
      </c>
      <c r="B222" s="189" t="s">
        <v>533</v>
      </c>
      <c r="C222" s="228">
        <v>11491776.410000002</v>
      </c>
      <c r="D222" s="228">
        <v>0</v>
      </c>
      <c r="E222" s="228">
        <v>0</v>
      </c>
      <c r="F222" s="228">
        <v>0</v>
      </c>
      <c r="G222" s="228">
        <v>0</v>
      </c>
      <c r="H222" s="228">
        <v>11491776.410000002</v>
      </c>
      <c r="I222" s="228">
        <v>11491776.41</v>
      </c>
      <c r="J222" s="229">
        <v>0</v>
      </c>
      <c r="K222" s="228">
        <v>4942695.6900000004</v>
      </c>
      <c r="L222" s="228">
        <v>459671.03999999998</v>
      </c>
      <c r="M222" s="228">
        <v>0</v>
      </c>
      <c r="N222" s="228">
        <v>0</v>
      </c>
      <c r="O222" s="217"/>
      <c r="P222" s="228">
        <v>0</v>
      </c>
      <c r="Q222" s="217"/>
      <c r="R222" s="228">
        <v>0</v>
      </c>
      <c r="S222" s="228">
        <v>0</v>
      </c>
      <c r="T222" s="228">
        <v>0</v>
      </c>
      <c r="U222" s="228">
        <v>5402366.7300000004</v>
      </c>
      <c r="V222" s="228">
        <v>5172531.21</v>
      </c>
      <c r="W222" s="229">
        <v>0</v>
      </c>
      <c r="X222" s="224">
        <v>0.04</v>
      </c>
    </row>
    <row r="223" spans="1:24" x14ac:dyDescent="0.3">
      <c r="A223" s="190">
        <v>34631</v>
      </c>
      <c r="B223" s="189" t="s">
        <v>534</v>
      </c>
      <c r="C223" s="228">
        <v>1175705.21</v>
      </c>
      <c r="D223" s="228">
        <v>0</v>
      </c>
      <c r="E223" s="228">
        <v>0</v>
      </c>
      <c r="F223" s="228">
        <v>0</v>
      </c>
      <c r="G223" s="228">
        <v>0</v>
      </c>
      <c r="H223" s="228">
        <v>1175705.21</v>
      </c>
      <c r="I223" s="228">
        <v>1175705.21</v>
      </c>
      <c r="J223" s="229">
        <v>0</v>
      </c>
      <c r="K223" s="228">
        <v>635808.63999999932</v>
      </c>
      <c r="L223" s="228">
        <v>37622.519999999997</v>
      </c>
      <c r="M223" s="228">
        <v>0</v>
      </c>
      <c r="N223" s="228">
        <v>0</v>
      </c>
      <c r="O223" s="217"/>
      <c r="P223" s="228">
        <v>0</v>
      </c>
      <c r="Q223" s="217"/>
      <c r="R223" s="228">
        <v>0</v>
      </c>
      <c r="S223" s="228">
        <v>0</v>
      </c>
      <c r="T223" s="228">
        <v>0</v>
      </c>
      <c r="U223" s="228">
        <v>673431.15999999933</v>
      </c>
      <c r="V223" s="228">
        <v>654619.9</v>
      </c>
      <c r="W223" s="229">
        <v>0</v>
      </c>
      <c r="X223" s="224">
        <v>3.2000000000000001E-2</v>
      </c>
    </row>
    <row r="224" spans="1:24" x14ac:dyDescent="0.3">
      <c r="A224" s="190">
        <v>34632</v>
      </c>
      <c r="B224" s="189" t="s">
        <v>535</v>
      </c>
      <c r="C224" s="228">
        <v>1455592.35</v>
      </c>
      <c r="D224" s="228">
        <v>0</v>
      </c>
      <c r="E224" s="228">
        <v>0</v>
      </c>
      <c r="F224" s="228">
        <v>0</v>
      </c>
      <c r="G224" s="228">
        <v>0</v>
      </c>
      <c r="H224" s="228">
        <v>1455592.35</v>
      </c>
      <c r="I224" s="228">
        <v>1455592.35</v>
      </c>
      <c r="J224" s="229">
        <v>0</v>
      </c>
      <c r="K224" s="228">
        <v>805754.18000000017</v>
      </c>
      <c r="L224" s="228">
        <v>48034.559999999998</v>
      </c>
      <c r="M224" s="228">
        <v>0</v>
      </c>
      <c r="N224" s="228">
        <v>0</v>
      </c>
      <c r="O224" s="217"/>
      <c r="P224" s="228">
        <v>0</v>
      </c>
      <c r="Q224" s="217"/>
      <c r="R224" s="228">
        <v>0</v>
      </c>
      <c r="S224" s="228">
        <v>0</v>
      </c>
      <c r="T224" s="228">
        <v>0</v>
      </c>
      <c r="U224" s="228">
        <v>853788.74000000022</v>
      </c>
      <c r="V224" s="228">
        <v>829771.46</v>
      </c>
      <c r="W224" s="229">
        <v>0</v>
      </c>
      <c r="X224" s="224">
        <v>3.3000000000000002E-2</v>
      </c>
    </row>
    <row r="225" spans="1:24" x14ac:dyDescent="0.3">
      <c r="A225" s="190">
        <v>34633</v>
      </c>
      <c r="B225" s="189" t="s">
        <v>536</v>
      </c>
      <c r="C225" s="228">
        <v>904.61</v>
      </c>
      <c r="D225" s="228">
        <v>0</v>
      </c>
      <c r="E225" s="228">
        <v>0</v>
      </c>
      <c r="F225" s="228">
        <v>0</v>
      </c>
      <c r="G225" s="228">
        <v>0</v>
      </c>
      <c r="H225" s="228">
        <v>904.61</v>
      </c>
      <c r="I225" s="228">
        <v>904.61</v>
      </c>
      <c r="J225" s="229">
        <v>0</v>
      </c>
      <c r="K225" s="228">
        <v>456.24000000000007</v>
      </c>
      <c r="L225" s="228">
        <v>30.72</v>
      </c>
      <c r="M225" s="228">
        <v>0</v>
      </c>
      <c r="N225" s="228">
        <v>0</v>
      </c>
      <c r="O225" s="217"/>
      <c r="P225" s="228">
        <v>0</v>
      </c>
      <c r="Q225" s="217"/>
      <c r="R225" s="228">
        <v>0</v>
      </c>
      <c r="S225" s="228">
        <v>0</v>
      </c>
      <c r="T225" s="228">
        <v>0</v>
      </c>
      <c r="U225" s="228">
        <v>486.96000000000004</v>
      </c>
      <c r="V225" s="228">
        <v>471.6</v>
      </c>
      <c r="W225" s="229">
        <v>0</v>
      </c>
      <c r="X225" s="224">
        <v>3.4000000000000002E-2</v>
      </c>
    </row>
    <row r="226" spans="1:24" x14ac:dyDescent="0.3">
      <c r="A226" s="190">
        <v>34634</v>
      </c>
      <c r="B226" s="189" t="s">
        <v>537</v>
      </c>
      <c r="C226" s="228">
        <v>904.61</v>
      </c>
      <c r="D226" s="228">
        <v>0</v>
      </c>
      <c r="E226" s="228">
        <v>0</v>
      </c>
      <c r="F226" s="228">
        <v>0</v>
      </c>
      <c r="G226" s="228">
        <v>0</v>
      </c>
      <c r="H226" s="228">
        <v>904.61</v>
      </c>
      <c r="I226" s="228">
        <v>904.61</v>
      </c>
      <c r="J226" s="229">
        <v>0</v>
      </c>
      <c r="K226" s="228">
        <v>456.24000000000007</v>
      </c>
      <c r="L226" s="228">
        <v>30.72</v>
      </c>
      <c r="M226" s="228">
        <v>0</v>
      </c>
      <c r="N226" s="228">
        <v>0</v>
      </c>
      <c r="O226" s="217"/>
      <c r="P226" s="228">
        <v>0</v>
      </c>
      <c r="Q226" s="217"/>
      <c r="R226" s="228">
        <v>0</v>
      </c>
      <c r="S226" s="228">
        <v>0</v>
      </c>
      <c r="T226" s="228">
        <v>0</v>
      </c>
      <c r="U226" s="228">
        <v>486.96000000000004</v>
      </c>
      <c r="V226" s="228">
        <v>471.6</v>
      </c>
      <c r="W226" s="229">
        <v>0</v>
      </c>
      <c r="X226" s="224">
        <v>3.4000000000000002E-2</v>
      </c>
    </row>
    <row r="227" spans="1:24" x14ac:dyDescent="0.3">
      <c r="A227" s="190">
        <v>34635</v>
      </c>
      <c r="B227" s="189" t="s">
        <v>538</v>
      </c>
      <c r="C227" s="228">
        <v>0</v>
      </c>
      <c r="D227" s="228">
        <v>0</v>
      </c>
      <c r="E227" s="228">
        <v>0</v>
      </c>
      <c r="F227" s="228">
        <v>0</v>
      </c>
      <c r="G227" s="228">
        <v>0</v>
      </c>
      <c r="H227" s="228">
        <v>0</v>
      </c>
      <c r="I227" s="228">
        <v>0</v>
      </c>
      <c r="J227" s="229">
        <v>0</v>
      </c>
      <c r="K227" s="228">
        <v>0</v>
      </c>
      <c r="L227" s="228">
        <v>0</v>
      </c>
      <c r="M227" s="228">
        <v>0</v>
      </c>
      <c r="N227" s="228">
        <v>0</v>
      </c>
      <c r="O227" s="217"/>
      <c r="P227" s="228">
        <v>0</v>
      </c>
      <c r="Q227" s="217"/>
      <c r="R227" s="228">
        <v>0</v>
      </c>
      <c r="S227" s="228">
        <v>0</v>
      </c>
      <c r="T227" s="228">
        <v>0</v>
      </c>
      <c r="U227" s="228">
        <v>0</v>
      </c>
      <c r="V227" s="228">
        <v>0</v>
      </c>
      <c r="W227" s="229">
        <v>0</v>
      </c>
      <c r="X227" s="224">
        <v>3.9E-2</v>
      </c>
    </row>
    <row r="228" spans="1:24" x14ac:dyDescent="0.3">
      <c r="A228" s="190">
        <v>34636</v>
      </c>
      <c r="B228" s="189" t="s">
        <v>539</v>
      </c>
      <c r="C228" s="228">
        <v>11736.48</v>
      </c>
      <c r="D228" s="228">
        <v>0</v>
      </c>
      <c r="E228" s="228">
        <v>0</v>
      </c>
      <c r="F228" s="228">
        <v>0</v>
      </c>
      <c r="G228" s="228">
        <v>0</v>
      </c>
      <c r="H228" s="228">
        <v>11736.48</v>
      </c>
      <c r="I228" s="228">
        <v>11736.48</v>
      </c>
      <c r="J228" s="229">
        <v>0</v>
      </c>
      <c r="K228" s="228">
        <v>5631.480000000005</v>
      </c>
      <c r="L228" s="228">
        <v>258.24</v>
      </c>
      <c r="M228" s="228">
        <v>0</v>
      </c>
      <c r="N228" s="228">
        <v>0</v>
      </c>
      <c r="O228" s="217"/>
      <c r="P228" s="228">
        <v>0</v>
      </c>
      <c r="Q228" s="217"/>
      <c r="R228" s="228">
        <v>0</v>
      </c>
      <c r="S228" s="228">
        <v>0</v>
      </c>
      <c r="T228" s="228">
        <v>0</v>
      </c>
      <c r="U228" s="228">
        <v>5889.7200000000048</v>
      </c>
      <c r="V228" s="228">
        <v>5760.6</v>
      </c>
      <c r="W228" s="229">
        <v>0</v>
      </c>
      <c r="X228" s="224">
        <v>2.1999999999999999E-2</v>
      </c>
    </row>
    <row r="229" spans="1:24" x14ac:dyDescent="0.3">
      <c r="A229" s="190">
        <v>34637</v>
      </c>
      <c r="B229" s="189" t="s">
        <v>540</v>
      </c>
      <c r="C229" s="228">
        <v>284400.03999999992</v>
      </c>
      <c r="D229" s="228">
        <v>0</v>
      </c>
      <c r="E229" s="228">
        <v>-16073.84</v>
      </c>
      <c r="F229" s="228">
        <v>0</v>
      </c>
      <c r="G229" s="228">
        <v>0</v>
      </c>
      <c r="H229" s="228">
        <v>268326.1999999999</v>
      </c>
      <c r="I229" s="228">
        <v>278217.78999999998</v>
      </c>
      <c r="J229" s="229">
        <v>0</v>
      </c>
      <c r="K229" s="228">
        <v>141187.21</v>
      </c>
      <c r="L229" s="228">
        <v>39903</v>
      </c>
      <c r="M229" s="228">
        <v>-16073.84</v>
      </c>
      <c r="N229" s="228">
        <v>0</v>
      </c>
      <c r="O229" s="217"/>
      <c r="P229" s="228">
        <v>0</v>
      </c>
      <c r="Q229" s="217"/>
      <c r="R229" s="228">
        <v>0</v>
      </c>
      <c r="S229" s="228">
        <v>0</v>
      </c>
      <c r="T229" s="228">
        <v>0</v>
      </c>
      <c r="U229" s="228">
        <v>165016.37</v>
      </c>
      <c r="V229" s="228">
        <v>155192.22</v>
      </c>
      <c r="W229" s="229">
        <v>0</v>
      </c>
      <c r="X229" s="224">
        <v>0.14299999999999999</v>
      </c>
    </row>
    <row r="230" spans="1:24" x14ac:dyDescent="0.3">
      <c r="A230" s="190">
        <v>34641</v>
      </c>
      <c r="B230" s="189" t="s">
        <v>541</v>
      </c>
      <c r="C230" s="228">
        <v>0</v>
      </c>
      <c r="D230" s="228">
        <v>0</v>
      </c>
      <c r="E230" s="228">
        <v>0</v>
      </c>
      <c r="F230" s="228">
        <v>0</v>
      </c>
      <c r="G230" s="228">
        <v>0</v>
      </c>
      <c r="H230" s="228">
        <v>0</v>
      </c>
      <c r="I230" s="228">
        <v>0</v>
      </c>
      <c r="J230" s="229">
        <v>0</v>
      </c>
      <c r="K230" s="228">
        <v>0</v>
      </c>
      <c r="L230" s="228">
        <v>0</v>
      </c>
      <c r="M230" s="228">
        <v>0</v>
      </c>
      <c r="N230" s="228">
        <v>0</v>
      </c>
      <c r="O230" s="217"/>
      <c r="P230" s="228">
        <v>0</v>
      </c>
      <c r="Q230" s="217"/>
      <c r="R230" s="228">
        <v>0</v>
      </c>
      <c r="S230" s="228">
        <v>0</v>
      </c>
      <c r="T230" s="228">
        <v>0</v>
      </c>
      <c r="U230" s="228">
        <v>0</v>
      </c>
      <c r="V230" s="228">
        <v>0</v>
      </c>
      <c r="W230" s="229">
        <v>0</v>
      </c>
      <c r="X230" s="224">
        <v>0</v>
      </c>
    </row>
    <row r="231" spans="1:24" x14ac:dyDescent="0.3">
      <c r="A231" s="190">
        <v>34643</v>
      </c>
      <c r="B231" s="189" t="s">
        <v>542</v>
      </c>
      <c r="C231" s="228">
        <v>308525.93</v>
      </c>
      <c r="D231" s="228">
        <v>0</v>
      </c>
      <c r="E231" s="228">
        <v>0</v>
      </c>
      <c r="F231" s="228">
        <v>0</v>
      </c>
      <c r="G231" s="228">
        <v>0</v>
      </c>
      <c r="H231" s="228">
        <v>308525.93</v>
      </c>
      <c r="I231" s="228">
        <v>308525.93</v>
      </c>
      <c r="J231" s="229">
        <v>0</v>
      </c>
      <c r="K231" s="228">
        <v>236285.00000000006</v>
      </c>
      <c r="L231" s="228">
        <v>8947.2000000000007</v>
      </c>
      <c r="M231" s="228">
        <v>0</v>
      </c>
      <c r="N231" s="228">
        <v>0</v>
      </c>
      <c r="O231" s="217"/>
      <c r="P231" s="228">
        <v>0</v>
      </c>
      <c r="Q231" s="217"/>
      <c r="R231" s="228">
        <v>0</v>
      </c>
      <c r="S231" s="228">
        <v>0</v>
      </c>
      <c r="T231" s="228">
        <v>0</v>
      </c>
      <c r="U231" s="228">
        <v>245232.20000000007</v>
      </c>
      <c r="V231" s="228">
        <v>240758.6</v>
      </c>
      <c r="W231" s="229">
        <v>0</v>
      </c>
      <c r="X231" s="224">
        <v>2.9000000000000001E-2</v>
      </c>
    </row>
    <row r="232" spans="1:24" x14ac:dyDescent="0.3">
      <c r="A232" s="190">
        <v>34644</v>
      </c>
      <c r="B232" s="189" t="s">
        <v>543</v>
      </c>
      <c r="C232" s="228">
        <v>510664.71</v>
      </c>
      <c r="D232" s="228">
        <v>0</v>
      </c>
      <c r="E232" s="228">
        <v>0</v>
      </c>
      <c r="F232" s="228">
        <v>0</v>
      </c>
      <c r="G232" s="228">
        <v>0</v>
      </c>
      <c r="H232" s="228">
        <v>510664.71</v>
      </c>
      <c r="I232" s="228">
        <v>510664.71</v>
      </c>
      <c r="J232" s="229">
        <v>0</v>
      </c>
      <c r="K232" s="228">
        <v>238177.22000000015</v>
      </c>
      <c r="L232" s="228">
        <v>14809.32</v>
      </c>
      <c r="M232" s="228">
        <v>0</v>
      </c>
      <c r="N232" s="228">
        <v>0</v>
      </c>
      <c r="O232" s="217"/>
      <c r="P232" s="228">
        <v>0</v>
      </c>
      <c r="Q232" s="217"/>
      <c r="R232" s="228">
        <v>0</v>
      </c>
      <c r="S232" s="228">
        <v>0</v>
      </c>
      <c r="T232" s="228">
        <v>0</v>
      </c>
      <c r="U232" s="228">
        <v>252986.54000000015</v>
      </c>
      <c r="V232" s="228">
        <v>245581.88</v>
      </c>
      <c r="W232" s="229">
        <v>0</v>
      </c>
      <c r="X232" s="224">
        <v>2.9000000000000001E-2</v>
      </c>
    </row>
    <row r="233" spans="1:24" x14ac:dyDescent="0.3">
      <c r="A233" s="190">
        <v>34645</v>
      </c>
      <c r="B233" s="189" t="s">
        <v>544</v>
      </c>
      <c r="C233" s="228">
        <v>0</v>
      </c>
      <c r="D233" s="228">
        <v>0</v>
      </c>
      <c r="E233" s="228">
        <v>0</v>
      </c>
      <c r="F233" s="228">
        <v>0</v>
      </c>
      <c r="G233" s="228">
        <v>0</v>
      </c>
      <c r="H233" s="228">
        <v>0</v>
      </c>
      <c r="I233" s="228">
        <v>0</v>
      </c>
      <c r="J233" s="229">
        <v>0</v>
      </c>
      <c r="K233" s="228">
        <v>0</v>
      </c>
      <c r="L233" s="228">
        <v>0</v>
      </c>
      <c r="M233" s="228">
        <v>0</v>
      </c>
      <c r="N233" s="228">
        <v>0</v>
      </c>
      <c r="O233" s="217"/>
      <c r="P233" s="228">
        <v>0</v>
      </c>
      <c r="Q233" s="217"/>
      <c r="R233" s="228">
        <v>0</v>
      </c>
      <c r="S233" s="228">
        <v>0</v>
      </c>
      <c r="T233" s="228">
        <v>0</v>
      </c>
      <c r="U233" s="228">
        <v>0</v>
      </c>
      <c r="V233" s="228">
        <v>0</v>
      </c>
      <c r="W233" s="229">
        <v>0</v>
      </c>
      <c r="X233" s="224">
        <v>2.9000000000000001E-2</v>
      </c>
    </row>
    <row r="234" spans="1:24" x14ac:dyDescent="0.3">
      <c r="A234" s="190">
        <v>34646</v>
      </c>
      <c r="B234" s="189" t="s">
        <v>545</v>
      </c>
      <c r="C234" s="228">
        <v>0</v>
      </c>
      <c r="D234" s="228">
        <v>0</v>
      </c>
      <c r="E234" s="228">
        <v>0</v>
      </c>
      <c r="F234" s="228">
        <v>0</v>
      </c>
      <c r="G234" s="228">
        <v>0</v>
      </c>
      <c r="H234" s="228">
        <v>0</v>
      </c>
      <c r="I234" s="228">
        <v>0</v>
      </c>
      <c r="J234" s="229">
        <v>0</v>
      </c>
      <c r="K234" s="228">
        <v>0</v>
      </c>
      <c r="L234" s="228">
        <v>0</v>
      </c>
      <c r="M234" s="228">
        <v>0</v>
      </c>
      <c r="N234" s="228">
        <v>0</v>
      </c>
      <c r="O234" s="217"/>
      <c r="P234" s="228">
        <v>0</v>
      </c>
      <c r="Q234" s="217"/>
      <c r="R234" s="228">
        <v>0</v>
      </c>
      <c r="S234" s="228">
        <v>0</v>
      </c>
      <c r="T234" s="228">
        <v>0</v>
      </c>
      <c r="U234" s="228">
        <v>0</v>
      </c>
      <c r="V234" s="228">
        <v>0</v>
      </c>
      <c r="W234" s="229">
        <v>0</v>
      </c>
      <c r="X234" s="224">
        <v>2.9000000000000001E-2</v>
      </c>
    </row>
    <row r="235" spans="1:24" x14ac:dyDescent="0.3">
      <c r="A235" s="190">
        <v>34680</v>
      </c>
      <c r="B235" s="189" t="s">
        <v>546</v>
      </c>
      <c r="C235" s="228">
        <v>1259507.78</v>
      </c>
      <c r="D235" s="228">
        <v>0</v>
      </c>
      <c r="E235" s="228">
        <v>0</v>
      </c>
      <c r="F235" s="228">
        <v>0</v>
      </c>
      <c r="G235" s="228">
        <v>0</v>
      </c>
      <c r="H235" s="228">
        <v>1259507.78</v>
      </c>
      <c r="I235" s="228">
        <v>1259507.78</v>
      </c>
      <c r="J235" s="229">
        <v>0</v>
      </c>
      <c r="K235" s="228">
        <v>-2174.7000000000207</v>
      </c>
      <c r="L235" s="228">
        <v>70532.399999999994</v>
      </c>
      <c r="M235" s="228">
        <v>0</v>
      </c>
      <c r="N235" s="228">
        <v>0</v>
      </c>
      <c r="O235" s="217"/>
      <c r="P235" s="228">
        <v>0</v>
      </c>
      <c r="Q235" s="217"/>
      <c r="R235" s="228">
        <v>0</v>
      </c>
      <c r="S235" s="228">
        <v>0</v>
      </c>
      <c r="T235" s="228">
        <v>0</v>
      </c>
      <c r="U235" s="228">
        <v>68357.699999999968</v>
      </c>
      <c r="V235" s="228">
        <v>33091.5</v>
      </c>
      <c r="W235" s="229">
        <v>0</v>
      </c>
      <c r="X235" s="224">
        <v>5.6000000000000001E-2</v>
      </c>
    </row>
    <row r="236" spans="1:24" x14ac:dyDescent="0.3">
      <c r="A236" s="190">
        <v>34681</v>
      </c>
      <c r="B236" s="189" t="s">
        <v>547</v>
      </c>
      <c r="C236" s="228">
        <v>6717060.589999998</v>
      </c>
      <c r="D236" s="228">
        <v>0</v>
      </c>
      <c r="E236" s="228">
        <v>0</v>
      </c>
      <c r="F236" s="228">
        <v>0</v>
      </c>
      <c r="G236" s="228">
        <v>0</v>
      </c>
      <c r="H236" s="228">
        <v>6717060.589999998</v>
      </c>
      <c r="I236" s="228">
        <v>6717060.5899999999</v>
      </c>
      <c r="J236" s="229">
        <v>0</v>
      </c>
      <c r="K236" s="228">
        <v>2654416.1500000004</v>
      </c>
      <c r="L236" s="228">
        <v>282116.52</v>
      </c>
      <c r="M236" s="228">
        <v>0</v>
      </c>
      <c r="N236" s="228">
        <v>0</v>
      </c>
      <c r="O236" s="217"/>
      <c r="P236" s="228">
        <v>0</v>
      </c>
      <c r="Q236" s="217"/>
      <c r="R236" s="228">
        <v>0</v>
      </c>
      <c r="S236" s="228">
        <v>0</v>
      </c>
      <c r="T236" s="228">
        <v>0</v>
      </c>
      <c r="U236" s="228">
        <v>2936532.6700000004</v>
      </c>
      <c r="V236" s="228">
        <v>2795474.41</v>
      </c>
      <c r="W236" s="229">
        <v>0</v>
      </c>
      <c r="X236" s="224">
        <v>4.2000000000000003E-2</v>
      </c>
    </row>
    <row r="237" spans="1:24" x14ac:dyDescent="0.3">
      <c r="A237" s="190">
        <v>34682</v>
      </c>
      <c r="B237" s="189" t="s">
        <v>548</v>
      </c>
      <c r="C237" s="228">
        <v>173209.90999999997</v>
      </c>
      <c r="D237" s="228">
        <v>0</v>
      </c>
      <c r="E237" s="228">
        <v>0</v>
      </c>
      <c r="F237" s="228">
        <v>0</v>
      </c>
      <c r="G237" s="228">
        <v>0</v>
      </c>
      <c r="H237" s="228">
        <v>173209.90999999997</v>
      </c>
      <c r="I237" s="228">
        <v>173209.91</v>
      </c>
      <c r="J237" s="229">
        <v>0</v>
      </c>
      <c r="K237" s="228">
        <v>136952.71000000011</v>
      </c>
      <c r="L237" s="228">
        <v>2944.56</v>
      </c>
      <c r="M237" s="228">
        <v>0</v>
      </c>
      <c r="N237" s="228">
        <v>0</v>
      </c>
      <c r="O237" s="217"/>
      <c r="P237" s="228">
        <v>0</v>
      </c>
      <c r="Q237" s="217"/>
      <c r="R237" s="228">
        <v>0</v>
      </c>
      <c r="S237" s="228">
        <v>0</v>
      </c>
      <c r="T237" s="228">
        <v>0</v>
      </c>
      <c r="U237" s="228">
        <v>139897.27000000011</v>
      </c>
      <c r="V237" s="228">
        <v>138424.99</v>
      </c>
      <c r="W237" s="229">
        <v>0</v>
      </c>
      <c r="X237" s="224">
        <v>1.7000000000000001E-2</v>
      </c>
    </row>
    <row r="238" spans="1:24" x14ac:dyDescent="0.3">
      <c r="A238" s="190">
        <v>34683</v>
      </c>
      <c r="B238" s="189" t="s">
        <v>549</v>
      </c>
      <c r="C238" s="228">
        <v>432910.42</v>
      </c>
      <c r="D238" s="228">
        <v>0</v>
      </c>
      <c r="E238" s="228">
        <v>0</v>
      </c>
      <c r="F238" s="228">
        <v>0</v>
      </c>
      <c r="G238" s="228">
        <v>0</v>
      </c>
      <c r="H238" s="228">
        <v>432910.42</v>
      </c>
      <c r="I238" s="228">
        <v>432910.42</v>
      </c>
      <c r="J238" s="229">
        <v>0</v>
      </c>
      <c r="K238" s="228">
        <v>274172.59999999986</v>
      </c>
      <c r="L238" s="228">
        <v>9524.0400000000009</v>
      </c>
      <c r="M238" s="228">
        <v>0</v>
      </c>
      <c r="N238" s="228">
        <v>0</v>
      </c>
      <c r="O238" s="217"/>
      <c r="P238" s="228">
        <v>0</v>
      </c>
      <c r="Q238" s="217"/>
      <c r="R238" s="228">
        <v>0</v>
      </c>
      <c r="S238" s="228">
        <v>0</v>
      </c>
      <c r="T238" s="228">
        <v>0</v>
      </c>
      <c r="U238" s="228">
        <v>283696.63999999984</v>
      </c>
      <c r="V238" s="228">
        <v>278934.62</v>
      </c>
      <c r="W238" s="229">
        <v>0</v>
      </c>
      <c r="X238" s="224">
        <v>2.1999999999999999E-2</v>
      </c>
    </row>
    <row r="239" spans="1:24" x14ac:dyDescent="0.3">
      <c r="A239" s="190">
        <v>34684</v>
      </c>
      <c r="B239" s="189" t="s">
        <v>550</v>
      </c>
      <c r="C239" s="228">
        <v>0</v>
      </c>
      <c r="D239" s="228">
        <v>0</v>
      </c>
      <c r="E239" s="228">
        <v>0</v>
      </c>
      <c r="F239" s="228">
        <v>0</v>
      </c>
      <c r="G239" s="228">
        <v>0</v>
      </c>
      <c r="H239" s="228">
        <v>0</v>
      </c>
      <c r="I239" s="228">
        <v>0</v>
      </c>
      <c r="J239" s="229">
        <v>0</v>
      </c>
      <c r="K239" s="228">
        <v>0</v>
      </c>
      <c r="L239" s="228">
        <v>0</v>
      </c>
      <c r="M239" s="228">
        <v>0</v>
      </c>
      <c r="N239" s="228">
        <v>0</v>
      </c>
      <c r="O239" s="217"/>
      <c r="P239" s="228">
        <v>0</v>
      </c>
      <c r="Q239" s="217"/>
      <c r="R239" s="228">
        <v>0</v>
      </c>
      <c r="S239" s="228">
        <v>0</v>
      </c>
      <c r="T239" s="228">
        <v>0</v>
      </c>
      <c r="U239" s="228">
        <v>0</v>
      </c>
      <c r="V239" s="228">
        <v>0</v>
      </c>
      <c r="W239" s="229">
        <v>0</v>
      </c>
      <c r="X239" s="224">
        <v>3.5999999999999997E-2</v>
      </c>
    </row>
    <row r="240" spans="1:24" x14ac:dyDescent="0.3">
      <c r="A240" s="190">
        <v>34685</v>
      </c>
      <c r="B240" s="189" t="s">
        <v>551</v>
      </c>
      <c r="C240" s="228">
        <v>0</v>
      </c>
      <c r="D240" s="228">
        <v>0</v>
      </c>
      <c r="E240" s="228">
        <v>0</v>
      </c>
      <c r="F240" s="228">
        <v>0</v>
      </c>
      <c r="G240" s="228">
        <v>0</v>
      </c>
      <c r="H240" s="228">
        <v>0</v>
      </c>
      <c r="I240" s="228">
        <v>0</v>
      </c>
      <c r="J240" s="229">
        <v>0</v>
      </c>
      <c r="K240" s="228">
        <v>0</v>
      </c>
      <c r="L240" s="228">
        <v>0</v>
      </c>
      <c r="M240" s="228">
        <v>0</v>
      </c>
      <c r="N240" s="228">
        <v>0</v>
      </c>
      <c r="O240" s="217"/>
      <c r="P240" s="228">
        <v>0</v>
      </c>
      <c r="Q240" s="217"/>
      <c r="R240" s="228">
        <v>0</v>
      </c>
      <c r="S240" s="228">
        <v>0</v>
      </c>
      <c r="T240" s="228">
        <v>0</v>
      </c>
      <c r="U240" s="228">
        <v>0</v>
      </c>
      <c r="V240" s="228">
        <v>0</v>
      </c>
      <c r="W240" s="229">
        <v>0</v>
      </c>
      <c r="X240" s="224">
        <v>3.5999999999999997E-2</v>
      </c>
    </row>
    <row r="241" spans="1:24" x14ac:dyDescent="0.3">
      <c r="A241" s="190">
        <v>34686</v>
      </c>
      <c r="B241" s="189" t="s">
        <v>552</v>
      </c>
      <c r="C241" s="228">
        <v>141626.41</v>
      </c>
      <c r="D241" s="228">
        <v>0</v>
      </c>
      <c r="E241" s="228">
        <v>0</v>
      </c>
      <c r="F241" s="228">
        <v>0</v>
      </c>
      <c r="G241" s="228">
        <v>0</v>
      </c>
      <c r="H241" s="228">
        <v>141626.41</v>
      </c>
      <c r="I241" s="228">
        <v>141626.41</v>
      </c>
      <c r="J241" s="229">
        <v>0</v>
      </c>
      <c r="K241" s="228">
        <v>26637.22000000003</v>
      </c>
      <c r="L241" s="228">
        <v>4248.84</v>
      </c>
      <c r="M241" s="228">
        <v>0</v>
      </c>
      <c r="N241" s="228">
        <v>0</v>
      </c>
      <c r="O241" s="217"/>
      <c r="P241" s="228">
        <v>0</v>
      </c>
      <c r="Q241" s="217"/>
      <c r="R241" s="228">
        <v>0</v>
      </c>
      <c r="S241" s="228">
        <v>0</v>
      </c>
      <c r="T241" s="228">
        <v>0</v>
      </c>
      <c r="U241" s="228">
        <v>30886.06000000003</v>
      </c>
      <c r="V241" s="228">
        <v>28761.64</v>
      </c>
      <c r="W241" s="229">
        <v>0</v>
      </c>
      <c r="X241" s="224">
        <v>0.03</v>
      </c>
    </row>
    <row r="242" spans="1:24" x14ac:dyDescent="0.3">
      <c r="A242" s="190">
        <v>34687</v>
      </c>
      <c r="B242" s="189" t="s">
        <v>553</v>
      </c>
      <c r="C242" s="228">
        <v>2111959.9400000004</v>
      </c>
      <c r="D242" s="228">
        <v>0</v>
      </c>
      <c r="E242" s="228">
        <v>0</v>
      </c>
      <c r="F242" s="228">
        <v>0</v>
      </c>
      <c r="G242" s="228">
        <v>0</v>
      </c>
      <c r="H242" s="228">
        <v>2111959.9400000004</v>
      </c>
      <c r="I242" s="228">
        <v>2111959.94</v>
      </c>
      <c r="J242" s="229">
        <v>0</v>
      </c>
      <c r="K242" s="228">
        <v>784882.2300000001</v>
      </c>
      <c r="L242" s="228">
        <v>302010.23999999999</v>
      </c>
      <c r="M242" s="228">
        <v>0</v>
      </c>
      <c r="N242" s="228">
        <v>0</v>
      </c>
      <c r="O242" s="217"/>
      <c r="P242" s="228">
        <v>0</v>
      </c>
      <c r="Q242" s="217"/>
      <c r="R242" s="228">
        <v>0</v>
      </c>
      <c r="S242" s="228">
        <v>0</v>
      </c>
      <c r="T242" s="228">
        <v>0</v>
      </c>
      <c r="U242" s="228">
        <v>1086892.4700000002</v>
      </c>
      <c r="V242" s="228">
        <v>935887.35</v>
      </c>
      <c r="W242" s="229">
        <v>0</v>
      </c>
      <c r="X242" s="224">
        <v>0.14299999999999999</v>
      </c>
    </row>
    <row r="243" spans="1:24" x14ac:dyDescent="0.3">
      <c r="A243" s="190">
        <v>34700</v>
      </c>
      <c r="B243" s="189" t="s">
        <v>554</v>
      </c>
      <c r="C243" s="228">
        <v>12376233.219999999</v>
      </c>
      <c r="D243" s="228">
        <v>0</v>
      </c>
      <c r="E243" s="228">
        <v>0</v>
      </c>
      <c r="F243" s="228">
        <v>0</v>
      </c>
      <c r="G243" s="228">
        <v>0</v>
      </c>
      <c r="H243" s="228">
        <v>12376233.219999999</v>
      </c>
      <c r="I243" s="228">
        <v>12376233.220000001</v>
      </c>
      <c r="J243" s="229">
        <v>0</v>
      </c>
      <c r="K243" s="228">
        <v>1559990.199999999</v>
      </c>
      <c r="L243" s="228">
        <v>420791.88</v>
      </c>
      <c r="M243" s="228">
        <v>0</v>
      </c>
      <c r="N243" s="228">
        <v>0</v>
      </c>
      <c r="O243" s="217"/>
      <c r="P243" s="228">
        <v>0</v>
      </c>
      <c r="Q243" s="217"/>
      <c r="R243" s="228">
        <v>0</v>
      </c>
      <c r="S243" s="228">
        <v>0</v>
      </c>
      <c r="T243" s="228">
        <v>0</v>
      </c>
      <c r="U243" s="228">
        <v>1980782.0799999991</v>
      </c>
      <c r="V243" s="228">
        <v>1770386.14</v>
      </c>
      <c r="W243" s="229">
        <v>0</v>
      </c>
      <c r="X243" s="224">
        <v>3.4000000000000002E-2</v>
      </c>
    </row>
    <row r="244" spans="1:24" x14ac:dyDescent="0.3">
      <c r="A244" s="190">
        <v>34300</v>
      </c>
      <c r="B244" s="189" t="s">
        <v>555</v>
      </c>
      <c r="C244" s="228">
        <v>0</v>
      </c>
      <c r="D244" s="228">
        <v>0</v>
      </c>
      <c r="E244" s="228">
        <v>0</v>
      </c>
      <c r="F244" s="228">
        <v>0</v>
      </c>
      <c r="G244" s="228">
        <v>0</v>
      </c>
      <c r="H244" s="228">
        <v>0</v>
      </c>
      <c r="I244" s="228">
        <v>0</v>
      </c>
      <c r="J244" s="229">
        <v>0</v>
      </c>
      <c r="K244" s="228">
        <v>0</v>
      </c>
      <c r="L244" s="228">
        <v>0</v>
      </c>
      <c r="M244" s="228">
        <v>0</v>
      </c>
      <c r="N244" s="228">
        <v>0</v>
      </c>
      <c r="O244" s="217"/>
      <c r="P244" s="228">
        <v>0</v>
      </c>
      <c r="Q244" s="217"/>
      <c r="R244" s="228">
        <v>0</v>
      </c>
      <c r="S244" s="228">
        <v>0</v>
      </c>
      <c r="T244" s="228">
        <v>0</v>
      </c>
      <c r="U244" s="228">
        <v>0</v>
      </c>
      <c r="V244" s="228">
        <v>0</v>
      </c>
      <c r="W244" s="229">
        <v>0</v>
      </c>
      <c r="X244" s="224">
        <v>3.3000000000000002E-2</v>
      </c>
    </row>
    <row r="245" spans="1:24" x14ac:dyDescent="0.3">
      <c r="A245" s="190">
        <v>34800</v>
      </c>
      <c r="B245" s="189" t="s">
        <v>556</v>
      </c>
      <c r="C245" s="228">
        <v>0</v>
      </c>
      <c r="D245" s="228">
        <v>0</v>
      </c>
      <c r="E245" s="228">
        <v>0</v>
      </c>
      <c r="F245" s="228">
        <v>0</v>
      </c>
      <c r="G245" s="228">
        <v>0</v>
      </c>
      <c r="H245" s="228">
        <v>0</v>
      </c>
      <c r="I245" s="228">
        <v>0</v>
      </c>
      <c r="J245" s="229">
        <v>0</v>
      </c>
      <c r="K245" s="228">
        <v>0</v>
      </c>
      <c r="L245" s="228">
        <v>0</v>
      </c>
      <c r="M245" s="228">
        <v>0</v>
      </c>
      <c r="N245" s="228">
        <v>0</v>
      </c>
      <c r="O245" s="217"/>
      <c r="P245" s="228">
        <v>0</v>
      </c>
      <c r="Q245" s="217"/>
      <c r="R245" s="228">
        <v>0</v>
      </c>
      <c r="S245" s="228">
        <v>0</v>
      </c>
      <c r="T245" s="228">
        <v>0</v>
      </c>
      <c r="U245" s="228">
        <v>0</v>
      </c>
      <c r="V245" s="228">
        <v>0</v>
      </c>
      <c r="W245" s="229">
        <v>0</v>
      </c>
      <c r="X245" s="224">
        <v>0.1</v>
      </c>
    </row>
    <row r="246" spans="1:24" x14ac:dyDescent="0.3">
      <c r="A246" s="190">
        <v>34820</v>
      </c>
      <c r="B246" s="189" t="s">
        <v>557</v>
      </c>
      <c r="C246" s="228">
        <v>0</v>
      </c>
      <c r="D246" s="228">
        <v>0</v>
      </c>
      <c r="E246" s="228">
        <v>0</v>
      </c>
      <c r="F246" s="228">
        <v>0</v>
      </c>
      <c r="G246" s="228">
        <v>0</v>
      </c>
      <c r="H246" s="228">
        <v>0</v>
      </c>
      <c r="I246" s="228">
        <v>0</v>
      </c>
      <c r="J246" s="229">
        <v>0</v>
      </c>
      <c r="K246" s="228">
        <v>0</v>
      </c>
      <c r="L246" s="228">
        <v>0</v>
      </c>
      <c r="M246" s="228">
        <v>0</v>
      </c>
      <c r="N246" s="228">
        <v>0</v>
      </c>
      <c r="O246" s="217"/>
      <c r="P246" s="228">
        <v>0</v>
      </c>
      <c r="Q246" s="217"/>
      <c r="R246" s="228">
        <v>0</v>
      </c>
      <c r="S246" s="228">
        <v>0</v>
      </c>
      <c r="T246" s="228">
        <v>0</v>
      </c>
      <c r="U246" s="228">
        <v>0</v>
      </c>
      <c r="V246" s="228">
        <v>0</v>
      </c>
      <c r="W246" s="229">
        <v>0</v>
      </c>
      <c r="X246" s="224">
        <v>0</v>
      </c>
    </row>
    <row r="247" spans="1:24" x14ac:dyDescent="0.3">
      <c r="A247" s="190">
        <v>34898</v>
      </c>
      <c r="B247" s="189" t="s">
        <v>558</v>
      </c>
      <c r="C247" s="228">
        <v>9237.029999999997</v>
      </c>
      <c r="D247" s="228">
        <v>0</v>
      </c>
      <c r="E247" s="228">
        <v>0</v>
      </c>
      <c r="F247" s="228">
        <v>0</v>
      </c>
      <c r="G247" s="228">
        <v>0</v>
      </c>
      <c r="H247" s="228">
        <v>9237.029999999997</v>
      </c>
      <c r="I247" s="228">
        <v>9237.0300000000007</v>
      </c>
      <c r="J247" s="229">
        <v>0</v>
      </c>
      <c r="K247" s="228">
        <v>865.10999999999979</v>
      </c>
      <c r="L247" s="228">
        <v>923.76</v>
      </c>
      <c r="M247" s="228">
        <v>0</v>
      </c>
      <c r="N247" s="228">
        <v>0</v>
      </c>
      <c r="O247" s="217"/>
      <c r="P247" s="228">
        <v>0</v>
      </c>
      <c r="Q247" s="217"/>
      <c r="R247" s="228">
        <v>0</v>
      </c>
      <c r="S247" s="228">
        <v>0</v>
      </c>
      <c r="T247" s="228">
        <v>0</v>
      </c>
      <c r="U247" s="228">
        <v>1788.87</v>
      </c>
      <c r="V247" s="228">
        <v>1326.99</v>
      </c>
      <c r="W247" s="229">
        <v>0</v>
      </c>
      <c r="X247" s="224">
        <v>0.1</v>
      </c>
    </row>
    <row r="248" spans="1:24" x14ac:dyDescent="0.3">
      <c r="A248" s="190">
        <v>34899</v>
      </c>
      <c r="B248" s="189" t="s">
        <v>559</v>
      </c>
      <c r="C248" s="228">
        <v>8946382.709999999</v>
      </c>
      <c r="D248" s="228">
        <v>19063454.460000001</v>
      </c>
      <c r="E248" s="228">
        <v>0</v>
      </c>
      <c r="F248" s="228">
        <v>0</v>
      </c>
      <c r="G248" s="228">
        <v>0</v>
      </c>
      <c r="H248" s="228">
        <v>28009837.170000002</v>
      </c>
      <c r="I248" s="228">
        <v>14658305.460000001</v>
      </c>
      <c r="J248" s="229">
        <v>0</v>
      </c>
      <c r="K248" s="228">
        <v>2972235.8199999984</v>
      </c>
      <c r="L248" s="228">
        <v>1354567.79</v>
      </c>
      <c r="M248" s="228">
        <v>0</v>
      </c>
      <c r="N248" s="228">
        <v>0</v>
      </c>
      <c r="O248" s="217"/>
      <c r="P248" s="228">
        <v>0</v>
      </c>
      <c r="Q248" s="217"/>
      <c r="R248" s="228">
        <v>0</v>
      </c>
      <c r="S248" s="228">
        <v>0</v>
      </c>
      <c r="T248" s="228">
        <v>0</v>
      </c>
      <c r="U248" s="228">
        <v>4326803.6099999985</v>
      </c>
      <c r="V248" s="228">
        <v>3489662.36</v>
      </c>
      <c r="W248" s="229">
        <v>0</v>
      </c>
      <c r="X248" s="224">
        <v>0.1</v>
      </c>
    </row>
    <row r="249" spans="1:24" x14ac:dyDescent="0.3">
      <c r="A249" s="190">
        <v>35000</v>
      </c>
      <c r="B249" s="189" t="s">
        <v>560</v>
      </c>
      <c r="C249" s="228">
        <v>17799998.559999999</v>
      </c>
      <c r="D249" s="228">
        <v>0</v>
      </c>
      <c r="E249" s="228">
        <v>0</v>
      </c>
      <c r="F249" s="228">
        <v>0</v>
      </c>
      <c r="G249" s="228">
        <v>0</v>
      </c>
      <c r="H249" s="228">
        <v>17799998.559999999</v>
      </c>
      <c r="I249" s="228">
        <v>17799998.559999999</v>
      </c>
      <c r="J249" s="229">
        <v>0</v>
      </c>
      <c r="K249" s="228">
        <v>0</v>
      </c>
      <c r="L249" s="228">
        <v>0</v>
      </c>
      <c r="M249" s="228">
        <v>0</v>
      </c>
      <c r="N249" s="228">
        <v>0</v>
      </c>
      <c r="O249" s="217"/>
      <c r="P249" s="228">
        <v>0</v>
      </c>
      <c r="Q249" s="217"/>
      <c r="R249" s="228">
        <v>0</v>
      </c>
      <c r="S249" s="228">
        <v>0</v>
      </c>
      <c r="T249" s="228">
        <v>0</v>
      </c>
      <c r="U249" s="228">
        <v>0</v>
      </c>
      <c r="V249" s="228">
        <v>0</v>
      </c>
      <c r="W249" s="229">
        <v>0</v>
      </c>
      <c r="X249" s="224">
        <v>0</v>
      </c>
    </row>
    <row r="250" spans="1:24" x14ac:dyDescent="0.3">
      <c r="A250" s="190">
        <v>35001</v>
      </c>
      <c r="B250" s="189" t="s">
        <v>561</v>
      </c>
      <c r="C250" s="228">
        <v>12162254.090000002</v>
      </c>
      <c r="D250" s="228">
        <v>0</v>
      </c>
      <c r="E250" s="228">
        <v>0</v>
      </c>
      <c r="F250" s="228">
        <v>0</v>
      </c>
      <c r="G250" s="228">
        <v>0</v>
      </c>
      <c r="H250" s="228">
        <v>12162254.090000002</v>
      </c>
      <c r="I250" s="228">
        <v>12162254.09</v>
      </c>
      <c r="J250" s="229">
        <v>0</v>
      </c>
      <c r="K250" s="228">
        <v>4930796.6700000055</v>
      </c>
      <c r="L250" s="228">
        <v>158109.35999999999</v>
      </c>
      <c r="M250" s="228">
        <v>0</v>
      </c>
      <c r="N250" s="228">
        <v>0</v>
      </c>
      <c r="O250" s="217"/>
      <c r="P250" s="228">
        <v>0</v>
      </c>
      <c r="Q250" s="217"/>
      <c r="R250" s="228">
        <v>0</v>
      </c>
      <c r="S250" s="228">
        <v>0</v>
      </c>
      <c r="T250" s="228">
        <v>0</v>
      </c>
      <c r="U250" s="228">
        <v>5088906.0300000058</v>
      </c>
      <c r="V250" s="228">
        <v>5009851.3499999996</v>
      </c>
      <c r="W250" s="229">
        <v>0</v>
      </c>
      <c r="X250" s="224">
        <v>1.2999999999999999E-2</v>
      </c>
    </row>
    <row r="251" spans="1:24" x14ac:dyDescent="0.3">
      <c r="A251" s="190">
        <v>35100</v>
      </c>
      <c r="B251" s="189" t="s">
        <v>562</v>
      </c>
      <c r="C251" s="228">
        <v>0</v>
      </c>
      <c r="D251" s="228">
        <v>0</v>
      </c>
      <c r="E251" s="228">
        <v>0</v>
      </c>
      <c r="F251" s="228">
        <v>0</v>
      </c>
      <c r="G251" s="228">
        <v>0</v>
      </c>
      <c r="H251" s="228">
        <v>0</v>
      </c>
      <c r="I251" s="228">
        <v>0</v>
      </c>
      <c r="J251" s="229">
        <v>0</v>
      </c>
      <c r="K251" s="228">
        <v>0</v>
      </c>
      <c r="L251" s="228">
        <v>0</v>
      </c>
      <c r="M251" s="228">
        <v>0</v>
      </c>
      <c r="N251" s="228">
        <v>0</v>
      </c>
      <c r="O251" s="217"/>
      <c r="P251" s="228">
        <v>0</v>
      </c>
      <c r="Q251" s="217"/>
      <c r="R251" s="228">
        <v>0</v>
      </c>
      <c r="S251" s="228">
        <v>0</v>
      </c>
      <c r="T251" s="228">
        <v>0</v>
      </c>
      <c r="U251" s="228">
        <v>0</v>
      </c>
      <c r="V251" s="228">
        <v>0</v>
      </c>
      <c r="W251" s="229">
        <v>0</v>
      </c>
      <c r="X251" s="224">
        <v>0.1</v>
      </c>
    </row>
    <row r="252" spans="1:24" x14ac:dyDescent="0.3">
      <c r="A252" s="190">
        <v>35200</v>
      </c>
      <c r="B252" s="189" t="s">
        <v>563</v>
      </c>
      <c r="C252" s="228">
        <v>74793268.689999998</v>
      </c>
      <c r="D252" s="228">
        <v>1484111.03</v>
      </c>
      <c r="E252" s="228">
        <v>0</v>
      </c>
      <c r="F252" s="228">
        <v>0</v>
      </c>
      <c r="G252" s="228">
        <v>0</v>
      </c>
      <c r="H252" s="228">
        <v>76277379.719999999</v>
      </c>
      <c r="I252" s="228">
        <v>75478243.010000005</v>
      </c>
      <c r="J252" s="229">
        <v>0</v>
      </c>
      <c r="K252" s="228">
        <v>14788660.42</v>
      </c>
      <c r="L252" s="228">
        <v>1357409.65</v>
      </c>
      <c r="M252" s="228">
        <v>0</v>
      </c>
      <c r="N252" s="228">
        <v>0</v>
      </c>
      <c r="O252" s="217"/>
      <c r="P252" s="228">
        <v>0</v>
      </c>
      <c r="Q252" s="217"/>
      <c r="R252" s="228">
        <v>0</v>
      </c>
      <c r="S252" s="228">
        <v>0</v>
      </c>
      <c r="T252" s="228">
        <v>0</v>
      </c>
      <c r="U252" s="228">
        <v>16146070.07</v>
      </c>
      <c r="V252" s="228">
        <v>15464368.48</v>
      </c>
      <c r="W252" s="229">
        <v>0</v>
      </c>
      <c r="X252" s="224">
        <v>1.7999999999999999E-2</v>
      </c>
    </row>
    <row r="253" spans="1:24" x14ac:dyDescent="0.3">
      <c r="A253" s="190">
        <v>35300</v>
      </c>
      <c r="B253" s="189" t="s">
        <v>564</v>
      </c>
      <c r="C253" s="228">
        <v>435845560.96000034</v>
      </c>
      <c r="D253" s="228">
        <v>15806836.08</v>
      </c>
      <c r="E253" s="228">
        <v>-2371025.39</v>
      </c>
      <c r="F253" s="228">
        <v>0</v>
      </c>
      <c r="G253" s="228">
        <v>0</v>
      </c>
      <c r="H253" s="228">
        <v>449281371.65000033</v>
      </c>
      <c r="I253" s="228">
        <v>443615502.44999999</v>
      </c>
      <c r="J253" s="229">
        <v>-3.600001335144043E-3</v>
      </c>
      <c r="K253" s="228">
        <v>87883630.920000032</v>
      </c>
      <c r="L253" s="228">
        <v>10635440.310000001</v>
      </c>
      <c r="M253" s="228">
        <v>-2371025.39</v>
      </c>
      <c r="N253" s="228">
        <v>-330575.09000000003</v>
      </c>
      <c r="O253" s="217"/>
      <c r="P253" s="228">
        <v>0</v>
      </c>
      <c r="Q253" s="217"/>
      <c r="R253" s="228">
        <v>0</v>
      </c>
      <c r="S253" s="228">
        <v>0</v>
      </c>
      <c r="T253" s="228">
        <v>0</v>
      </c>
      <c r="U253" s="228">
        <v>95817470.75000003</v>
      </c>
      <c r="V253" s="228">
        <v>91593640.840000004</v>
      </c>
      <c r="W253" s="229">
        <v>-1.3000220060348511E-3</v>
      </c>
      <c r="X253" s="224">
        <v>2.4E-2</v>
      </c>
    </row>
    <row r="254" spans="1:24" x14ac:dyDescent="0.3">
      <c r="A254" s="190">
        <v>35400</v>
      </c>
      <c r="B254" s="189" t="s">
        <v>565</v>
      </c>
      <c r="C254" s="228">
        <v>5092060.55</v>
      </c>
      <c r="D254" s="228">
        <v>0</v>
      </c>
      <c r="E254" s="228">
        <v>0</v>
      </c>
      <c r="F254" s="228">
        <v>0</v>
      </c>
      <c r="G254" s="228">
        <v>0</v>
      </c>
      <c r="H254" s="228">
        <v>5092060.55</v>
      </c>
      <c r="I254" s="228">
        <v>5092060.55</v>
      </c>
      <c r="J254" s="229">
        <v>0</v>
      </c>
      <c r="K254" s="228">
        <v>5138692.6499999939</v>
      </c>
      <c r="L254" s="228">
        <v>142577.64000000001</v>
      </c>
      <c r="M254" s="228">
        <v>0</v>
      </c>
      <c r="N254" s="228">
        <v>0</v>
      </c>
      <c r="O254" s="217"/>
      <c r="P254" s="228">
        <v>0</v>
      </c>
      <c r="Q254" s="217"/>
      <c r="R254" s="228">
        <v>0</v>
      </c>
      <c r="S254" s="228">
        <v>0</v>
      </c>
      <c r="T254" s="228">
        <v>0</v>
      </c>
      <c r="U254" s="228">
        <v>5281270.2899999935</v>
      </c>
      <c r="V254" s="228">
        <v>5209981.47</v>
      </c>
      <c r="W254" s="229">
        <v>0</v>
      </c>
      <c r="X254" s="224">
        <v>2.8000000000000001E-2</v>
      </c>
    </row>
    <row r="255" spans="1:24" x14ac:dyDescent="0.3">
      <c r="A255" s="190">
        <v>35500</v>
      </c>
      <c r="B255" s="189" t="s">
        <v>566</v>
      </c>
      <c r="C255" s="228">
        <v>418715163.97999996</v>
      </c>
      <c r="D255" s="228">
        <v>88695664.329999998</v>
      </c>
      <c r="E255" s="228">
        <v>-5321739.87</v>
      </c>
      <c r="F255" s="228">
        <v>0</v>
      </c>
      <c r="G255" s="228">
        <v>0</v>
      </c>
      <c r="H255" s="228">
        <v>502089088.43999994</v>
      </c>
      <c r="I255" s="228">
        <v>459502477.14999998</v>
      </c>
      <c r="J255" s="229">
        <v>-7.9995393753051758E-4</v>
      </c>
      <c r="K255" s="228">
        <v>135044228.15000001</v>
      </c>
      <c r="L255" s="228">
        <v>12766700.6</v>
      </c>
      <c r="M255" s="228">
        <v>-5321739.87</v>
      </c>
      <c r="N255" s="228">
        <v>-3082681.57</v>
      </c>
      <c r="O255" s="217"/>
      <c r="P255" s="228">
        <v>0</v>
      </c>
      <c r="Q255" s="217"/>
      <c r="R255" s="228">
        <v>0</v>
      </c>
      <c r="S255" s="228">
        <v>0</v>
      </c>
      <c r="T255" s="228">
        <v>0</v>
      </c>
      <c r="U255" s="228">
        <v>139406507.31</v>
      </c>
      <c r="V255" s="228">
        <v>136969385.09999999</v>
      </c>
      <c r="W255" s="229">
        <v>3.6000907421112061E-3</v>
      </c>
      <c r="X255" s="224">
        <v>2.8000000000000001E-2</v>
      </c>
    </row>
    <row r="256" spans="1:24" x14ac:dyDescent="0.3">
      <c r="A256" s="190">
        <v>35600</v>
      </c>
      <c r="B256" s="189" t="s">
        <v>567</v>
      </c>
      <c r="C256" s="228">
        <v>179035343.15999997</v>
      </c>
      <c r="D256" s="228">
        <v>9545104.9399999995</v>
      </c>
      <c r="E256" s="228">
        <v>-2386276.2200000002</v>
      </c>
      <c r="F256" s="228">
        <v>0</v>
      </c>
      <c r="G256" s="228">
        <v>0</v>
      </c>
      <c r="H256" s="228">
        <v>186194171.87999997</v>
      </c>
      <c r="I256" s="228">
        <v>183169979.02000001</v>
      </c>
      <c r="J256" s="229">
        <v>1.1999905109405518E-3</v>
      </c>
      <c r="K256" s="228">
        <v>28954758.100000013</v>
      </c>
      <c r="L256" s="228">
        <v>5304620.9400000004</v>
      </c>
      <c r="M256" s="228">
        <v>-2386276.2200000002</v>
      </c>
      <c r="N256" s="228">
        <v>-195896.35</v>
      </c>
      <c r="O256" s="217"/>
      <c r="P256" s="228">
        <v>0</v>
      </c>
      <c r="Q256" s="217"/>
      <c r="R256" s="228">
        <v>0</v>
      </c>
      <c r="S256" s="228">
        <v>0</v>
      </c>
      <c r="T256" s="228">
        <v>0</v>
      </c>
      <c r="U256" s="228">
        <v>31677206.470000014</v>
      </c>
      <c r="V256" s="228">
        <v>30087474.079999998</v>
      </c>
      <c r="W256" s="229">
        <v>-3.999955952167511E-4</v>
      </c>
      <c r="X256" s="224">
        <v>2.9000000000000001E-2</v>
      </c>
    </row>
    <row r="257" spans="1:24" x14ac:dyDescent="0.3">
      <c r="A257" s="190">
        <v>35601</v>
      </c>
      <c r="B257" s="189" t="s">
        <v>568</v>
      </c>
      <c r="C257" s="228">
        <v>2110610.13</v>
      </c>
      <c r="D257" s="228">
        <v>0</v>
      </c>
      <c r="E257" s="228">
        <v>0</v>
      </c>
      <c r="F257" s="228">
        <v>0</v>
      </c>
      <c r="G257" s="228">
        <v>0</v>
      </c>
      <c r="H257" s="228">
        <v>2110610.13</v>
      </c>
      <c r="I257" s="228">
        <v>2110610.13</v>
      </c>
      <c r="J257" s="229">
        <v>0</v>
      </c>
      <c r="K257" s="228">
        <v>1763363.2899999977</v>
      </c>
      <c r="L257" s="228">
        <v>33769.800000000003</v>
      </c>
      <c r="M257" s="228">
        <v>0</v>
      </c>
      <c r="N257" s="228">
        <v>0</v>
      </c>
      <c r="O257" s="217"/>
      <c r="P257" s="228">
        <v>0</v>
      </c>
      <c r="Q257" s="217"/>
      <c r="R257" s="228">
        <v>0</v>
      </c>
      <c r="S257" s="228">
        <v>0</v>
      </c>
      <c r="T257" s="228">
        <v>0</v>
      </c>
      <c r="U257" s="228">
        <v>1797133.0899999978</v>
      </c>
      <c r="V257" s="228">
        <v>1780248.19</v>
      </c>
      <c r="W257" s="229">
        <v>0</v>
      </c>
      <c r="X257" s="224">
        <v>1.6E-2</v>
      </c>
    </row>
    <row r="258" spans="1:24" x14ac:dyDescent="0.3">
      <c r="A258" s="190">
        <v>35700</v>
      </c>
      <c r="B258" s="189" t="s">
        <v>569</v>
      </c>
      <c r="C258" s="228">
        <v>4322860.5300000012</v>
      </c>
      <c r="D258" s="228">
        <v>0</v>
      </c>
      <c r="E258" s="228">
        <v>0</v>
      </c>
      <c r="F258" s="228">
        <v>0</v>
      </c>
      <c r="G258" s="228">
        <v>0</v>
      </c>
      <c r="H258" s="228">
        <v>4322860.5300000012</v>
      </c>
      <c r="I258" s="228">
        <v>4322860.53</v>
      </c>
      <c r="J258" s="229">
        <v>0</v>
      </c>
      <c r="K258" s="228">
        <v>1773124.8600000015</v>
      </c>
      <c r="L258" s="228">
        <v>73488.600000000006</v>
      </c>
      <c r="M258" s="228">
        <v>0</v>
      </c>
      <c r="N258" s="228">
        <v>0</v>
      </c>
      <c r="O258" s="217"/>
      <c r="P258" s="228">
        <v>0</v>
      </c>
      <c r="Q258" s="217"/>
      <c r="R258" s="228">
        <v>0</v>
      </c>
      <c r="S258" s="228">
        <v>0</v>
      </c>
      <c r="T258" s="228">
        <v>0</v>
      </c>
      <c r="U258" s="228">
        <v>1846613.4600000016</v>
      </c>
      <c r="V258" s="228">
        <v>1809869.16</v>
      </c>
      <c r="W258" s="229">
        <v>0</v>
      </c>
      <c r="X258" s="224">
        <v>1.7000000000000001E-2</v>
      </c>
    </row>
    <row r="259" spans="1:24" x14ac:dyDescent="0.3">
      <c r="A259" s="190">
        <v>35800</v>
      </c>
      <c r="B259" s="189" t="s">
        <v>570</v>
      </c>
      <c r="C259" s="228">
        <v>12363044.739999998</v>
      </c>
      <c r="D259" s="228">
        <v>0</v>
      </c>
      <c r="E259" s="228">
        <v>0</v>
      </c>
      <c r="F259" s="228">
        <v>0</v>
      </c>
      <c r="G259" s="228">
        <v>0</v>
      </c>
      <c r="H259" s="228">
        <v>12363044.739999998</v>
      </c>
      <c r="I259" s="228">
        <v>12363044.74</v>
      </c>
      <c r="J259" s="229">
        <v>0</v>
      </c>
      <c r="K259" s="228">
        <v>3630347.0600000015</v>
      </c>
      <c r="L259" s="228">
        <v>333802.2</v>
      </c>
      <c r="M259" s="228">
        <v>0</v>
      </c>
      <c r="N259" s="228">
        <v>0</v>
      </c>
      <c r="O259" s="217"/>
      <c r="P259" s="228">
        <v>0</v>
      </c>
      <c r="Q259" s="217"/>
      <c r="R259" s="228">
        <v>0</v>
      </c>
      <c r="S259" s="228">
        <v>0</v>
      </c>
      <c r="T259" s="228">
        <v>0</v>
      </c>
      <c r="U259" s="228">
        <v>3964149.2600000016</v>
      </c>
      <c r="V259" s="228">
        <v>3797248.16</v>
      </c>
      <c r="W259" s="229">
        <v>0</v>
      </c>
      <c r="X259" s="224">
        <v>2.7E-2</v>
      </c>
    </row>
    <row r="260" spans="1:24" x14ac:dyDescent="0.3">
      <c r="A260" s="190">
        <v>35900</v>
      </c>
      <c r="B260" s="189" t="s">
        <v>571</v>
      </c>
      <c r="C260" s="228">
        <v>19224506.77</v>
      </c>
      <c r="D260" s="228">
        <v>585438.37</v>
      </c>
      <c r="E260" s="228">
        <v>5854.39</v>
      </c>
      <c r="F260" s="228">
        <v>0</v>
      </c>
      <c r="G260" s="228">
        <v>0</v>
      </c>
      <c r="H260" s="228">
        <v>19815799.530000001</v>
      </c>
      <c r="I260" s="228">
        <v>19566451.91</v>
      </c>
      <c r="J260" s="229">
        <v>3.1999945640563965E-3</v>
      </c>
      <c r="K260" s="228">
        <v>3250517.65</v>
      </c>
      <c r="L260" s="228">
        <v>312730.78999999998</v>
      </c>
      <c r="M260" s="228">
        <v>5854.39</v>
      </c>
      <c r="N260" s="228">
        <v>-12243.52</v>
      </c>
      <c r="O260" s="217"/>
      <c r="P260" s="228">
        <v>0</v>
      </c>
      <c r="Q260" s="217"/>
      <c r="R260" s="228">
        <v>0</v>
      </c>
      <c r="S260" s="228">
        <v>0</v>
      </c>
      <c r="T260" s="228">
        <v>0</v>
      </c>
      <c r="U260" s="228">
        <v>3556859.31</v>
      </c>
      <c r="V260" s="228">
        <v>3401657.2</v>
      </c>
      <c r="W260" s="229">
        <v>-1.9000000320374966E-3</v>
      </c>
      <c r="X260" s="224">
        <v>1.6E-2</v>
      </c>
    </row>
    <row r="261" spans="1:24" x14ac:dyDescent="0.3">
      <c r="A261" s="190">
        <v>35910</v>
      </c>
      <c r="B261" s="189" t="s">
        <v>572</v>
      </c>
      <c r="C261" s="228">
        <v>0</v>
      </c>
      <c r="D261" s="228">
        <v>0</v>
      </c>
      <c r="E261" s="228">
        <v>0</v>
      </c>
      <c r="F261" s="228">
        <v>0</v>
      </c>
      <c r="G261" s="228">
        <v>0</v>
      </c>
      <c r="H261" s="228">
        <v>0</v>
      </c>
      <c r="I261" s="228">
        <v>0</v>
      </c>
      <c r="J261" s="229">
        <v>0</v>
      </c>
      <c r="K261" s="228">
        <v>0</v>
      </c>
      <c r="L261" s="228">
        <v>0</v>
      </c>
      <c r="M261" s="228">
        <v>0</v>
      </c>
      <c r="N261" s="228">
        <v>0</v>
      </c>
      <c r="O261" s="217"/>
      <c r="P261" s="228">
        <v>0</v>
      </c>
      <c r="Q261" s="217"/>
      <c r="R261" s="228">
        <v>0</v>
      </c>
      <c r="S261" s="228">
        <v>0</v>
      </c>
      <c r="T261" s="228">
        <v>0</v>
      </c>
      <c r="U261" s="228">
        <v>0</v>
      </c>
      <c r="V261" s="228">
        <v>0</v>
      </c>
      <c r="W261" s="229">
        <v>0</v>
      </c>
      <c r="X261" s="224">
        <v>0</v>
      </c>
    </row>
    <row r="262" spans="1:24" x14ac:dyDescent="0.3">
      <c r="A262" s="190">
        <v>36000</v>
      </c>
      <c r="B262" s="189" t="s">
        <v>573</v>
      </c>
      <c r="C262" s="228">
        <v>10119782.539999999</v>
      </c>
      <c r="D262" s="228">
        <v>0</v>
      </c>
      <c r="E262" s="228">
        <v>0</v>
      </c>
      <c r="F262" s="228">
        <v>0</v>
      </c>
      <c r="G262" s="228">
        <v>0</v>
      </c>
      <c r="H262" s="228">
        <v>10119782.539999999</v>
      </c>
      <c r="I262" s="228">
        <v>10119782.539999999</v>
      </c>
      <c r="J262" s="229">
        <v>0</v>
      </c>
      <c r="K262" s="228">
        <v>0</v>
      </c>
      <c r="L262" s="228">
        <v>0</v>
      </c>
      <c r="M262" s="228">
        <v>0</v>
      </c>
      <c r="N262" s="228">
        <v>0</v>
      </c>
      <c r="O262" s="217"/>
      <c r="P262" s="228">
        <v>0</v>
      </c>
      <c r="Q262" s="217"/>
      <c r="R262" s="228">
        <v>0</v>
      </c>
      <c r="S262" s="228">
        <v>0</v>
      </c>
      <c r="T262" s="228">
        <v>0</v>
      </c>
      <c r="U262" s="228">
        <v>0</v>
      </c>
      <c r="V262" s="228">
        <v>0</v>
      </c>
      <c r="W262" s="229">
        <v>0</v>
      </c>
      <c r="X262" s="224">
        <v>0</v>
      </c>
    </row>
    <row r="263" spans="1:24" x14ac:dyDescent="0.3">
      <c r="A263" s="190">
        <v>36100</v>
      </c>
      <c r="B263" s="189" t="s">
        <v>574</v>
      </c>
      <c r="C263" s="228">
        <v>34138496.829999983</v>
      </c>
      <c r="D263" s="228">
        <v>0</v>
      </c>
      <c r="E263" s="228">
        <v>0</v>
      </c>
      <c r="F263" s="228">
        <v>0</v>
      </c>
      <c r="G263" s="228">
        <v>0</v>
      </c>
      <c r="H263" s="228">
        <v>34138496.829999983</v>
      </c>
      <c r="I263" s="228">
        <v>34138496.829999998</v>
      </c>
      <c r="J263" s="229">
        <v>0</v>
      </c>
      <c r="K263" s="228">
        <v>9242002.3399999999</v>
      </c>
      <c r="L263" s="228">
        <v>614493</v>
      </c>
      <c r="M263" s="228">
        <v>0</v>
      </c>
      <c r="N263" s="228">
        <v>0</v>
      </c>
      <c r="O263" s="217"/>
      <c r="P263" s="228">
        <v>0</v>
      </c>
      <c r="Q263" s="217"/>
      <c r="R263" s="228">
        <v>0</v>
      </c>
      <c r="S263" s="228">
        <v>0</v>
      </c>
      <c r="T263" s="228">
        <v>0</v>
      </c>
      <c r="U263" s="228">
        <v>9856495.3399999999</v>
      </c>
      <c r="V263" s="228">
        <v>9549248.8399999999</v>
      </c>
      <c r="W263" s="229">
        <v>0</v>
      </c>
      <c r="X263" s="224">
        <v>1.7999999999999999E-2</v>
      </c>
    </row>
    <row r="264" spans="1:24" x14ac:dyDescent="0.3">
      <c r="A264" s="190">
        <v>36200</v>
      </c>
      <c r="B264" s="189" t="s">
        <v>575</v>
      </c>
      <c r="C264" s="228">
        <v>309168666.92000014</v>
      </c>
      <c r="D264" s="228">
        <v>16789194.719999999</v>
      </c>
      <c r="E264" s="228">
        <v>-1511027.52</v>
      </c>
      <c r="F264" s="228">
        <v>0</v>
      </c>
      <c r="G264" s="228">
        <v>0</v>
      </c>
      <c r="H264" s="228">
        <v>324446834.12000012</v>
      </c>
      <c r="I264" s="228">
        <v>317271119.33999997</v>
      </c>
      <c r="J264" s="229">
        <v>4.0000677108764648E-4</v>
      </c>
      <c r="K264" s="228">
        <v>74033563.77000007</v>
      </c>
      <c r="L264" s="228">
        <v>7916828.5700000003</v>
      </c>
      <c r="M264" s="228">
        <v>-1511027.52</v>
      </c>
      <c r="N264" s="228">
        <v>-1347675.77</v>
      </c>
      <c r="O264" s="217"/>
      <c r="P264" s="228">
        <v>277901.82</v>
      </c>
      <c r="Q264" s="217"/>
      <c r="R264" s="228">
        <v>0</v>
      </c>
      <c r="S264" s="228">
        <v>0</v>
      </c>
      <c r="T264" s="228">
        <v>0</v>
      </c>
      <c r="U264" s="228">
        <v>79369590.870000064</v>
      </c>
      <c r="V264" s="228">
        <v>76637973.659999996</v>
      </c>
      <c r="W264" s="229">
        <v>-2.7999579906463623E-3</v>
      </c>
      <c r="X264" s="224">
        <v>2.5000000000000001E-2</v>
      </c>
    </row>
    <row r="265" spans="1:24" x14ac:dyDescent="0.3">
      <c r="A265" s="190">
        <v>36300</v>
      </c>
      <c r="B265" s="189" t="s">
        <v>576</v>
      </c>
      <c r="C265" s="228">
        <v>0</v>
      </c>
      <c r="D265" s="228">
        <v>0</v>
      </c>
      <c r="E265" s="228">
        <v>0</v>
      </c>
      <c r="F265" s="228">
        <v>0</v>
      </c>
      <c r="G265" s="228">
        <v>0</v>
      </c>
      <c r="H265" s="228">
        <v>0</v>
      </c>
      <c r="I265" s="228">
        <v>0</v>
      </c>
      <c r="J265" s="229">
        <v>0</v>
      </c>
      <c r="K265" s="228">
        <v>0</v>
      </c>
      <c r="L265" s="228">
        <v>0</v>
      </c>
      <c r="M265" s="228">
        <v>0</v>
      </c>
      <c r="N265" s="228">
        <v>0</v>
      </c>
      <c r="O265" s="217"/>
      <c r="P265" s="228">
        <v>0</v>
      </c>
      <c r="Q265" s="217"/>
      <c r="R265" s="228">
        <v>0</v>
      </c>
      <c r="S265" s="228">
        <v>0</v>
      </c>
      <c r="T265" s="228">
        <v>0</v>
      </c>
      <c r="U265" s="228">
        <v>0</v>
      </c>
      <c r="V265" s="228">
        <v>0</v>
      </c>
      <c r="W265" s="229">
        <v>0</v>
      </c>
      <c r="X265" s="224">
        <v>0.1</v>
      </c>
    </row>
    <row r="266" spans="1:24" x14ac:dyDescent="0.3">
      <c r="A266" s="190">
        <v>36400</v>
      </c>
      <c r="B266" s="189" t="s">
        <v>577</v>
      </c>
      <c r="C266" s="228">
        <v>398384079.77000022</v>
      </c>
      <c r="D266" s="228">
        <v>76815517.159999996</v>
      </c>
      <c r="E266" s="228">
        <v>-11522327.58</v>
      </c>
      <c r="F266" s="228">
        <v>0</v>
      </c>
      <c r="G266" s="228">
        <v>0</v>
      </c>
      <c r="H266" s="228">
        <v>463677269.3500002</v>
      </c>
      <c r="I266" s="228">
        <v>436491278.16000003</v>
      </c>
      <c r="J266" s="229">
        <v>-2.79998779296875E-3</v>
      </c>
      <c r="K266" s="228">
        <v>190460196.05999988</v>
      </c>
      <c r="L266" s="228">
        <v>16066353.810000001</v>
      </c>
      <c r="M266" s="228">
        <v>-11522327.58</v>
      </c>
      <c r="N266" s="228">
        <v>-6031911.3300000001</v>
      </c>
      <c r="O266" s="217"/>
      <c r="P266" s="228">
        <v>660016.81999999995</v>
      </c>
      <c r="Q266" s="217"/>
      <c r="R266" s="228">
        <v>0</v>
      </c>
      <c r="S266" s="228">
        <v>0</v>
      </c>
      <c r="T266" s="228">
        <v>0</v>
      </c>
      <c r="U266" s="228">
        <v>189632327.77999985</v>
      </c>
      <c r="V266" s="228">
        <v>188863085.78999999</v>
      </c>
      <c r="W266" s="229">
        <v>2.1000206470489502E-3</v>
      </c>
      <c r="X266" s="224">
        <v>3.6999999999999998E-2</v>
      </c>
    </row>
    <row r="267" spans="1:24" x14ac:dyDescent="0.3">
      <c r="A267" s="190">
        <v>36500</v>
      </c>
      <c r="B267" s="189" t="s">
        <v>578</v>
      </c>
      <c r="C267" s="228">
        <v>287448839.73000002</v>
      </c>
      <c r="D267" s="228">
        <v>11117674.289999999</v>
      </c>
      <c r="E267" s="228">
        <v>-3557655.76</v>
      </c>
      <c r="F267" s="228">
        <v>0</v>
      </c>
      <c r="G267" s="228">
        <v>0</v>
      </c>
      <c r="H267" s="228">
        <v>295008858.26000005</v>
      </c>
      <c r="I267" s="228">
        <v>291401760.81999999</v>
      </c>
      <c r="J267" s="229">
        <v>-4.8000216484069824E-3</v>
      </c>
      <c r="K267" s="228">
        <v>149822823.25000003</v>
      </c>
      <c r="L267" s="228">
        <v>6404225.7199999997</v>
      </c>
      <c r="M267" s="228">
        <v>-3557655.76</v>
      </c>
      <c r="N267" s="228">
        <v>-673837.89</v>
      </c>
      <c r="O267" s="217"/>
      <c r="P267" s="228">
        <v>138950.91</v>
      </c>
      <c r="Q267" s="217"/>
      <c r="R267" s="228">
        <v>0</v>
      </c>
      <c r="S267" s="228">
        <v>0</v>
      </c>
      <c r="T267" s="228">
        <v>0</v>
      </c>
      <c r="U267" s="228">
        <v>152134506.23000005</v>
      </c>
      <c r="V267" s="228">
        <v>150890385.68000001</v>
      </c>
      <c r="W267" s="229">
        <v>3.5999715328216553E-3</v>
      </c>
      <c r="X267" s="224">
        <v>2.1999999999999999E-2</v>
      </c>
    </row>
    <row r="268" spans="1:24" x14ac:dyDescent="0.3">
      <c r="A268" s="190">
        <v>36600</v>
      </c>
      <c r="B268" s="189" t="s">
        <v>579</v>
      </c>
      <c r="C268" s="228">
        <v>426864399.1400001</v>
      </c>
      <c r="D268" s="228">
        <v>26840803.190000001</v>
      </c>
      <c r="E268" s="228">
        <v>-268408.03999999998</v>
      </c>
      <c r="F268" s="228">
        <v>0</v>
      </c>
      <c r="G268" s="228">
        <v>0</v>
      </c>
      <c r="H268" s="228">
        <v>453436794.29000008</v>
      </c>
      <c r="I268" s="228">
        <v>440852053.01999998</v>
      </c>
      <c r="J268" s="229">
        <v>4.4001340866088867E-3</v>
      </c>
      <c r="K268" s="228">
        <v>92945234.209999993</v>
      </c>
      <c r="L268" s="228">
        <v>7476656.5099999998</v>
      </c>
      <c r="M268" s="228">
        <v>-268408.03999999998</v>
      </c>
      <c r="N268" s="228">
        <v>-2189973.13</v>
      </c>
      <c r="O268" s="217"/>
      <c r="P268" s="228">
        <v>451590.46</v>
      </c>
      <c r="Q268" s="217"/>
      <c r="R268" s="228">
        <v>0</v>
      </c>
      <c r="S268" s="228">
        <v>0</v>
      </c>
      <c r="T268" s="228">
        <v>0</v>
      </c>
      <c r="U268" s="228">
        <v>98415100.00999999</v>
      </c>
      <c r="V268" s="228">
        <v>95656391.430000007</v>
      </c>
      <c r="W268" s="229">
        <v>-3.2999813556671143E-3</v>
      </c>
      <c r="X268" s="224">
        <v>1.7000000000000001E-2</v>
      </c>
    </row>
    <row r="269" spans="1:24" x14ac:dyDescent="0.3">
      <c r="A269" s="190">
        <v>36700</v>
      </c>
      <c r="B269" s="189" t="s">
        <v>580</v>
      </c>
      <c r="C269" s="228">
        <v>438222911.00000006</v>
      </c>
      <c r="D269" s="228">
        <v>302596335.99000001</v>
      </c>
      <c r="E269" s="228">
        <v>-30259633.600000001</v>
      </c>
      <c r="F269" s="228">
        <v>0</v>
      </c>
      <c r="G269" s="228">
        <v>0</v>
      </c>
      <c r="H269" s="228">
        <v>710559613.38999999</v>
      </c>
      <c r="I269" s="228">
        <v>589919254.82000005</v>
      </c>
      <c r="J269" s="229">
        <v>-8.0001354217529297E-4</v>
      </c>
      <c r="K269" s="228">
        <v>89042610.98999998</v>
      </c>
      <c r="L269" s="228">
        <v>13336915.51</v>
      </c>
      <c r="M269" s="228">
        <v>-30259633.600000001</v>
      </c>
      <c r="N269" s="228">
        <v>-9994340.2400000002</v>
      </c>
      <c r="O269" s="217"/>
      <c r="P269" s="228">
        <v>312639.55</v>
      </c>
      <c r="Q269" s="217"/>
      <c r="R269" s="228">
        <v>0</v>
      </c>
      <c r="S269" s="228">
        <v>0</v>
      </c>
      <c r="T269" s="228">
        <v>0</v>
      </c>
      <c r="U269" s="228">
        <v>62438192.209999971</v>
      </c>
      <c r="V269" s="228">
        <v>73684072.239999995</v>
      </c>
      <c r="W269" s="229">
        <v>-6.8999454379081726E-3</v>
      </c>
      <c r="X269" s="224">
        <v>2.3E-2</v>
      </c>
    </row>
    <row r="270" spans="1:24" x14ac:dyDescent="0.3">
      <c r="A270" s="190">
        <v>36800</v>
      </c>
      <c r="B270" s="189" t="s">
        <v>581</v>
      </c>
      <c r="C270" s="228">
        <v>943725784.40999961</v>
      </c>
      <c r="D270" s="228">
        <v>78457732.409999996</v>
      </c>
      <c r="E270" s="228">
        <v>-9414927.8800000008</v>
      </c>
      <c r="F270" s="228">
        <v>0</v>
      </c>
      <c r="G270" s="228">
        <v>0</v>
      </c>
      <c r="H270" s="228">
        <v>1012768588.9399996</v>
      </c>
      <c r="I270" s="228">
        <v>980069774.00999999</v>
      </c>
      <c r="J270" s="229">
        <v>4.4002532958984375E-3</v>
      </c>
      <c r="K270" s="228">
        <v>336026163.78000027</v>
      </c>
      <c r="L270" s="228">
        <v>43980519.259999998</v>
      </c>
      <c r="M270" s="228">
        <v>-9414927.8800000008</v>
      </c>
      <c r="N270" s="228">
        <v>-6401459.9199999999</v>
      </c>
      <c r="O270" s="217"/>
      <c r="P270" s="228">
        <v>1320033.6499999999</v>
      </c>
      <c r="Q270" s="217"/>
      <c r="R270" s="228">
        <v>0</v>
      </c>
      <c r="S270" s="228">
        <v>0</v>
      </c>
      <c r="T270" s="228">
        <v>0</v>
      </c>
      <c r="U270" s="228">
        <v>365510328.89000022</v>
      </c>
      <c r="V270" s="228">
        <v>350343584.23000002</v>
      </c>
      <c r="W270" s="229">
        <v>-5.8000683784484863E-3</v>
      </c>
      <c r="X270" s="224">
        <v>4.4999999999999998E-2</v>
      </c>
    </row>
    <row r="271" spans="1:24" x14ac:dyDescent="0.3">
      <c r="A271" s="190">
        <v>36900</v>
      </c>
      <c r="B271" s="189" t="s">
        <v>582</v>
      </c>
      <c r="C271" s="228">
        <v>82658993.710000038</v>
      </c>
      <c r="D271" s="228">
        <v>2064677.17</v>
      </c>
      <c r="E271" s="228">
        <v>-206467.71</v>
      </c>
      <c r="F271" s="228">
        <v>0</v>
      </c>
      <c r="G271" s="228">
        <v>0</v>
      </c>
      <c r="H271" s="228">
        <v>84517203.170000046</v>
      </c>
      <c r="I271" s="228">
        <v>83637151.329999998</v>
      </c>
      <c r="J271" s="229">
        <v>-1.1999905109405518E-3</v>
      </c>
      <c r="K271" s="228">
        <v>65364869.860000007</v>
      </c>
      <c r="L271" s="228">
        <v>1587712.46</v>
      </c>
      <c r="M271" s="228">
        <v>-206467.71</v>
      </c>
      <c r="N271" s="228">
        <v>-168459.47</v>
      </c>
      <c r="O271" s="217"/>
      <c r="P271" s="228">
        <v>34737.730000000003</v>
      </c>
      <c r="Q271" s="217"/>
      <c r="R271" s="228">
        <v>0</v>
      </c>
      <c r="S271" s="228">
        <v>0</v>
      </c>
      <c r="T271" s="228">
        <v>0</v>
      </c>
      <c r="U271" s="228">
        <v>66612392.870000005</v>
      </c>
      <c r="V271" s="228">
        <v>65981857.439999998</v>
      </c>
      <c r="W271" s="229">
        <v>-4.1000023484230042E-3</v>
      </c>
      <c r="X271" s="224">
        <v>1.9E-2</v>
      </c>
    </row>
    <row r="272" spans="1:24" x14ac:dyDescent="0.3">
      <c r="A272" s="190">
        <v>36902</v>
      </c>
      <c r="B272" s="189" t="s">
        <v>583</v>
      </c>
      <c r="C272" s="228">
        <v>148445050.32000002</v>
      </c>
      <c r="D272" s="228">
        <v>4129354.34</v>
      </c>
      <c r="E272" s="228">
        <v>-123880.63</v>
      </c>
      <c r="F272" s="228">
        <v>0</v>
      </c>
      <c r="G272" s="228">
        <v>0</v>
      </c>
      <c r="H272" s="228">
        <v>152450524.03000003</v>
      </c>
      <c r="I272" s="228">
        <v>150553523.40000001</v>
      </c>
      <c r="J272" s="229">
        <v>-2.4000108242034912E-3</v>
      </c>
      <c r="K272" s="228">
        <v>71734973.629999921</v>
      </c>
      <c r="L272" s="228">
        <v>3459095.13</v>
      </c>
      <c r="M272" s="228">
        <v>-123880.63</v>
      </c>
      <c r="N272" s="228">
        <v>-336918.94</v>
      </c>
      <c r="O272" s="217"/>
      <c r="P272" s="228">
        <v>69475.460000000006</v>
      </c>
      <c r="Q272" s="217"/>
      <c r="R272" s="228">
        <v>0</v>
      </c>
      <c r="S272" s="228">
        <v>0</v>
      </c>
      <c r="T272" s="228">
        <v>0</v>
      </c>
      <c r="U272" s="228">
        <v>74802744.649999917</v>
      </c>
      <c r="V272" s="228">
        <v>73261408.219999999</v>
      </c>
      <c r="W272" s="229">
        <v>-8.1999897956848145E-3</v>
      </c>
      <c r="X272" s="224">
        <v>2.3E-2</v>
      </c>
    </row>
    <row r="273" spans="1:24" x14ac:dyDescent="0.3">
      <c r="A273" s="190">
        <v>37000</v>
      </c>
      <c r="B273" s="189" t="s">
        <v>584</v>
      </c>
      <c r="C273" s="228">
        <v>18799459.209999971</v>
      </c>
      <c r="D273" s="228">
        <v>0</v>
      </c>
      <c r="E273" s="228">
        <v>0</v>
      </c>
      <c r="F273" s="228">
        <v>0</v>
      </c>
      <c r="G273" s="228">
        <v>0</v>
      </c>
      <c r="H273" s="228">
        <v>18799459.209999971</v>
      </c>
      <c r="I273" s="228">
        <v>18799459.210000001</v>
      </c>
      <c r="J273" s="229">
        <v>0</v>
      </c>
      <c r="K273" s="228">
        <v>3725218.3699999996</v>
      </c>
      <c r="L273" s="228">
        <v>1485157.32</v>
      </c>
      <c r="M273" s="228">
        <v>0</v>
      </c>
      <c r="N273" s="228">
        <v>0</v>
      </c>
      <c r="O273" s="217"/>
      <c r="P273" s="228">
        <v>0</v>
      </c>
      <c r="Q273" s="217"/>
      <c r="R273" s="228">
        <v>0</v>
      </c>
      <c r="S273" s="228">
        <v>0</v>
      </c>
      <c r="T273" s="228">
        <v>0</v>
      </c>
      <c r="U273" s="228">
        <v>5210375.6899999995</v>
      </c>
      <c r="V273" s="228">
        <v>4467797.03</v>
      </c>
      <c r="W273" s="229">
        <v>0</v>
      </c>
      <c r="X273" s="224">
        <v>7.9000000000000001E-2</v>
      </c>
    </row>
    <row r="274" spans="1:24" x14ac:dyDescent="0.3">
      <c r="A274" s="190">
        <v>37001</v>
      </c>
      <c r="B274" s="189" t="s">
        <v>585</v>
      </c>
      <c r="C274" s="228">
        <v>112994204.74999997</v>
      </c>
      <c r="D274" s="228">
        <v>16067090.09</v>
      </c>
      <c r="E274" s="228">
        <v>-8033545.0499999998</v>
      </c>
      <c r="F274" s="228">
        <v>0</v>
      </c>
      <c r="G274" s="228">
        <v>0</v>
      </c>
      <c r="H274" s="228">
        <v>121027749.78999998</v>
      </c>
      <c r="I274" s="228">
        <v>117174486.90000001</v>
      </c>
      <c r="J274" s="229">
        <v>2.7999728918075562E-3</v>
      </c>
      <c r="K274" s="228">
        <v>14566707.630000003</v>
      </c>
      <c r="L274" s="228">
        <v>10166244.199999999</v>
      </c>
      <c r="M274" s="228">
        <v>-8033545.0499999998</v>
      </c>
      <c r="N274" s="228">
        <v>-1037650.02</v>
      </c>
      <c r="O274" s="217"/>
      <c r="P274" s="228">
        <v>345727.63</v>
      </c>
      <c r="Q274" s="217"/>
      <c r="R274" s="228">
        <v>0</v>
      </c>
      <c r="S274" s="228">
        <v>0</v>
      </c>
      <c r="T274" s="228">
        <v>0</v>
      </c>
      <c r="U274" s="228">
        <v>16007484.390000002</v>
      </c>
      <c r="V274" s="228">
        <v>15073237.470000001</v>
      </c>
      <c r="W274" s="229">
        <v>-4.5999996364116669E-3</v>
      </c>
      <c r="X274" s="224">
        <v>8.6999999999999994E-2</v>
      </c>
    </row>
    <row r="275" spans="1:24" x14ac:dyDescent="0.3">
      <c r="A275" s="190">
        <v>37010</v>
      </c>
      <c r="B275" s="189" t="s">
        <v>586</v>
      </c>
      <c r="C275" s="228">
        <v>1850116.38</v>
      </c>
      <c r="D275" s="228">
        <v>3109668.94</v>
      </c>
      <c r="E275" s="228">
        <v>0</v>
      </c>
      <c r="F275" s="228">
        <v>0</v>
      </c>
      <c r="G275" s="228">
        <v>0</v>
      </c>
      <c r="H275" s="228">
        <v>4959785.32</v>
      </c>
      <c r="I275" s="228">
        <v>3246719.52</v>
      </c>
      <c r="J275" s="229">
        <v>0</v>
      </c>
      <c r="K275" s="228">
        <v>104028.58000000002</v>
      </c>
      <c r="L275" s="228">
        <v>310396.40999999997</v>
      </c>
      <c r="M275" s="228">
        <v>0</v>
      </c>
      <c r="N275" s="228">
        <v>-5000</v>
      </c>
      <c r="O275" s="217"/>
      <c r="P275" s="228">
        <v>0</v>
      </c>
      <c r="Q275" s="217"/>
      <c r="R275" s="228">
        <v>0</v>
      </c>
      <c r="S275" s="228">
        <v>0</v>
      </c>
      <c r="T275" s="228">
        <v>0</v>
      </c>
      <c r="U275" s="228">
        <v>409424.99</v>
      </c>
      <c r="V275" s="228">
        <v>233847.05</v>
      </c>
      <c r="W275" s="229">
        <v>0</v>
      </c>
      <c r="X275" s="224">
        <v>0.1</v>
      </c>
    </row>
    <row r="276" spans="1:24" x14ac:dyDescent="0.3">
      <c r="A276" s="190">
        <v>37101</v>
      </c>
      <c r="B276" s="189" t="s">
        <v>587</v>
      </c>
      <c r="C276" s="228">
        <v>0</v>
      </c>
      <c r="D276" s="228">
        <v>0</v>
      </c>
      <c r="E276" s="228">
        <v>0</v>
      </c>
      <c r="F276" s="228">
        <v>0</v>
      </c>
      <c r="G276" s="228">
        <v>0</v>
      </c>
      <c r="H276" s="228">
        <v>0</v>
      </c>
      <c r="I276" s="228">
        <v>0</v>
      </c>
      <c r="J276" s="229">
        <v>0</v>
      </c>
      <c r="K276" s="228">
        <v>0</v>
      </c>
      <c r="L276" s="228">
        <v>0</v>
      </c>
      <c r="M276" s="228">
        <v>0</v>
      </c>
      <c r="N276" s="228">
        <v>0</v>
      </c>
      <c r="O276" s="217"/>
      <c r="P276" s="228">
        <v>0</v>
      </c>
      <c r="Q276" s="217"/>
      <c r="R276" s="228">
        <v>0</v>
      </c>
      <c r="S276" s="228">
        <v>0</v>
      </c>
      <c r="T276" s="228">
        <v>0</v>
      </c>
      <c r="U276" s="228">
        <v>0</v>
      </c>
      <c r="V276" s="228">
        <v>0</v>
      </c>
      <c r="W276" s="229">
        <v>0</v>
      </c>
      <c r="X276" s="224">
        <v>0.1</v>
      </c>
    </row>
    <row r="277" spans="1:24" x14ac:dyDescent="0.3">
      <c r="A277" s="190">
        <v>37102</v>
      </c>
      <c r="B277" s="189" t="s">
        <v>588</v>
      </c>
      <c r="C277" s="228">
        <v>0</v>
      </c>
      <c r="D277" s="228">
        <v>0</v>
      </c>
      <c r="E277" s="228">
        <v>0</v>
      </c>
      <c r="F277" s="228">
        <v>0</v>
      </c>
      <c r="G277" s="228">
        <v>0</v>
      </c>
      <c r="H277" s="228">
        <v>0</v>
      </c>
      <c r="I277" s="228">
        <v>0</v>
      </c>
      <c r="J277" s="229">
        <v>0</v>
      </c>
      <c r="K277" s="228">
        <v>0</v>
      </c>
      <c r="L277" s="228">
        <v>0</v>
      </c>
      <c r="M277" s="228">
        <v>0</v>
      </c>
      <c r="N277" s="228">
        <v>0</v>
      </c>
      <c r="O277" s="217"/>
      <c r="P277" s="228">
        <v>0</v>
      </c>
      <c r="Q277" s="217"/>
      <c r="R277" s="228">
        <v>0</v>
      </c>
      <c r="S277" s="228">
        <v>0</v>
      </c>
      <c r="T277" s="228">
        <v>0</v>
      </c>
      <c r="U277" s="228">
        <v>0</v>
      </c>
      <c r="V277" s="228">
        <v>0</v>
      </c>
      <c r="W277" s="229">
        <v>0</v>
      </c>
      <c r="X277" s="224">
        <v>6.7000000000000004E-2</v>
      </c>
    </row>
    <row r="278" spans="1:24" x14ac:dyDescent="0.3">
      <c r="A278" s="190">
        <v>37103</v>
      </c>
      <c r="B278" s="189" t="s">
        <v>589</v>
      </c>
      <c r="C278" s="228">
        <v>0</v>
      </c>
      <c r="D278" s="228">
        <v>0</v>
      </c>
      <c r="E278" s="228">
        <v>0</v>
      </c>
      <c r="F278" s="228">
        <v>0</v>
      </c>
      <c r="G278" s="228">
        <v>0</v>
      </c>
      <c r="H278" s="228">
        <v>0</v>
      </c>
      <c r="I278" s="228">
        <v>0</v>
      </c>
      <c r="J278" s="229">
        <v>0</v>
      </c>
      <c r="K278" s="228">
        <v>0</v>
      </c>
      <c r="L278" s="228">
        <v>0</v>
      </c>
      <c r="M278" s="228">
        <v>0</v>
      </c>
      <c r="N278" s="228">
        <v>0</v>
      </c>
      <c r="O278" s="217"/>
      <c r="P278" s="228">
        <v>0</v>
      </c>
      <c r="Q278" s="217"/>
      <c r="R278" s="228">
        <v>0</v>
      </c>
      <c r="S278" s="228">
        <v>0</v>
      </c>
      <c r="T278" s="228">
        <v>0</v>
      </c>
      <c r="U278" s="228">
        <v>0</v>
      </c>
      <c r="V278" s="228">
        <v>0</v>
      </c>
      <c r="W278" s="229">
        <v>0</v>
      </c>
      <c r="X278" s="224">
        <v>3.3000000000000002E-2</v>
      </c>
    </row>
    <row r="279" spans="1:24" x14ac:dyDescent="0.3">
      <c r="A279" s="190">
        <v>37300</v>
      </c>
      <c r="B279" s="189" t="s">
        <v>590</v>
      </c>
      <c r="C279" s="228">
        <v>377393883.42999989</v>
      </c>
      <c r="D279" s="228">
        <v>18554166.129999999</v>
      </c>
      <c r="E279" s="228">
        <v>-6493958.1500000004</v>
      </c>
      <c r="F279" s="228">
        <v>0</v>
      </c>
      <c r="G279" s="228">
        <v>0</v>
      </c>
      <c r="H279" s="228">
        <v>389454091.40999991</v>
      </c>
      <c r="I279" s="228">
        <v>383939074.36000001</v>
      </c>
      <c r="J279" s="229">
        <v>0</v>
      </c>
      <c r="K279" s="228">
        <v>123184464.80999997</v>
      </c>
      <c r="L279" s="228">
        <v>10737425.710000001</v>
      </c>
      <c r="M279" s="228">
        <v>-6493958.1500000004</v>
      </c>
      <c r="N279" s="228">
        <v>4351.62</v>
      </c>
      <c r="O279" s="217"/>
      <c r="P279" s="228">
        <v>0</v>
      </c>
      <c r="Q279" s="217"/>
      <c r="R279" s="228">
        <v>0</v>
      </c>
      <c r="S279" s="228">
        <v>0</v>
      </c>
      <c r="T279" s="228">
        <v>0</v>
      </c>
      <c r="U279" s="228">
        <v>127432283.98999998</v>
      </c>
      <c r="V279" s="228">
        <v>125006164.67</v>
      </c>
      <c r="W279" s="229">
        <v>0</v>
      </c>
      <c r="X279" s="224">
        <v>2.8000000000000001E-2</v>
      </c>
    </row>
    <row r="280" spans="1:24" x14ac:dyDescent="0.3">
      <c r="A280" s="190">
        <v>37302</v>
      </c>
      <c r="B280" s="189" t="s">
        <v>591</v>
      </c>
      <c r="C280" s="228">
        <v>11671450.219999999</v>
      </c>
      <c r="D280" s="228">
        <v>10039283.01</v>
      </c>
      <c r="E280" s="228">
        <v>0</v>
      </c>
      <c r="F280" s="228">
        <v>0</v>
      </c>
      <c r="G280" s="228">
        <v>411071.06</v>
      </c>
      <c r="H280" s="228">
        <v>22121804.289999995</v>
      </c>
      <c r="I280" s="228">
        <v>17802265.100000001</v>
      </c>
      <c r="J280" s="229">
        <v>0</v>
      </c>
      <c r="K280" s="228">
        <v>695522.0900000002</v>
      </c>
      <c r="L280" s="228">
        <v>488384.5</v>
      </c>
      <c r="M280" s="228">
        <v>0</v>
      </c>
      <c r="N280" s="228">
        <v>0</v>
      </c>
      <c r="O280" s="217"/>
      <c r="P280" s="228">
        <v>0</v>
      </c>
      <c r="Q280" s="217"/>
      <c r="R280" s="228">
        <v>0</v>
      </c>
      <c r="S280" s="228">
        <v>0</v>
      </c>
      <c r="T280" s="228">
        <v>0</v>
      </c>
      <c r="U280" s="228">
        <v>1183906.5900000003</v>
      </c>
      <c r="V280" s="228">
        <v>920045.89</v>
      </c>
      <c r="W280" s="229">
        <v>0</v>
      </c>
      <c r="X280" s="224">
        <v>2.8000000000000001E-2</v>
      </c>
    </row>
    <row r="281" spans="1:24" x14ac:dyDescent="0.3">
      <c r="A281" s="190">
        <v>37400</v>
      </c>
      <c r="B281" s="189" t="s">
        <v>592</v>
      </c>
      <c r="C281" s="228">
        <v>7160182.2599999998</v>
      </c>
      <c r="D281" s="228">
        <v>0</v>
      </c>
      <c r="E281" s="228">
        <v>0</v>
      </c>
      <c r="F281" s="228">
        <v>0</v>
      </c>
      <c r="G281" s="228">
        <v>0</v>
      </c>
      <c r="H281" s="228">
        <v>7160182.2599999998</v>
      </c>
      <c r="I281" s="228">
        <v>7160182.2599999998</v>
      </c>
      <c r="J281" s="229">
        <v>0</v>
      </c>
      <c r="K281" s="228">
        <v>1767069.6500000006</v>
      </c>
      <c r="L281" s="228">
        <v>100242.6</v>
      </c>
      <c r="M281" s="228">
        <v>0</v>
      </c>
      <c r="N281" s="228">
        <v>0</v>
      </c>
      <c r="O281" s="217"/>
      <c r="P281" s="228">
        <v>0</v>
      </c>
      <c r="Q281" s="217"/>
      <c r="R281" s="228">
        <v>0</v>
      </c>
      <c r="S281" s="228">
        <v>0</v>
      </c>
      <c r="T281" s="228">
        <v>0</v>
      </c>
      <c r="U281" s="228">
        <v>1867312.2500000007</v>
      </c>
      <c r="V281" s="228">
        <v>1817190.95</v>
      </c>
      <c r="W281" s="229">
        <v>0</v>
      </c>
      <c r="X281" s="224">
        <v>1.3999999999999999E-2</v>
      </c>
    </row>
    <row r="282" spans="1:24" x14ac:dyDescent="0.3">
      <c r="A282" s="190">
        <v>38900</v>
      </c>
      <c r="B282" s="189" t="s">
        <v>593</v>
      </c>
      <c r="C282" s="228">
        <v>3286630.42</v>
      </c>
      <c r="D282" s="228">
        <v>0</v>
      </c>
      <c r="E282" s="228">
        <v>0</v>
      </c>
      <c r="F282" s="228">
        <v>0</v>
      </c>
      <c r="G282" s="228">
        <v>0</v>
      </c>
      <c r="H282" s="228">
        <v>3286630.42</v>
      </c>
      <c r="I282" s="228">
        <v>3286630.42</v>
      </c>
      <c r="J282" s="229">
        <v>0</v>
      </c>
      <c r="K282" s="228">
        <v>0</v>
      </c>
      <c r="L282" s="228">
        <v>0</v>
      </c>
      <c r="M282" s="228">
        <v>0</v>
      </c>
      <c r="N282" s="228">
        <v>0</v>
      </c>
      <c r="O282" s="217"/>
      <c r="P282" s="228">
        <v>0</v>
      </c>
      <c r="Q282" s="217"/>
      <c r="R282" s="228">
        <v>0</v>
      </c>
      <c r="S282" s="228">
        <v>0</v>
      </c>
      <c r="T282" s="228">
        <v>0</v>
      </c>
      <c r="U282" s="228">
        <v>0</v>
      </c>
      <c r="V282" s="228">
        <v>0</v>
      </c>
      <c r="W282" s="229">
        <v>0</v>
      </c>
      <c r="X282" s="224">
        <v>0</v>
      </c>
    </row>
    <row r="283" spans="1:24" x14ac:dyDescent="0.3">
      <c r="A283" s="190">
        <v>39000</v>
      </c>
      <c r="B283" s="189" t="s">
        <v>594</v>
      </c>
      <c r="C283" s="228">
        <v>141701821.54999992</v>
      </c>
      <c r="D283" s="228">
        <v>38697704.100000001</v>
      </c>
      <c r="E283" s="228">
        <v>-1958143.41</v>
      </c>
      <c r="F283" s="228">
        <v>0</v>
      </c>
      <c r="G283" s="228">
        <v>0</v>
      </c>
      <c r="H283" s="228">
        <v>178441382.23999992</v>
      </c>
      <c r="I283" s="228">
        <v>152622130.44</v>
      </c>
      <c r="J283" s="229">
        <v>0</v>
      </c>
      <c r="K283" s="228">
        <v>52561390.490000032</v>
      </c>
      <c r="L283" s="228">
        <v>2106587.36</v>
      </c>
      <c r="M283" s="228">
        <v>-1958143.41</v>
      </c>
      <c r="N283" s="228">
        <v>-501952.4</v>
      </c>
      <c r="O283" s="217"/>
      <c r="P283" s="228">
        <v>0</v>
      </c>
      <c r="Q283" s="217"/>
      <c r="R283" s="228">
        <v>0</v>
      </c>
      <c r="S283" s="228">
        <v>0</v>
      </c>
      <c r="T283" s="228">
        <v>0</v>
      </c>
      <c r="U283" s="228">
        <v>52207882.040000036</v>
      </c>
      <c r="V283" s="228">
        <v>52304417.270000003</v>
      </c>
      <c r="W283" s="229">
        <v>0</v>
      </c>
      <c r="X283" s="224">
        <v>1.4E-2</v>
      </c>
    </row>
    <row r="284" spans="1:24" x14ac:dyDescent="0.3">
      <c r="A284" s="190">
        <v>39101</v>
      </c>
      <c r="B284" s="189" t="s">
        <v>595</v>
      </c>
      <c r="C284" s="228">
        <v>7504237.3199999975</v>
      </c>
      <c r="D284" s="228">
        <v>220583.31</v>
      </c>
      <c r="E284" s="228">
        <v>-922565.36</v>
      </c>
      <c r="F284" s="228">
        <v>0</v>
      </c>
      <c r="G284" s="228">
        <v>0</v>
      </c>
      <c r="H284" s="228">
        <v>6802255.2699999968</v>
      </c>
      <c r="I284" s="228">
        <v>6865406.4900000002</v>
      </c>
      <c r="J284" s="229">
        <v>0</v>
      </c>
      <c r="K284" s="228">
        <v>3722439.2400000007</v>
      </c>
      <c r="L284" s="228">
        <v>982505.68</v>
      </c>
      <c r="M284" s="228">
        <v>-922565.36</v>
      </c>
      <c r="N284" s="228">
        <v>0</v>
      </c>
      <c r="O284" s="217"/>
      <c r="P284" s="228">
        <v>0</v>
      </c>
      <c r="Q284" s="217"/>
      <c r="R284" s="228">
        <v>0</v>
      </c>
      <c r="S284" s="228">
        <v>0</v>
      </c>
      <c r="T284" s="228">
        <v>0</v>
      </c>
      <c r="U284" s="228">
        <v>3782379.560000001</v>
      </c>
      <c r="V284" s="228">
        <v>3506133.46</v>
      </c>
      <c r="W284" s="229">
        <v>0</v>
      </c>
      <c r="X284" s="224">
        <v>0.14299999999999999</v>
      </c>
    </row>
    <row r="285" spans="1:24" x14ac:dyDescent="0.3">
      <c r="A285" s="190">
        <v>39102</v>
      </c>
      <c r="B285" s="189" t="s">
        <v>596</v>
      </c>
      <c r="C285" s="228">
        <v>12701327.089999998</v>
      </c>
      <c r="D285" s="228">
        <v>848527.81</v>
      </c>
      <c r="E285" s="228">
        <v>-493551.59</v>
      </c>
      <c r="F285" s="228">
        <v>0</v>
      </c>
      <c r="G285" s="228">
        <v>0</v>
      </c>
      <c r="H285" s="228">
        <v>13056303.309999999</v>
      </c>
      <c r="I285" s="228">
        <v>12611784.48</v>
      </c>
      <c r="J285" s="229">
        <v>0</v>
      </c>
      <c r="K285" s="228">
        <v>5924830.6399999987</v>
      </c>
      <c r="L285" s="228">
        <v>3143685.31</v>
      </c>
      <c r="M285" s="228">
        <v>-493551.59</v>
      </c>
      <c r="N285" s="228">
        <v>0</v>
      </c>
      <c r="O285" s="217"/>
      <c r="P285" s="228">
        <v>0</v>
      </c>
      <c r="Q285" s="217"/>
      <c r="R285" s="228">
        <v>0</v>
      </c>
      <c r="S285" s="228">
        <v>0</v>
      </c>
      <c r="T285" s="228">
        <v>0</v>
      </c>
      <c r="U285" s="228">
        <v>8574964.3599999994</v>
      </c>
      <c r="V285" s="228">
        <v>7188832.79</v>
      </c>
      <c r="W285" s="229">
        <v>0</v>
      </c>
      <c r="X285" s="224">
        <v>0.25</v>
      </c>
    </row>
    <row r="286" spans="1:24" x14ac:dyDescent="0.3">
      <c r="A286" s="190">
        <v>39103</v>
      </c>
      <c r="B286" s="189" t="s">
        <v>597</v>
      </c>
      <c r="C286" s="228">
        <v>0</v>
      </c>
      <c r="D286" s="228">
        <v>0</v>
      </c>
      <c r="E286" s="228">
        <v>0</v>
      </c>
      <c r="F286" s="228">
        <v>0</v>
      </c>
      <c r="G286" s="228">
        <v>0</v>
      </c>
      <c r="H286" s="228">
        <v>0</v>
      </c>
      <c r="I286" s="228">
        <v>0</v>
      </c>
      <c r="J286" s="229">
        <v>0</v>
      </c>
      <c r="K286" s="228">
        <v>0</v>
      </c>
      <c r="L286" s="228">
        <v>0</v>
      </c>
      <c r="M286" s="228">
        <v>0</v>
      </c>
      <c r="N286" s="228">
        <v>0</v>
      </c>
      <c r="O286" s="217"/>
      <c r="P286" s="228">
        <v>0</v>
      </c>
      <c r="Q286" s="217"/>
      <c r="R286" s="228">
        <v>0</v>
      </c>
      <c r="S286" s="228">
        <v>0</v>
      </c>
      <c r="T286" s="228">
        <v>0</v>
      </c>
      <c r="U286" s="228">
        <v>0</v>
      </c>
      <c r="V286" s="228">
        <v>0</v>
      </c>
      <c r="W286" s="229">
        <v>0</v>
      </c>
      <c r="X286" s="224">
        <v>0.14299999999999999</v>
      </c>
    </row>
    <row r="287" spans="1:24" x14ac:dyDescent="0.3">
      <c r="A287" s="190">
        <v>39104</v>
      </c>
      <c r="B287" s="189" t="s">
        <v>598</v>
      </c>
      <c r="C287" s="228">
        <v>49007452.829999976</v>
      </c>
      <c r="D287" s="228">
        <v>10379694.68</v>
      </c>
      <c r="E287" s="228">
        <v>-4025144.4</v>
      </c>
      <c r="F287" s="228">
        <v>0</v>
      </c>
      <c r="G287" s="228">
        <v>0</v>
      </c>
      <c r="H287" s="228">
        <v>55362003.109999977</v>
      </c>
      <c r="I287" s="228">
        <v>51819315.329999998</v>
      </c>
      <c r="J287" s="229">
        <v>0</v>
      </c>
      <c r="K287" s="228">
        <v>17903546.039999999</v>
      </c>
      <c r="L287" s="228">
        <v>10304818.26</v>
      </c>
      <c r="M287" s="228">
        <v>-4025144.4</v>
      </c>
      <c r="N287" s="228">
        <v>0</v>
      </c>
      <c r="O287" s="217"/>
      <c r="P287" s="228">
        <v>0</v>
      </c>
      <c r="Q287" s="217"/>
      <c r="R287" s="228">
        <v>0</v>
      </c>
      <c r="S287" s="228">
        <v>0</v>
      </c>
      <c r="T287" s="228">
        <v>0</v>
      </c>
      <c r="U287" s="228">
        <v>24183219.899999999</v>
      </c>
      <c r="V287" s="228">
        <v>22055193.52</v>
      </c>
      <c r="W287" s="229">
        <v>0</v>
      </c>
      <c r="X287" s="224">
        <v>0.2</v>
      </c>
    </row>
    <row r="288" spans="1:24" x14ac:dyDescent="0.3">
      <c r="A288" s="190">
        <v>39201</v>
      </c>
      <c r="B288" s="189" t="s">
        <v>599</v>
      </c>
      <c r="C288" s="228">
        <v>0</v>
      </c>
      <c r="D288" s="228">
        <v>0</v>
      </c>
      <c r="E288" s="228">
        <v>0</v>
      </c>
      <c r="F288" s="228">
        <v>0</v>
      </c>
      <c r="G288" s="228">
        <v>0</v>
      </c>
      <c r="H288" s="228">
        <v>0</v>
      </c>
      <c r="I288" s="228">
        <v>0</v>
      </c>
      <c r="J288" s="229">
        <v>0</v>
      </c>
      <c r="K288" s="228">
        <v>0</v>
      </c>
      <c r="L288" s="228">
        <v>0</v>
      </c>
      <c r="M288" s="228">
        <v>0</v>
      </c>
      <c r="N288" s="228">
        <v>0</v>
      </c>
      <c r="O288" s="217"/>
      <c r="P288" s="228">
        <v>0</v>
      </c>
      <c r="Q288" s="217"/>
      <c r="R288" s="228">
        <v>0</v>
      </c>
      <c r="S288" s="228">
        <v>0</v>
      </c>
      <c r="T288" s="228">
        <v>0</v>
      </c>
      <c r="U288" s="228">
        <v>0</v>
      </c>
      <c r="V288" s="228">
        <v>0</v>
      </c>
      <c r="W288" s="229">
        <v>0</v>
      </c>
      <c r="X288" s="224">
        <v>0</v>
      </c>
    </row>
    <row r="289" spans="1:24" x14ac:dyDescent="0.3">
      <c r="A289" s="190">
        <v>39202</v>
      </c>
      <c r="B289" s="189" t="s">
        <v>600</v>
      </c>
      <c r="C289" s="228">
        <v>29141697.969999991</v>
      </c>
      <c r="D289" s="228">
        <v>2231836.7999999998</v>
      </c>
      <c r="E289" s="228">
        <v>-334775.52</v>
      </c>
      <c r="F289" s="228">
        <v>0</v>
      </c>
      <c r="G289" s="228">
        <v>0</v>
      </c>
      <c r="H289" s="228">
        <v>31038759.249999993</v>
      </c>
      <c r="I289" s="228">
        <v>30811268.420000002</v>
      </c>
      <c r="J289" s="229">
        <v>0</v>
      </c>
      <c r="K289" s="228">
        <v>5520714.6399999969</v>
      </c>
      <c r="L289" s="228">
        <v>2309423.31</v>
      </c>
      <c r="M289" s="228">
        <v>-334775.52</v>
      </c>
      <c r="N289" s="228">
        <v>0</v>
      </c>
      <c r="O289" s="217"/>
      <c r="P289" s="228">
        <v>112620</v>
      </c>
      <c r="Q289" s="217"/>
      <c r="R289" s="228">
        <v>0</v>
      </c>
      <c r="S289" s="228">
        <v>0</v>
      </c>
      <c r="T289" s="228">
        <v>0</v>
      </c>
      <c r="U289" s="228">
        <v>7607982.4299999978</v>
      </c>
      <c r="V289" s="228">
        <v>6404011.96</v>
      </c>
      <c r="W289" s="229">
        <v>0</v>
      </c>
      <c r="X289" s="224">
        <v>7.4999999999999997E-2</v>
      </c>
    </row>
    <row r="290" spans="1:24" x14ac:dyDescent="0.3">
      <c r="A290" s="190">
        <v>39203</v>
      </c>
      <c r="B290" s="189" t="s">
        <v>601</v>
      </c>
      <c r="C290" s="228">
        <v>80730762.210000008</v>
      </c>
      <c r="D290" s="228">
        <v>0</v>
      </c>
      <c r="E290" s="228">
        <v>0</v>
      </c>
      <c r="F290" s="228">
        <v>0</v>
      </c>
      <c r="G290" s="228">
        <v>0</v>
      </c>
      <c r="H290" s="228">
        <v>80730762.210000008</v>
      </c>
      <c r="I290" s="228">
        <v>80730762.209999993</v>
      </c>
      <c r="J290" s="229">
        <v>0</v>
      </c>
      <c r="K290" s="228">
        <v>23184240.860000003</v>
      </c>
      <c r="L290" s="228">
        <v>4197999.5999999996</v>
      </c>
      <c r="M290" s="228">
        <v>0</v>
      </c>
      <c r="N290" s="228">
        <v>56425</v>
      </c>
      <c r="O290" s="217"/>
      <c r="P290" s="228">
        <v>650000</v>
      </c>
      <c r="Q290" s="217"/>
      <c r="R290" s="228">
        <v>0</v>
      </c>
      <c r="S290" s="228">
        <v>0</v>
      </c>
      <c r="T290" s="228">
        <v>0</v>
      </c>
      <c r="U290" s="228">
        <v>28088665.460000001</v>
      </c>
      <c r="V290" s="228">
        <v>25589727.899999999</v>
      </c>
      <c r="W290" s="229">
        <v>0</v>
      </c>
      <c r="X290" s="224">
        <v>5.1999999999999998E-2</v>
      </c>
    </row>
    <row r="291" spans="1:24" x14ac:dyDescent="0.3">
      <c r="A291" s="190">
        <v>39204</v>
      </c>
      <c r="B291" s="189" t="s">
        <v>602</v>
      </c>
      <c r="C291" s="228">
        <v>0</v>
      </c>
      <c r="D291" s="228">
        <v>0</v>
      </c>
      <c r="E291" s="228">
        <v>0</v>
      </c>
      <c r="F291" s="228">
        <v>0</v>
      </c>
      <c r="G291" s="228">
        <v>0</v>
      </c>
      <c r="H291" s="228">
        <v>0</v>
      </c>
      <c r="I291" s="228">
        <v>0</v>
      </c>
      <c r="J291" s="229">
        <v>0</v>
      </c>
      <c r="K291" s="228">
        <v>0</v>
      </c>
      <c r="L291" s="228">
        <v>0</v>
      </c>
      <c r="M291" s="228">
        <v>0</v>
      </c>
      <c r="N291" s="228">
        <v>0</v>
      </c>
      <c r="O291" s="217"/>
      <c r="P291" s="228">
        <v>0</v>
      </c>
      <c r="Q291" s="217"/>
      <c r="R291" s="228">
        <v>0</v>
      </c>
      <c r="S291" s="228">
        <v>0</v>
      </c>
      <c r="T291" s="228">
        <v>0</v>
      </c>
      <c r="U291" s="228">
        <v>0</v>
      </c>
      <c r="V291" s="228">
        <v>0</v>
      </c>
      <c r="W291" s="229">
        <v>0</v>
      </c>
      <c r="X291" s="224">
        <v>6.5000000000000002E-2</v>
      </c>
    </row>
    <row r="292" spans="1:24" x14ac:dyDescent="0.3">
      <c r="A292" s="190">
        <v>39212</v>
      </c>
      <c r="B292" s="189" t="s">
        <v>603</v>
      </c>
      <c r="C292" s="228">
        <v>6130194.8499999996</v>
      </c>
      <c r="D292" s="228">
        <v>331227.62</v>
      </c>
      <c r="E292" s="228">
        <v>-49684.15</v>
      </c>
      <c r="F292" s="228">
        <v>0</v>
      </c>
      <c r="G292" s="228">
        <v>0</v>
      </c>
      <c r="H292" s="228">
        <v>6411738.3199999994</v>
      </c>
      <c r="I292" s="228">
        <v>6320113.2800000003</v>
      </c>
      <c r="J292" s="229">
        <v>0</v>
      </c>
      <c r="K292" s="228">
        <v>1858044.4800000009</v>
      </c>
      <c r="L292" s="228">
        <v>385061.14</v>
      </c>
      <c r="M292" s="228">
        <v>-49684.15</v>
      </c>
      <c r="N292" s="228">
        <v>0</v>
      </c>
      <c r="O292" s="217"/>
      <c r="P292" s="228">
        <v>0</v>
      </c>
      <c r="Q292" s="217"/>
      <c r="R292" s="228">
        <v>0</v>
      </c>
      <c r="S292" s="228">
        <v>0</v>
      </c>
      <c r="T292" s="228">
        <v>0</v>
      </c>
      <c r="U292" s="228">
        <v>2193421.4700000011</v>
      </c>
      <c r="V292" s="228">
        <v>2015387.52</v>
      </c>
      <c r="W292" s="229">
        <v>0</v>
      </c>
      <c r="X292" s="224">
        <v>6.0999999999999999E-2</v>
      </c>
    </row>
    <row r="293" spans="1:24" x14ac:dyDescent="0.3">
      <c r="A293" s="190">
        <v>39213</v>
      </c>
      <c r="B293" s="189" t="s">
        <v>604</v>
      </c>
      <c r="C293" s="228">
        <v>1071147.3900000001</v>
      </c>
      <c r="D293" s="228">
        <v>0</v>
      </c>
      <c r="E293" s="228">
        <v>0</v>
      </c>
      <c r="F293" s="228">
        <v>0</v>
      </c>
      <c r="G293" s="228">
        <v>0</v>
      </c>
      <c r="H293" s="228">
        <v>1071147.3900000001</v>
      </c>
      <c r="I293" s="228">
        <v>1071147.3899999999</v>
      </c>
      <c r="J293" s="229">
        <v>0</v>
      </c>
      <c r="K293" s="228">
        <v>221788.81000000003</v>
      </c>
      <c r="L293" s="228">
        <v>51415.08</v>
      </c>
      <c r="M293" s="228">
        <v>0</v>
      </c>
      <c r="N293" s="228">
        <v>0</v>
      </c>
      <c r="O293" s="217"/>
      <c r="P293" s="228">
        <v>0</v>
      </c>
      <c r="Q293" s="217"/>
      <c r="R293" s="228">
        <v>0</v>
      </c>
      <c r="S293" s="228">
        <v>0</v>
      </c>
      <c r="T293" s="228">
        <v>0</v>
      </c>
      <c r="U293" s="228">
        <v>273203.89</v>
      </c>
      <c r="V293" s="228">
        <v>247496.35</v>
      </c>
      <c r="W293" s="229">
        <v>0</v>
      </c>
      <c r="X293" s="224">
        <v>4.8000000000000001E-2</v>
      </c>
    </row>
    <row r="294" spans="1:24" x14ac:dyDescent="0.3">
      <c r="A294" s="190">
        <v>39214</v>
      </c>
      <c r="B294" s="189" t="s">
        <v>605</v>
      </c>
      <c r="C294" s="228">
        <v>0</v>
      </c>
      <c r="D294" s="228">
        <v>0</v>
      </c>
      <c r="E294" s="228">
        <v>0</v>
      </c>
      <c r="F294" s="228">
        <v>0</v>
      </c>
      <c r="G294" s="228">
        <v>0</v>
      </c>
      <c r="H294" s="228">
        <v>0</v>
      </c>
      <c r="I294" s="228">
        <v>0</v>
      </c>
      <c r="J294" s="229">
        <v>0</v>
      </c>
      <c r="K294" s="228">
        <v>0</v>
      </c>
      <c r="L294" s="228">
        <v>0</v>
      </c>
      <c r="M294" s="228">
        <v>0</v>
      </c>
      <c r="N294" s="228">
        <v>0</v>
      </c>
      <c r="O294" s="217"/>
      <c r="P294" s="228">
        <v>0</v>
      </c>
      <c r="Q294" s="217"/>
      <c r="R294" s="228">
        <v>0</v>
      </c>
      <c r="S294" s="228">
        <v>0</v>
      </c>
      <c r="T294" s="228">
        <v>0</v>
      </c>
      <c r="U294" s="228">
        <v>0</v>
      </c>
      <c r="V294" s="228">
        <v>0</v>
      </c>
      <c r="W294" s="229">
        <v>0</v>
      </c>
      <c r="X294" s="224">
        <v>4.7E-2</v>
      </c>
    </row>
    <row r="295" spans="1:24" x14ac:dyDescent="0.3">
      <c r="A295" s="190">
        <v>39300</v>
      </c>
      <c r="B295" s="189" t="s">
        <v>606</v>
      </c>
      <c r="C295" s="228">
        <v>0</v>
      </c>
      <c r="D295" s="228">
        <v>0</v>
      </c>
      <c r="E295" s="228">
        <v>0</v>
      </c>
      <c r="F295" s="228">
        <v>0</v>
      </c>
      <c r="G295" s="228">
        <v>0</v>
      </c>
      <c r="H295" s="228">
        <v>0</v>
      </c>
      <c r="I295" s="228">
        <v>0</v>
      </c>
      <c r="J295" s="229">
        <v>0</v>
      </c>
      <c r="K295" s="228">
        <v>0</v>
      </c>
      <c r="L295" s="228">
        <v>0</v>
      </c>
      <c r="M295" s="228">
        <v>0</v>
      </c>
      <c r="N295" s="228">
        <v>0</v>
      </c>
      <c r="O295" s="217"/>
      <c r="P295" s="228">
        <v>0</v>
      </c>
      <c r="Q295" s="217"/>
      <c r="R295" s="228">
        <v>0</v>
      </c>
      <c r="S295" s="228">
        <v>0</v>
      </c>
      <c r="T295" s="228">
        <v>0</v>
      </c>
      <c r="U295" s="228">
        <v>0</v>
      </c>
      <c r="V295" s="228">
        <v>0</v>
      </c>
      <c r="W295" s="229">
        <v>0</v>
      </c>
      <c r="X295" s="224">
        <v>0.14299999999999999</v>
      </c>
    </row>
    <row r="296" spans="1:24" x14ac:dyDescent="0.3">
      <c r="A296" s="190">
        <v>39400</v>
      </c>
      <c r="B296" s="189" t="s">
        <v>607</v>
      </c>
      <c r="C296" s="228">
        <v>14206208.460000001</v>
      </c>
      <c r="D296" s="228">
        <v>4053612.49</v>
      </c>
      <c r="E296" s="228">
        <v>-2113845.69</v>
      </c>
      <c r="F296" s="228">
        <v>0</v>
      </c>
      <c r="G296" s="228">
        <v>0</v>
      </c>
      <c r="H296" s="228">
        <v>16145975.260000004</v>
      </c>
      <c r="I296" s="228">
        <v>15715209.07</v>
      </c>
      <c r="J296" s="229">
        <v>0</v>
      </c>
      <c r="K296" s="228">
        <v>6481697.290000001</v>
      </c>
      <c r="L296" s="228">
        <v>2242141.6</v>
      </c>
      <c r="M296" s="228">
        <v>-2113845.69</v>
      </c>
      <c r="N296" s="228">
        <v>-33999.97</v>
      </c>
      <c r="O296" s="217"/>
      <c r="P296" s="228">
        <v>0</v>
      </c>
      <c r="Q296" s="217"/>
      <c r="R296" s="228">
        <v>0</v>
      </c>
      <c r="S296" s="228">
        <v>0</v>
      </c>
      <c r="T296" s="228">
        <v>0</v>
      </c>
      <c r="U296" s="228">
        <v>6575993.2300000014</v>
      </c>
      <c r="V296" s="228">
        <v>7376739.5199999996</v>
      </c>
      <c r="W296" s="229">
        <v>0</v>
      </c>
      <c r="X296" s="224">
        <v>0.14299999999999999</v>
      </c>
    </row>
    <row r="297" spans="1:24" x14ac:dyDescent="0.3">
      <c r="A297" s="190">
        <v>39401</v>
      </c>
      <c r="B297" s="189" t="s">
        <v>608</v>
      </c>
      <c r="C297" s="228">
        <v>4188533.43</v>
      </c>
      <c r="D297" s="228">
        <v>0</v>
      </c>
      <c r="E297" s="228">
        <v>0</v>
      </c>
      <c r="F297" s="228">
        <v>0</v>
      </c>
      <c r="G297" s="228">
        <v>0</v>
      </c>
      <c r="H297" s="228">
        <v>4188533.43</v>
      </c>
      <c r="I297" s="228">
        <v>4188533.43</v>
      </c>
      <c r="J297" s="229">
        <v>0</v>
      </c>
      <c r="K297" s="228">
        <v>2155526.9899999984</v>
      </c>
      <c r="L297" s="228">
        <v>837706.68</v>
      </c>
      <c r="M297" s="228">
        <v>0</v>
      </c>
      <c r="N297" s="228">
        <v>0</v>
      </c>
      <c r="O297" s="217"/>
      <c r="P297" s="228">
        <v>0</v>
      </c>
      <c r="Q297" s="217"/>
      <c r="R297" s="228">
        <v>0</v>
      </c>
      <c r="S297" s="228">
        <v>0</v>
      </c>
      <c r="T297" s="228">
        <v>0</v>
      </c>
      <c r="U297" s="228">
        <v>2993233.6699999985</v>
      </c>
      <c r="V297" s="228">
        <v>2574380.33</v>
      </c>
      <c r="W297" s="229">
        <v>0</v>
      </c>
      <c r="X297" s="224">
        <v>0.2</v>
      </c>
    </row>
    <row r="298" spans="1:24" x14ac:dyDescent="0.3">
      <c r="A298" s="190">
        <v>39403</v>
      </c>
      <c r="B298" s="189" t="s">
        <v>609</v>
      </c>
      <c r="C298" s="228">
        <v>0</v>
      </c>
      <c r="D298" s="228">
        <v>0</v>
      </c>
      <c r="E298" s="228">
        <v>0</v>
      </c>
      <c r="F298" s="228">
        <v>0</v>
      </c>
      <c r="G298" s="228">
        <v>0</v>
      </c>
      <c r="H298" s="228">
        <v>0</v>
      </c>
      <c r="I298" s="228">
        <v>0</v>
      </c>
      <c r="J298" s="229">
        <v>0</v>
      </c>
      <c r="K298" s="228">
        <v>0</v>
      </c>
      <c r="L298" s="228">
        <v>0</v>
      </c>
      <c r="M298" s="228">
        <v>0</v>
      </c>
      <c r="N298" s="228">
        <v>0</v>
      </c>
      <c r="O298" s="217"/>
      <c r="P298" s="228">
        <v>0</v>
      </c>
      <c r="Q298" s="217"/>
      <c r="R298" s="228">
        <v>0</v>
      </c>
      <c r="S298" s="228">
        <v>0</v>
      </c>
      <c r="T298" s="228">
        <v>0</v>
      </c>
      <c r="U298" s="228">
        <v>0</v>
      </c>
      <c r="V298" s="228">
        <v>0</v>
      </c>
      <c r="W298" s="229">
        <v>0</v>
      </c>
      <c r="X298" s="224">
        <v>0</v>
      </c>
    </row>
    <row r="299" spans="1:24" x14ac:dyDescent="0.3">
      <c r="A299" s="190">
        <v>39500</v>
      </c>
      <c r="B299" s="189" t="s">
        <v>610</v>
      </c>
      <c r="C299" s="228">
        <v>2697174.8600000017</v>
      </c>
      <c r="D299" s="228">
        <v>10745314.800000001</v>
      </c>
      <c r="E299" s="228">
        <v>-638947.68000000005</v>
      </c>
      <c r="F299" s="228">
        <v>0</v>
      </c>
      <c r="G299" s="228">
        <v>0</v>
      </c>
      <c r="H299" s="228">
        <v>12803541.980000002</v>
      </c>
      <c r="I299" s="228">
        <v>6929246.1600000001</v>
      </c>
      <c r="J299" s="229">
        <v>0</v>
      </c>
      <c r="K299" s="228">
        <v>1626088.7399999998</v>
      </c>
      <c r="L299" s="228">
        <v>920880.17</v>
      </c>
      <c r="M299" s="228">
        <v>-638947.68000000005</v>
      </c>
      <c r="N299" s="228">
        <v>0</v>
      </c>
      <c r="O299" s="217"/>
      <c r="P299" s="228">
        <v>0</v>
      </c>
      <c r="Q299" s="217"/>
      <c r="R299" s="228">
        <v>0</v>
      </c>
      <c r="S299" s="228">
        <v>0</v>
      </c>
      <c r="T299" s="228">
        <v>0</v>
      </c>
      <c r="U299" s="228">
        <v>1908021.2299999995</v>
      </c>
      <c r="V299" s="228">
        <v>1474140.8</v>
      </c>
      <c r="W299" s="229">
        <v>0</v>
      </c>
      <c r="X299" s="224">
        <v>0.14299999999999999</v>
      </c>
    </row>
    <row r="300" spans="1:24" x14ac:dyDescent="0.3">
      <c r="A300" s="190">
        <v>39600</v>
      </c>
      <c r="B300" s="189" t="s">
        <v>611</v>
      </c>
      <c r="C300" s="228">
        <v>0</v>
      </c>
      <c r="D300" s="228">
        <v>0</v>
      </c>
      <c r="E300" s="228">
        <v>0</v>
      </c>
      <c r="F300" s="228">
        <v>0</v>
      </c>
      <c r="G300" s="228">
        <v>0</v>
      </c>
      <c r="H300" s="228">
        <v>0</v>
      </c>
      <c r="I300" s="228">
        <v>0</v>
      </c>
      <c r="J300" s="229">
        <v>0</v>
      </c>
      <c r="K300" s="228">
        <v>0</v>
      </c>
      <c r="L300" s="228">
        <v>0</v>
      </c>
      <c r="M300" s="228">
        <v>0</v>
      </c>
      <c r="N300" s="228">
        <v>0</v>
      </c>
      <c r="O300" s="217"/>
      <c r="P300" s="228">
        <v>0</v>
      </c>
      <c r="Q300" s="217"/>
      <c r="R300" s="228">
        <v>0</v>
      </c>
      <c r="S300" s="228">
        <v>0</v>
      </c>
      <c r="T300" s="228">
        <v>0</v>
      </c>
      <c r="U300" s="228">
        <v>0</v>
      </c>
      <c r="V300" s="228">
        <v>0</v>
      </c>
      <c r="W300" s="229">
        <v>0</v>
      </c>
      <c r="X300" s="224">
        <v>0.14299999999999999</v>
      </c>
    </row>
    <row r="301" spans="1:24" x14ac:dyDescent="0.3">
      <c r="A301" s="190">
        <v>39700</v>
      </c>
      <c r="B301" s="189" t="s">
        <v>612</v>
      </c>
      <c r="C301" s="228">
        <v>44098506.14000003</v>
      </c>
      <c r="D301" s="228">
        <v>6137419.1200000001</v>
      </c>
      <c r="E301" s="228">
        <v>-4042629.47</v>
      </c>
      <c r="F301" s="228">
        <v>0</v>
      </c>
      <c r="G301" s="228">
        <v>0</v>
      </c>
      <c r="H301" s="228">
        <v>46193295.790000029</v>
      </c>
      <c r="I301" s="228">
        <v>45170984.060000002</v>
      </c>
      <c r="J301" s="229">
        <v>0</v>
      </c>
      <c r="K301" s="228">
        <v>22736268.879999995</v>
      </c>
      <c r="L301" s="228">
        <v>6447268.1900000004</v>
      </c>
      <c r="M301" s="228">
        <v>-4042629.47</v>
      </c>
      <c r="N301" s="228">
        <v>-2103.7199999999998</v>
      </c>
      <c r="O301" s="217"/>
      <c r="P301" s="228">
        <v>0</v>
      </c>
      <c r="Q301" s="217"/>
      <c r="R301" s="228">
        <v>0</v>
      </c>
      <c r="S301" s="228">
        <v>0</v>
      </c>
      <c r="T301" s="228">
        <v>0</v>
      </c>
      <c r="U301" s="228">
        <v>25138803.879999999</v>
      </c>
      <c r="V301" s="228">
        <v>23653265.82</v>
      </c>
      <c r="W301" s="229">
        <v>0</v>
      </c>
      <c r="X301" s="224">
        <v>0.14299999999999999</v>
      </c>
    </row>
    <row r="302" spans="1:24" x14ac:dyDescent="0.3">
      <c r="A302" s="190">
        <v>39725</v>
      </c>
      <c r="B302" s="189" t="s">
        <v>613</v>
      </c>
      <c r="C302" s="228">
        <v>42158498.280000016</v>
      </c>
      <c r="D302" s="228">
        <v>10299650.050000001</v>
      </c>
      <c r="E302" s="228">
        <v>-679930</v>
      </c>
      <c r="F302" s="228">
        <v>0</v>
      </c>
      <c r="G302" s="228">
        <v>0</v>
      </c>
      <c r="H302" s="228">
        <v>51778218.330000013</v>
      </c>
      <c r="I302" s="228">
        <v>43720194.210000001</v>
      </c>
      <c r="J302" s="229">
        <v>0</v>
      </c>
      <c r="K302" s="228">
        <v>26870945.069999985</v>
      </c>
      <c r="L302" s="228">
        <v>1248412.0900000001</v>
      </c>
      <c r="M302" s="228">
        <v>-679930</v>
      </c>
      <c r="N302" s="228">
        <v>0</v>
      </c>
      <c r="O302" s="217"/>
      <c r="P302" s="228">
        <v>0</v>
      </c>
      <c r="Q302" s="217"/>
      <c r="R302" s="228">
        <v>0</v>
      </c>
      <c r="S302" s="228">
        <v>0</v>
      </c>
      <c r="T302" s="228">
        <v>0</v>
      </c>
      <c r="U302" s="228">
        <v>27439427.159999985</v>
      </c>
      <c r="V302" s="228">
        <v>27233411.079999998</v>
      </c>
      <c r="W302" s="229">
        <v>0</v>
      </c>
      <c r="X302" s="224">
        <v>2.9000000000000001E-2</v>
      </c>
    </row>
    <row r="303" spans="1:24" x14ac:dyDescent="0.3">
      <c r="A303" s="190">
        <v>39800</v>
      </c>
      <c r="B303" s="189" t="s">
        <v>614</v>
      </c>
      <c r="C303" s="228">
        <v>5162276.46</v>
      </c>
      <c r="D303" s="228">
        <v>301661.99</v>
      </c>
      <c r="E303" s="228">
        <v>-195251.41</v>
      </c>
      <c r="F303" s="228">
        <v>0</v>
      </c>
      <c r="G303" s="228">
        <v>0</v>
      </c>
      <c r="H303" s="228">
        <v>5268687.04</v>
      </c>
      <c r="I303" s="228">
        <v>5160492.3899999997</v>
      </c>
      <c r="J303" s="229">
        <v>0</v>
      </c>
      <c r="K303" s="228">
        <v>2205720.2000000002</v>
      </c>
      <c r="L303" s="228">
        <v>736661.07</v>
      </c>
      <c r="M303" s="228">
        <v>-195251.41</v>
      </c>
      <c r="N303" s="228">
        <v>0</v>
      </c>
      <c r="O303" s="217"/>
      <c r="P303" s="228">
        <v>0</v>
      </c>
      <c r="Q303" s="217"/>
      <c r="R303" s="228">
        <v>0</v>
      </c>
      <c r="S303" s="228">
        <v>0</v>
      </c>
      <c r="T303" s="228">
        <v>0</v>
      </c>
      <c r="U303" s="228">
        <v>2747129.86</v>
      </c>
      <c r="V303" s="228">
        <v>2478471.67</v>
      </c>
      <c r="W303" s="229">
        <v>0</v>
      </c>
      <c r="X303" s="224">
        <v>0.14299999999999999</v>
      </c>
    </row>
    <row r="304" spans="1:24" x14ac:dyDescent="0.3">
      <c r="A304" s="190">
        <v>39910</v>
      </c>
      <c r="B304" s="189" t="s">
        <v>615</v>
      </c>
      <c r="C304" s="228">
        <v>269187.51</v>
      </c>
      <c r="D304" s="228">
        <v>0</v>
      </c>
      <c r="E304" s="228">
        <v>0</v>
      </c>
      <c r="F304" s="228">
        <v>0</v>
      </c>
      <c r="G304" s="228">
        <v>0</v>
      </c>
      <c r="H304" s="228">
        <v>269187.51</v>
      </c>
      <c r="I304" s="228">
        <v>269187.51</v>
      </c>
      <c r="J304" s="229">
        <v>0</v>
      </c>
      <c r="K304" s="228">
        <v>129260.04999999999</v>
      </c>
      <c r="L304" s="228">
        <v>11575.08</v>
      </c>
      <c r="M304" s="228">
        <v>0</v>
      </c>
      <c r="N304" s="228">
        <v>0</v>
      </c>
      <c r="O304" s="217"/>
      <c r="P304" s="228">
        <v>0</v>
      </c>
      <c r="Q304" s="217"/>
      <c r="R304" s="228">
        <v>0</v>
      </c>
      <c r="S304" s="228">
        <v>0</v>
      </c>
      <c r="T304" s="228">
        <v>0</v>
      </c>
      <c r="U304" s="228">
        <v>140835.12999999998</v>
      </c>
      <c r="V304" s="228">
        <v>135047.59</v>
      </c>
      <c r="W304" s="229">
        <v>0</v>
      </c>
      <c r="X304" s="224">
        <v>4.2999999999999997E-2</v>
      </c>
    </row>
    <row r="305" spans="1:23" x14ac:dyDescent="0.3">
      <c r="A305" s="190"/>
      <c r="B305" s="230"/>
      <c r="C305" s="89"/>
      <c r="D305" s="228"/>
      <c r="E305" s="228"/>
      <c r="F305" s="228"/>
      <c r="G305" s="228"/>
      <c r="H305" s="228"/>
      <c r="I305" s="228"/>
      <c r="J305" s="229"/>
      <c r="K305" s="228"/>
      <c r="L305" s="228"/>
      <c r="M305" s="228"/>
      <c r="N305" s="228"/>
      <c r="O305" s="228"/>
      <c r="P305" s="228"/>
      <c r="Q305" s="228"/>
      <c r="R305" s="228"/>
      <c r="S305" s="228"/>
      <c r="T305" s="228"/>
      <c r="U305" s="228"/>
      <c r="V305" s="228"/>
      <c r="W305" s="229"/>
    </row>
    <row r="306" spans="1:23" x14ac:dyDescent="0.3">
      <c r="A306" s="190"/>
      <c r="B306" s="230"/>
      <c r="C306" s="89"/>
      <c r="D306" s="228"/>
      <c r="E306" s="228"/>
      <c r="F306" s="228"/>
      <c r="G306" s="228"/>
      <c r="H306" s="228"/>
      <c r="I306" s="228"/>
      <c r="J306" s="229"/>
      <c r="K306" s="228"/>
      <c r="L306" s="228"/>
      <c r="M306" s="228"/>
      <c r="N306" s="228"/>
      <c r="O306" s="228"/>
      <c r="P306" s="228"/>
      <c r="Q306" s="228"/>
      <c r="R306" s="228"/>
      <c r="S306" s="228"/>
      <c r="T306" s="228"/>
      <c r="U306" s="228"/>
      <c r="V306" s="228"/>
      <c r="W306" s="229"/>
    </row>
    <row r="307" spans="1:23" x14ac:dyDescent="0.3">
      <c r="A307" s="190"/>
      <c r="B307" s="230"/>
      <c r="C307" s="89"/>
      <c r="D307" s="228"/>
      <c r="E307" s="228"/>
      <c r="F307" s="228"/>
      <c r="G307" s="228"/>
      <c r="H307" s="228"/>
      <c r="I307" s="228"/>
      <c r="J307" s="229"/>
      <c r="K307" s="228"/>
      <c r="L307" s="228"/>
      <c r="M307" s="228"/>
      <c r="N307" s="228"/>
      <c r="O307" s="228"/>
      <c r="P307" s="228"/>
      <c r="Q307" s="228"/>
      <c r="R307" s="228"/>
      <c r="S307" s="228"/>
      <c r="T307" s="228"/>
      <c r="U307" s="228"/>
      <c r="V307" s="228"/>
      <c r="W307" s="229"/>
    </row>
    <row r="308" spans="1:23" x14ac:dyDescent="0.3">
      <c r="A308" s="190"/>
      <c r="B308" s="230"/>
      <c r="C308" s="89"/>
      <c r="D308" s="228"/>
      <c r="E308" s="228"/>
      <c r="F308" s="228"/>
      <c r="G308" s="228"/>
      <c r="H308" s="228"/>
      <c r="I308" s="228"/>
      <c r="J308" s="229"/>
      <c r="K308" s="228"/>
      <c r="L308" s="228"/>
      <c r="M308" s="228"/>
      <c r="N308" s="228"/>
      <c r="O308" s="228"/>
      <c r="P308" s="228"/>
      <c r="Q308" s="228"/>
      <c r="R308" s="228"/>
      <c r="S308" s="228"/>
      <c r="T308" s="228"/>
      <c r="U308" s="228"/>
      <c r="V308" s="228"/>
      <c r="W308" s="229"/>
    </row>
    <row r="309" spans="1:23" x14ac:dyDescent="0.3">
      <c r="A309" s="190"/>
      <c r="B309" s="189"/>
      <c r="C309" s="73"/>
      <c r="D309" s="228"/>
      <c r="E309" s="228"/>
      <c r="F309" s="228"/>
      <c r="G309" s="228"/>
      <c r="H309" s="228"/>
      <c r="I309" s="228"/>
      <c r="J309" s="229"/>
      <c r="K309" s="228"/>
      <c r="L309" s="228"/>
      <c r="M309" s="228"/>
      <c r="N309" s="228"/>
      <c r="O309" s="228"/>
      <c r="P309" s="228"/>
      <c r="Q309" s="228"/>
      <c r="R309" s="228"/>
      <c r="S309" s="228"/>
      <c r="T309" s="228"/>
      <c r="U309" s="228"/>
      <c r="V309" s="228"/>
      <c r="W309" s="229"/>
    </row>
    <row r="310" spans="1:23" ht="15" thickBot="1" x14ac:dyDescent="0.35">
      <c r="A310" s="70"/>
      <c r="B310" s="74" t="s">
        <v>616</v>
      </c>
      <c r="C310" s="75">
        <v>12574125478.399992</v>
      </c>
      <c r="D310" s="75">
        <v>1292252720.2499995</v>
      </c>
      <c r="E310" s="75">
        <v>-163927689.14000005</v>
      </c>
      <c r="F310" s="75">
        <v>0</v>
      </c>
      <c r="G310" s="75">
        <v>411071.06</v>
      </c>
      <c r="H310" s="75">
        <v>13702861580.570005</v>
      </c>
      <c r="I310" s="75">
        <v>13097095080.039997</v>
      </c>
      <c r="J310" s="76">
        <v>-0.10999920911854133</v>
      </c>
      <c r="K310" s="75">
        <v>3713626049.6800017</v>
      </c>
      <c r="L310" s="75">
        <v>470897460.36000007</v>
      </c>
      <c r="M310" s="75">
        <v>-163927689.14000005</v>
      </c>
      <c r="N310" s="75">
        <v>-67962975.430000007</v>
      </c>
      <c r="O310" s="75">
        <v>0</v>
      </c>
      <c r="P310" s="75">
        <v>4373694.0299999993</v>
      </c>
      <c r="Q310" s="75">
        <v>0</v>
      </c>
      <c r="R310" s="75">
        <v>0</v>
      </c>
      <c r="S310" s="75">
        <v>31236531.609999999</v>
      </c>
      <c r="T310" s="75">
        <v>0</v>
      </c>
      <c r="U310" s="75">
        <v>3988243071.1099977</v>
      </c>
      <c r="V310" s="75">
        <v>3838466497.6799994</v>
      </c>
      <c r="W310" s="76">
        <v>1.0450457921251655E-7</v>
      </c>
    </row>
    <row r="311" spans="1:23" ht="15" thickTop="1" x14ac:dyDescent="0.3">
      <c r="A311" s="1"/>
      <c r="B311" s="77"/>
      <c r="C311" s="2">
        <v>0</v>
      </c>
      <c r="D311" s="2">
        <v>0</v>
      </c>
      <c r="E311" s="2">
        <v>0</v>
      </c>
      <c r="F311" s="2">
        <v>0</v>
      </c>
      <c r="G311" s="2">
        <v>0</v>
      </c>
      <c r="H311" s="2">
        <v>-0.11000442504882813</v>
      </c>
      <c r="I311" s="2">
        <v>0</v>
      </c>
      <c r="J311" s="78"/>
      <c r="K311" s="2">
        <v>0</v>
      </c>
      <c r="L311" s="2">
        <v>0</v>
      </c>
      <c r="M311" s="2">
        <v>0</v>
      </c>
      <c r="N311" s="2">
        <v>0</v>
      </c>
      <c r="O311" s="217"/>
      <c r="P311" s="2">
        <v>0</v>
      </c>
      <c r="Q311" s="217"/>
      <c r="R311" s="2">
        <v>0</v>
      </c>
      <c r="S311" s="2">
        <v>0</v>
      </c>
      <c r="T311" s="2">
        <v>0</v>
      </c>
      <c r="U311" s="2">
        <v>0</v>
      </c>
      <c r="V311" s="2">
        <v>0</v>
      </c>
      <c r="W311" s="78"/>
    </row>
    <row r="312" spans="1:23" x14ac:dyDescent="0.3">
      <c r="A312" s="70">
        <v>105</v>
      </c>
      <c r="B312" s="74" t="s">
        <v>618</v>
      </c>
      <c r="C312" s="80">
        <v>58127610.410000004</v>
      </c>
      <c r="D312" s="80">
        <v>6134789.1200000001</v>
      </c>
      <c r="E312" s="80">
        <v>0</v>
      </c>
      <c r="F312" s="80">
        <v>0</v>
      </c>
      <c r="G312" s="80">
        <v>0</v>
      </c>
      <c r="H312" s="80">
        <v>64262399.530000001</v>
      </c>
      <c r="I312" s="80">
        <v>63405877.289999999</v>
      </c>
      <c r="J312" s="81">
        <v>0</v>
      </c>
      <c r="K312" s="80">
        <v>0</v>
      </c>
      <c r="L312" s="80">
        <v>0</v>
      </c>
      <c r="M312" s="80">
        <v>0</v>
      </c>
      <c r="N312" s="80">
        <v>0</v>
      </c>
      <c r="O312" s="80">
        <v>0</v>
      </c>
      <c r="P312" s="80">
        <v>0</v>
      </c>
      <c r="Q312" s="80">
        <v>0</v>
      </c>
      <c r="R312" s="80">
        <v>0</v>
      </c>
      <c r="S312" s="80">
        <v>0</v>
      </c>
      <c r="T312" s="80">
        <v>0</v>
      </c>
      <c r="U312" s="80">
        <v>0</v>
      </c>
      <c r="V312" s="80">
        <v>0</v>
      </c>
      <c r="W312" s="81">
        <v>0</v>
      </c>
    </row>
    <row r="313" spans="1:23" x14ac:dyDescent="0.3">
      <c r="A313" s="70">
        <v>108</v>
      </c>
      <c r="B313" s="74" t="s">
        <v>619</v>
      </c>
      <c r="C313" s="80">
        <v>0</v>
      </c>
      <c r="D313" s="80">
        <v>0</v>
      </c>
      <c r="E313" s="80">
        <v>0</v>
      </c>
      <c r="F313" s="80">
        <v>0</v>
      </c>
      <c r="G313" s="80">
        <v>0</v>
      </c>
      <c r="H313" s="80">
        <v>0</v>
      </c>
      <c r="I313" s="80">
        <v>0</v>
      </c>
      <c r="J313" s="81">
        <v>0</v>
      </c>
      <c r="K313" s="80">
        <v>98041981.229999959</v>
      </c>
      <c r="L313" s="80">
        <v>8014743</v>
      </c>
      <c r="M313" s="80">
        <v>0</v>
      </c>
      <c r="N313" s="80">
        <v>-23656329</v>
      </c>
      <c r="O313" s="80">
        <v>0</v>
      </c>
      <c r="P313" s="80">
        <v>0</v>
      </c>
      <c r="Q313" s="80">
        <v>0</v>
      </c>
      <c r="R313" s="80">
        <v>0</v>
      </c>
      <c r="S313" s="80">
        <v>31236531.609999999</v>
      </c>
      <c r="T313" s="80">
        <v>0</v>
      </c>
      <c r="U313" s="80">
        <v>113636926.83999996</v>
      </c>
      <c r="V313" s="80">
        <v>107372668.3</v>
      </c>
      <c r="W313" s="81">
        <v>0</v>
      </c>
    </row>
    <row r="314" spans="1:23" x14ac:dyDescent="0.3">
      <c r="A314" s="70" t="s">
        <v>681</v>
      </c>
      <c r="B314" s="74" t="s">
        <v>620</v>
      </c>
      <c r="C314" s="80">
        <v>7484822.7599999998</v>
      </c>
      <c r="D314" s="80">
        <v>0</v>
      </c>
      <c r="E314" s="80">
        <v>0</v>
      </c>
      <c r="F314" s="80">
        <v>0</v>
      </c>
      <c r="G314" s="80">
        <v>0</v>
      </c>
      <c r="H314" s="80">
        <v>7484822.7599999998</v>
      </c>
      <c r="I314" s="80">
        <v>7484822.7599999998</v>
      </c>
      <c r="J314" s="81">
        <v>0</v>
      </c>
      <c r="K314" s="80">
        <v>6646657.4099999983</v>
      </c>
      <c r="L314" s="80">
        <v>236708.76</v>
      </c>
      <c r="M314" s="80">
        <v>0</v>
      </c>
      <c r="N314" s="80">
        <v>0</v>
      </c>
      <c r="O314" s="80">
        <v>0</v>
      </c>
      <c r="P314" s="80">
        <v>0</v>
      </c>
      <c r="Q314" s="80">
        <v>0</v>
      </c>
      <c r="R314" s="80">
        <v>0</v>
      </c>
      <c r="S314" s="80">
        <v>0</v>
      </c>
      <c r="T314" s="80">
        <v>0</v>
      </c>
      <c r="U314" s="80">
        <v>6883366.169999999</v>
      </c>
      <c r="V314" s="80">
        <v>6765011.790000001</v>
      </c>
      <c r="W314" s="81">
        <v>0</v>
      </c>
    </row>
    <row r="315" spans="1:23" x14ac:dyDescent="0.3">
      <c r="A315" s="70" t="s">
        <v>682</v>
      </c>
      <c r="B315" s="74" t="s">
        <v>621</v>
      </c>
      <c r="C315" s="80">
        <v>15957889.099999994</v>
      </c>
      <c r="D315" s="80">
        <v>4096475.04</v>
      </c>
      <c r="E315" s="80">
        <v>-333896.34999999998</v>
      </c>
      <c r="F315" s="80">
        <v>0</v>
      </c>
      <c r="G315" s="80">
        <v>0</v>
      </c>
      <c r="H315" s="80">
        <v>19720467.789999992</v>
      </c>
      <c r="I315" s="80">
        <v>17525462.710000001</v>
      </c>
      <c r="J315" s="81">
        <v>0</v>
      </c>
      <c r="K315" s="83">
        <v>7144756.8499999996</v>
      </c>
      <c r="L315" s="80">
        <v>1058740.3800000001</v>
      </c>
      <c r="M315" s="80">
        <v>-333896.34999999998</v>
      </c>
      <c r="N315" s="80">
        <v>0</v>
      </c>
      <c r="O315" s="80">
        <v>0</v>
      </c>
      <c r="P315" s="80">
        <v>0</v>
      </c>
      <c r="Q315" s="80">
        <v>0</v>
      </c>
      <c r="R315" s="80">
        <v>0</v>
      </c>
      <c r="S315" s="80">
        <v>0</v>
      </c>
      <c r="T315" s="80">
        <v>0</v>
      </c>
      <c r="U315" s="80">
        <v>7869600.8800000008</v>
      </c>
      <c r="V315" s="80">
        <v>7530346.0599999996</v>
      </c>
      <c r="W315" s="81">
        <v>0</v>
      </c>
    </row>
    <row r="316" spans="1:23" x14ac:dyDescent="0.3">
      <c r="A316" s="70" t="s">
        <v>683</v>
      </c>
      <c r="B316" s="84" t="s">
        <v>622</v>
      </c>
      <c r="C316" s="80">
        <v>526082094.59000003</v>
      </c>
      <c r="D316" s="80">
        <v>76304481.649999991</v>
      </c>
      <c r="E316" s="80">
        <v>-20171172.359999999</v>
      </c>
      <c r="F316" s="80">
        <v>0</v>
      </c>
      <c r="G316" s="80">
        <v>0</v>
      </c>
      <c r="H316" s="80">
        <v>582215403.88</v>
      </c>
      <c r="I316" s="80">
        <v>545594788.06999993</v>
      </c>
      <c r="J316" s="81">
        <v>0</v>
      </c>
      <c r="K316" s="80">
        <v>160768005.36000004</v>
      </c>
      <c r="L316" s="80">
        <v>36194240.289999999</v>
      </c>
      <c r="M316" s="80">
        <v>-20171172.359999999</v>
      </c>
      <c r="N316" s="80">
        <v>0</v>
      </c>
      <c r="O316" s="80">
        <v>0</v>
      </c>
      <c r="P316" s="80">
        <v>0</v>
      </c>
      <c r="Q316" s="80">
        <v>0</v>
      </c>
      <c r="R316" s="80">
        <v>0</v>
      </c>
      <c r="S316" s="80">
        <v>0</v>
      </c>
      <c r="T316" s="80">
        <v>0</v>
      </c>
      <c r="U316" s="80">
        <v>176791073.29000008</v>
      </c>
      <c r="V316" s="80">
        <v>166245926.76999998</v>
      </c>
      <c r="W316" s="81">
        <v>0</v>
      </c>
    </row>
    <row r="317" spans="1:23" x14ac:dyDescent="0.3">
      <c r="A317" s="70" t="s">
        <v>684</v>
      </c>
      <c r="B317" s="84" t="s">
        <v>623</v>
      </c>
      <c r="C317" s="80">
        <v>25408521.469999995</v>
      </c>
      <c r="D317" s="80">
        <v>0</v>
      </c>
      <c r="E317" s="80">
        <v>0</v>
      </c>
      <c r="F317" s="80">
        <v>0</v>
      </c>
      <c r="G317" s="80">
        <v>0</v>
      </c>
      <c r="H317" s="80">
        <v>25408521.469999995</v>
      </c>
      <c r="I317" s="80">
        <v>25408521.470000003</v>
      </c>
      <c r="J317" s="81">
        <v>0</v>
      </c>
      <c r="K317" s="80">
        <v>4803776.9799999874</v>
      </c>
      <c r="L317" s="80">
        <v>689491.32</v>
      </c>
      <c r="M317" s="80">
        <v>0</v>
      </c>
      <c r="N317" s="80">
        <v>0</v>
      </c>
      <c r="O317" s="80">
        <v>0</v>
      </c>
      <c r="P317" s="80">
        <v>0</v>
      </c>
      <c r="Q317" s="80">
        <v>0</v>
      </c>
      <c r="R317" s="80">
        <v>0</v>
      </c>
      <c r="S317" s="80">
        <v>0</v>
      </c>
      <c r="T317" s="80">
        <v>0</v>
      </c>
      <c r="U317" s="80">
        <v>5493268.2999999877</v>
      </c>
      <c r="V317" s="80">
        <v>5148522.6399999997</v>
      </c>
      <c r="W317" s="81">
        <v>0</v>
      </c>
    </row>
    <row r="318" spans="1:23" x14ac:dyDescent="0.3">
      <c r="A318" s="70" t="s">
        <v>684</v>
      </c>
      <c r="B318" s="84" t="s">
        <v>624</v>
      </c>
      <c r="C318" s="80">
        <v>1445996034.7199996</v>
      </c>
      <c r="D318" s="80">
        <v>39785325</v>
      </c>
      <c r="E318" s="80">
        <v>-8032778.5500000007</v>
      </c>
      <c r="F318" s="80">
        <v>0</v>
      </c>
      <c r="G318" s="80">
        <v>0</v>
      </c>
      <c r="H318" s="80">
        <v>1477748581.1699996</v>
      </c>
      <c r="I318" s="80">
        <v>1467277045.26</v>
      </c>
      <c r="J318" s="81">
        <v>-1.9999939948320389E-2</v>
      </c>
      <c r="K318" s="80">
        <v>516636252.5200001</v>
      </c>
      <c r="L318" s="80">
        <v>47882364.279999994</v>
      </c>
      <c r="M318" s="80">
        <v>-8032778.5500000007</v>
      </c>
      <c r="N318" s="80">
        <v>-1554960.5</v>
      </c>
      <c r="O318" s="80">
        <v>0</v>
      </c>
      <c r="P318" s="80">
        <v>0</v>
      </c>
      <c r="Q318" s="80">
        <v>0</v>
      </c>
      <c r="R318" s="80">
        <v>0</v>
      </c>
      <c r="S318" s="80">
        <v>0</v>
      </c>
      <c r="T318" s="80">
        <v>0</v>
      </c>
      <c r="U318" s="80">
        <v>554930877.75000024</v>
      </c>
      <c r="V318" s="80">
        <v>534343281.97999996</v>
      </c>
      <c r="W318" s="81">
        <v>2.000000118277967E-2</v>
      </c>
    </row>
    <row r="319" spans="1:23" x14ac:dyDescent="0.3">
      <c r="A319" s="70" t="s">
        <v>684</v>
      </c>
      <c r="B319" s="84" t="s">
        <v>625</v>
      </c>
      <c r="C319" s="80">
        <v>5267931245.5699959</v>
      </c>
      <c r="D319" s="80">
        <v>398985764.47999996</v>
      </c>
      <c r="E319" s="80">
        <v>-38470354.189999998</v>
      </c>
      <c r="F319" s="80">
        <v>0</v>
      </c>
      <c r="G319" s="80">
        <v>0</v>
      </c>
      <c r="H319" s="80">
        <v>5628446655.8599958</v>
      </c>
      <c r="I319" s="80">
        <v>5392775663.1999979</v>
      </c>
      <c r="J319" s="81">
        <v>-8.9999641699250787E-2</v>
      </c>
      <c r="K319" s="80">
        <v>1238504877.8200004</v>
      </c>
      <c r="L319" s="80">
        <v>185757548.78999999</v>
      </c>
      <c r="M319" s="80">
        <v>-38470354.189999998</v>
      </c>
      <c r="N319" s="80">
        <v>-10465783.220000001</v>
      </c>
      <c r="O319" s="80">
        <v>0</v>
      </c>
      <c r="P319" s="80">
        <v>0</v>
      </c>
      <c r="Q319" s="80">
        <v>0</v>
      </c>
      <c r="R319" s="80">
        <v>0</v>
      </c>
      <c r="S319" s="80">
        <v>0</v>
      </c>
      <c r="T319" s="80">
        <v>0</v>
      </c>
      <c r="U319" s="80">
        <v>1375326289.2</v>
      </c>
      <c r="V319" s="80">
        <v>1301266306.4800003</v>
      </c>
      <c r="W319" s="81">
        <v>9.9999829762964509E-3</v>
      </c>
    </row>
    <row r="320" spans="1:23" x14ac:dyDescent="0.3">
      <c r="A320" s="70" t="s">
        <v>684</v>
      </c>
      <c r="B320" s="84" t="s">
        <v>626</v>
      </c>
      <c r="C320" s="80">
        <v>1181464672.1600003</v>
      </c>
      <c r="D320" s="80">
        <v>116117154.75</v>
      </c>
      <c r="E320" s="80">
        <v>-10073187.09</v>
      </c>
      <c r="F320" s="80">
        <v>0</v>
      </c>
      <c r="G320" s="80">
        <v>0</v>
      </c>
      <c r="H320" s="80">
        <v>1287508639.8200002</v>
      </c>
      <c r="I320" s="80">
        <v>1235183482.1400001</v>
      </c>
      <c r="J320" s="81">
        <v>2.9802322387695313E-8</v>
      </c>
      <c r="K320" s="80">
        <v>287158119.77000004</v>
      </c>
      <c r="L320" s="80">
        <v>31118649.890000004</v>
      </c>
      <c r="M320" s="80">
        <v>-10073187.09</v>
      </c>
      <c r="N320" s="80">
        <v>-3621396.53</v>
      </c>
      <c r="O320" s="80">
        <v>0</v>
      </c>
      <c r="P320" s="80">
        <v>0</v>
      </c>
      <c r="Q320" s="80">
        <v>0</v>
      </c>
      <c r="R320" s="80">
        <v>0</v>
      </c>
      <c r="S320" s="80">
        <v>0</v>
      </c>
      <c r="T320" s="80">
        <v>0</v>
      </c>
      <c r="U320" s="80">
        <v>304582186.04000002</v>
      </c>
      <c r="V320" s="80">
        <v>295123724.03000003</v>
      </c>
      <c r="W320" s="81">
        <v>7.3108822107315063E-8</v>
      </c>
    </row>
    <row r="321" spans="1:23" x14ac:dyDescent="0.3">
      <c r="A321" s="70" t="s">
        <v>684</v>
      </c>
      <c r="B321" s="84" t="s">
        <v>627</v>
      </c>
      <c r="C321" s="80">
        <v>3601886118.3600001</v>
      </c>
      <c r="D321" s="80">
        <v>566581497.43999994</v>
      </c>
      <c r="E321" s="80">
        <v>-71391831.920000002</v>
      </c>
      <c r="F321" s="80">
        <v>0</v>
      </c>
      <c r="G321" s="80">
        <v>411071.06</v>
      </c>
      <c r="H321" s="80">
        <v>4097486854.9400001</v>
      </c>
      <c r="I321" s="80">
        <v>3875416199.3600001</v>
      </c>
      <c r="J321" s="81">
        <v>3.4272670745849609E-7</v>
      </c>
      <c r="K321" s="80">
        <v>1220948379.3699999</v>
      </c>
      <c r="L321" s="80">
        <v>124030408.10999998</v>
      </c>
      <c r="M321" s="80">
        <v>-71391831.920000002</v>
      </c>
      <c r="N321" s="80">
        <v>-28182875.09</v>
      </c>
      <c r="O321" s="80">
        <v>0</v>
      </c>
      <c r="P321" s="80">
        <v>3611074.03</v>
      </c>
      <c r="Q321" s="80">
        <v>0</v>
      </c>
      <c r="R321" s="80">
        <v>0</v>
      </c>
      <c r="S321" s="80">
        <v>0</v>
      </c>
      <c r="T321" s="80">
        <v>0</v>
      </c>
      <c r="U321" s="80">
        <v>1249015154.5</v>
      </c>
      <c r="V321" s="80">
        <v>1230569099.6400001</v>
      </c>
      <c r="W321" s="81">
        <v>-2.9999952763319016E-2</v>
      </c>
    </row>
    <row r="322" spans="1:23" x14ac:dyDescent="0.3">
      <c r="A322" s="70" t="s">
        <v>684</v>
      </c>
      <c r="B322" s="84" t="s">
        <v>628</v>
      </c>
      <c r="C322" s="80">
        <v>117073802.42</v>
      </c>
      <c r="D322" s="80">
        <v>2563064.42</v>
      </c>
      <c r="E322" s="80">
        <v>-384459.67000000004</v>
      </c>
      <c r="F322" s="80">
        <v>0</v>
      </c>
      <c r="G322" s="80">
        <v>0</v>
      </c>
      <c r="H322" s="80">
        <v>119252407.17</v>
      </c>
      <c r="I322" s="80">
        <v>118933291.3</v>
      </c>
      <c r="J322" s="81">
        <v>0</v>
      </c>
      <c r="K322" s="80">
        <v>30784788.789999999</v>
      </c>
      <c r="L322" s="80">
        <v>6943899.1299999999</v>
      </c>
      <c r="M322" s="80">
        <v>-384459.67000000004</v>
      </c>
      <c r="N322" s="80">
        <v>56425</v>
      </c>
      <c r="O322" s="80">
        <v>0</v>
      </c>
      <c r="P322" s="80">
        <v>762620</v>
      </c>
      <c r="Q322" s="80">
        <v>0</v>
      </c>
      <c r="R322" s="80">
        <v>0</v>
      </c>
      <c r="S322" s="80">
        <v>0</v>
      </c>
      <c r="T322" s="80">
        <v>0</v>
      </c>
      <c r="U322" s="80">
        <v>38163273.25</v>
      </c>
      <c r="V322" s="80">
        <v>34256623.730000004</v>
      </c>
      <c r="W322" s="81">
        <v>0</v>
      </c>
    </row>
    <row r="323" spans="1:23" x14ac:dyDescent="0.3">
      <c r="A323" s="70" t="s">
        <v>684</v>
      </c>
      <c r="B323" s="85" t="s">
        <v>629</v>
      </c>
      <c r="C323" s="80">
        <v>326712666.83999991</v>
      </c>
      <c r="D323" s="80">
        <v>81684168.350000009</v>
      </c>
      <c r="E323" s="80">
        <v>-15070009.01</v>
      </c>
      <c r="F323" s="80">
        <v>0</v>
      </c>
      <c r="G323" s="80">
        <v>0</v>
      </c>
      <c r="H323" s="80">
        <v>393326826.17999995</v>
      </c>
      <c r="I323" s="80">
        <v>348089926.47999996</v>
      </c>
      <c r="J323" s="81">
        <v>0</v>
      </c>
      <c r="K323" s="80">
        <v>142188453.58000001</v>
      </c>
      <c r="L323" s="80">
        <v>28970666.41</v>
      </c>
      <c r="M323" s="80">
        <v>-15070009.01</v>
      </c>
      <c r="N323" s="80">
        <v>-538056.09000000008</v>
      </c>
      <c r="O323" s="80">
        <v>0</v>
      </c>
      <c r="P323" s="80">
        <v>0</v>
      </c>
      <c r="Q323" s="80">
        <v>0</v>
      </c>
      <c r="R323" s="80">
        <v>0</v>
      </c>
      <c r="S323" s="80">
        <v>0</v>
      </c>
      <c r="T323" s="80">
        <v>0</v>
      </c>
      <c r="U323" s="80">
        <v>155551054.89000005</v>
      </c>
      <c r="V323" s="80">
        <v>149844986.25999999</v>
      </c>
      <c r="W323" s="81">
        <v>0</v>
      </c>
    </row>
    <row r="324" spans="1:23" ht="15" thickBot="1" x14ac:dyDescent="0.35">
      <c r="A324" s="86"/>
      <c r="B324" s="84" t="s">
        <v>630</v>
      </c>
      <c r="C324" s="75">
        <v>12574125478.399996</v>
      </c>
      <c r="D324" s="75">
        <v>1292252720.25</v>
      </c>
      <c r="E324" s="75">
        <v>-163927689.13999999</v>
      </c>
      <c r="F324" s="75">
        <v>0</v>
      </c>
      <c r="G324" s="75">
        <v>411071.06</v>
      </c>
      <c r="H324" s="75">
        <v>13702861580.569996</v>
      </c>
      <c r="I324" s="75">
        <v>13097095080.039997</v>
      </c>
      <c r="J324" s="76">
        <v>-0.10999920911854133</v>
      </c>
      <c r="K324" s="75">
        <v>3713626049.6800003</v>
      </c>
      <c r="L324" s="75">
        <v>470897460.35999995</v>
      </c>
      <c r="M324" s="75">
        <v>-163927689.13999999</v>
      </c>
      <c r="N324" s="75">
        <v>-67962975.430000007</v>
      </c>
      <c r="O324" s="75">
        <v>0</v>
      </c>
      <c r="P324" s="75">
        <v>4373694.0299999993</v>
      </c>
      <c r="Q324" s="75">
        <v>0</v>
      </c>
      <c r="R324" s="75">
        <v>0</v>
      </c>
      <c r="S324" s="75">
        <v>31236531.609999999</v>
      </c>
      <c r="T324" s="75">
        <v>0</v>
      </c>
      <c r="U324" s="75">
        <v>3988243071.1100001</v>
      </c>
      <c r="V324" s="75">
        <v>3838466497.6800003</v>
      </c>
      <c r="W324" s="76">
        <v>1.0450457921251655E-7</v>
      </c>
    </row>
    <row r="325" spans="1:23" ht="15" thickTop="1" x14ac:dyDescent="0.3">
      <c r="A325" s="87"/>
      <c r="B325" s="88" t="s">
        <v>685</v>
      </c>
      <c r="C325" s="89">
        <v>0</v>
      </c>
      <c r="D325" s="89">
        <v>0</v>
      </c>
      <c r="E325" s="89">
        <v>0</v>
      </c>
      <c r="F325" s="89">
        <v>0</v>
      </c>
      <c r="G325" s="89">
        <v>0</v>
      </c>
      <c r="H325" s="89">
        <v>0</v>
      </c>
      <c r="I325" s="89">
        <v>0</v>
      </c>
      <c r="J325" s="90">
        <v>0</v>
      </c>
      <c r="K325" s="89">
        <v>0</v>
      </c>
      <c r="L325" s="89">
        <v>0</v>
      </c>
      <c r="M325" s="89">
        <v>0</v>
      </c>
      <c r="N325" s="89">
        <v>0</v>
      </c>
      <c r="O325" s="89">
        <v>0</v>
      </c>
      <c r="P325" s="89">
        <v>0</v>
      </c>
      <c r="Q325" s="89">
        <v>0</v>
      </c>
      <c r="R325" s="89">
        <v>0</v>
      </c>
      <c r="S325" s="89">
        <v>0</v>
      </c>
      <c r="T325" s="89">
        <v>0</v>
      </c>
      <c r="U325" s="89">
        <v>0</v>
      </c>
      <c r="V325" s="89">
        <v>0</v>
      </c>
      <c r="W325" s="90">
        <v>0</v>
      </c>
    </row>
    <row r="326" spans="1:23" x14ac:dyDescent="0.3">
      <c r="A326" s="1"/>
      <c r="B326" s="77"/>
      <c r="C326" s="2"/>
      <c r="D326" s="2"/>
      <c r="E326" s="2"/>
      <c r="F326" s="2"/>
      <c r="G326" s="2"/>
      <c r="H326" s="2"/>
      <c r="I326" s="2"/>
      <c r="J326" s="78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78"/>
    </row>
    <row r="327" spans="1:23" x14ac:dyDescent="0.3">
      <c r="B327" s="231" t="s">
        <v>686</v>
      </c>
      <c r="C327" s="3">
        <v>-24625685.490009002</v>
      </c>
      <c r="D327" s="3">
        <v>0.10999965667724609</v>
      </c>
      <c r="E327" s="3">
        <v>-2.9802322387695313E-8</v>
      </c>
      <c r="F327" s="89">
        <v>0</v>
      </c>
      <c r="G327" s="3">
        <v>-8114032.7099999981</v>
      </c>
      <c r="H327" s="3">
        <v>-32739718.089997482</v>
      </c>
      <c r="I327" s="3">
        <v>-33366954.230003968</v>
      </c>
      <c r="J327" s="92">
        <v>-1.189112663269043E-5</v>
      </c>
      <c r="K327" s="3">
        <v>0</v>
      </c>
      <c r="L327" s="3">
        <v>0</v>
      </c>
      <c r="M327" s="3">
        <v>0</v>
      </c>
      <c r="N327" s="3">
        <v>2.000001072883606E-2</v>
      </c>
      <c r="O327" s="217"/>
      <c r="P327" s="93">
        <v>-1.999999862164259E-2</v>
      </c>
      <c r="Q327" s="217"/>
      <c r="R327" s="89">
        <v>0</v>
      </c>
      <c r="S327" s="3">
        <v>0</v>
      </c>
      <c r="T327" s="3">
        <v>0</v>
      </c>
      <c r="U327" s="3">
        <v>0</v>
      </c>
      <c r="V327" s="3">
        <v>0</v>
      </c>
      <c r="W327" s="229"/>
    </row>
    <row r="328" spans="1:23" x14ac:dyDescent="0.3">
      <c r="A328" s="190">
        <v>10110</v>
      </c>
      <c r="B328" s="212" t="s">
        <v>687</v>
      </c>
      <c r="C328" s="3">
        <v>3480022.03</v>
      </c>
      <c r="D328" s="228">
        <v>0</v>
      </c>
      <c r="E328" s="228">
        <v>0</v>
      </c>
      <c r="F328" s="228">
        <v>0</v>
      </c>
      <c r="G328" s="228">
        <v>-453915.9200000001</v>
      </c>
      <c r="H328" s="3">
        <v>3026106.11</v>
      </c>
      <c r="I328" s="3">
        <v>3253064.07</v>
      </c>
      <c r="J328" s="92">
        <v>0</v>
      </c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229"/>
    </row>
    <row r="329" spans="1:23" x14ac:dyDescent="0.3">
      <c r="A329" s="190">
        <v>10112</v>
      </c>
      <c r="B329" s="212" t="s">
        <v>688</v>
      </c>
      <c r="C329" s="3">
        <v>20734592.399999999</v>
      </c>
      <c r="D329" s="228">
        <v>0</v>
      </c>
      <c r="E329" s="228">
        <v>0</v>
      </c>
      <c r="F329" s="228">
        <v>0</v>
      </c>
      <c r="G329" s="228">
        <v>8979019.6899999976</v>
      </c>
      <c r="H329" s="3">
        <v>29713612.09</v>
      </c>
      <c r="I329" s="3">
        <v>29924165.07</v>
      </c>
      <c r="J329" s="92">
        <v>0</v>
      </c>
      <c r="K329" s="228"/>
      <c r="L329" s="228"/>
      <c r="M329" s="228"/>
      <c r="N329" s="228"/>
      <c r="O329" s="228"/>
      <c r="P329" s="228"/>
      <c r="Q329" s="228"/>
      <c r="R329" s="228"/>
      <c r="S329" s="228"/>
      <c r="T329" s="228"/>
      <c r="U329" s="228"/>
      <c r="V329" s="228"/>
      <c r="W329" s="229"/>
    </row>
    <row r="330" spans="1:23" x14ac:dyDescent="0.3">
      <c r="A330" s="190">
        <v>10200</v>
      </c>
      <c r="B330" s="212" t="s">
        <v>689</v>
      </c>
      <c r="C330" s="3">
        <v>411071.06</v>
      </c>
      <c r="D330" s="228">
        <v>0</v>
      </c>
      <c r="E330" s="228"/>
      <c r="F330" s="228"/>
      <c r="G330" s="228">
        <v>-411071.06</v>
      </c>
      <c r="H330" s="3">
        <v>0</v>
      </c>
      <c r="I330" s="3">
        <v>189725.1</v>
      </c>
      <c r="J330" s="92">
        <v>0</v>
      </c>
      <c r="K330" s="228"/>
      <c r="L330" s="228"/>
      <c r="M330" s="228"/>
      <c r="N330" s="228"/>
      <c r="O330" s="228"/>
      <c r="P330" s="228"/>
      <c r="Q330" s="228"/>
      <c r="R330" s="228"/>
      <c r="S330" s="228"/>
      <c r="T330" s="228"/>
      <c r="U330" s="228"/>
      <c r="V330" s="228"/>
      <c r="W330" s="229"/>
    </row>
    <row r="331" spans="1:23" x14ac:dyDescent="0.3">
      <c r="B331" s="212" t="s">
        <v>690</v>
      </c>
      <c r="C331" s="228">
        <v>0</v>
      </c>
      <c r="D331" s="228">
        <v>0.11</v>
      </c>
      <c r="E331" s="228">
        <v>0</v>
      </c>
      <c r="F331" s="228">
        <v>0</v>
      </c>
      <c r="G331" s="228">
        <v>0</v>
      </c>
      <c r="H331" s="228">
        <v>0.11</v>
      </c>
      <c r="I331" s="228">
        <v>0.01</v>
      </c>
      <c r="J331" s="92">
        <v>0</v>
      </c>
      <c r="K331" s="228">
        <v>0</v>
      </c>
      <c r="L331" s="228">
        <v>0</v>
      </c>
      <c r="M331" s="228">
        <v>0</v>
      </c>
      <c r="N331" s="228">
        <v>0.02</v>
      </c>
      <c r="O331" s="228">
        <v>0</v>
      </c>
      <c r="P331" s="228">
        <v>-0.02</v>
      </c>
      <c r="Q331" s="228">
        <v>0</v>
      </c>
      <c r="R331" s="228">
        <v>0</v>
      </c>
      <c r="S331" s="228">
        <v>0</v>
      </c>
      <c r="T331" s="228">
        <v>0</v>
      </c>
      <c r="U331" s="228">
        <v>0</v>
      </c>
      <c r="V331" s="228">
        <v>0</v>
      </c>
      <c r="W331" s="229"/>
    </row>
    <row r="332" spans="1:23" x14ac:dyDescent="0.3">
      <c r="A332" s="1"/>
      <c r="B332" s="77"/>
      <c r="C332" s="79"/>
      <c r="D332" s="79"/>
      <c r="E332" s="79"/>
      <c r="F332" s="79"/>
      <c r="G332" s="79"/>
      <c r="H332" s="79"/>
      <c r="I332" s="79"/>
      <c r="J332" s="94"/>
      <c r="K332" s="79"/>
      <c r="L332" s="79"/>
      <c r="M332" s="79"/>
      <c r="N332" s="79"/>
      <c r="O332" s="79"/>
      <c r="P332" s="79"/>
      <c r="Q332" s="79"/>
      <c r="R332" s="79"/>
      <c r="S332" s="79"/>
      <c r="T332" s="79"/>
      <c r="U332" s="79"/>
      <c r="V332" s="79"/>
      <c r="W332" s="94"/>
    </row>
    <row r="333" spans="1:23" x14ac:dyDescent="0.3">
      <c r="B333" s="218" t="s">
        <v>691</v>
      </c>
      <c r="C333" s="219">
        <v>12582793274.789991</v>
      </c>
      <c r="D333" s="219">
        <v>1288156245.2099996</v>
      </c>
      <c r="E333" s="219">
        <v>-163593792.79000005</v>
      </c>
      <c r="F333" s="219">
        <v>0</v>
      </c>
      <c r="G333" s="219">
        <v>8525103.7699999977</v>
      </c>
      <c r="H333" s="219">
        <v>13715880830.980005</v>
      </c>
      <c r="I333" s="219">
        <v>13112936571.569998</v>
      </c>
      <c r="J333" s="81"/>
      <c r="K333" s="219">
        <v>3706481292.8300018</v>
      </c>
      <c r="L333" s="219">
        <v>469838719.98000008</v>
      </c>
      <c r="M333" s="219">
        <v>-163593792.79000005</v>
      </c>
      <c r="N333" s="219">
        <v>-67962975.430000007</v>
      </c>
      <c r="O333" s="219">
        <v>0</v>
      </c>
      <c r="P333" s="219">
        <v>4373694.0299999993</v>
      </c>
      <c r="Q333" s="219">
        <v>0</v>
      </c>
      <c r="R333" s="219">
        <v>0</v>
      </c>
      <c r="S333" s="219">
        <v>31236531.609999999</v>
      </c>
      <c r="T333" s="219">
        <v>0</v>
      </c>
      <c r="U333" s="219">
        <v>3980373470.2299976</v>
      </c>
      <c r="V333" s="219">
        <v>3830936151.6199994</v>
      </c>
      <c r="W333" s="81"/>
    </row>
    <row r="334" spans="1:23" x14ac:dyDescent="0.3">
      <c r="B334" s="218" t="s">
        <v>35</v>
      </c>
      <c r="C334" s="219">
        <v>0</v>
      </c>
      <c r="D334" s="219">
        <v>0</v>
      </c>
      <c r="E334" s="219">
        <v>0</v>
      </c>
      <c r="F334" s="219">
        <v>0</v>
      </c>
      <c r="G334" s="219">
        <v>0</v>
      </c>
      <c r="H334" s="219">
        <v>0</v>
      </c>
      <c r="I334" s="219">
        <v>0</v>
      </c>
      <c r="J334" s="220"/>
      <c r="K334" s="219">
        <v>0</v>
      </c>
      <c r="L334" s="219">
        <v>0</v>
      </c>
      <c r="M334" s="219">
        <v>0</v>
      </c>
      <c r="N334" s="221">
        <v>0</v>
      </c>
      <c r="O334" s="219">
        <v>0</v>
      </c>
      <c r="P334" s="219">
        <v>0</v>
      </c>
      <c r="Q334" s="219">
        <v>0</v>
      </c>
      <c r="R334" s="219">
        <v>0</v>
      </c>
      <c r="S334" s="219">
        <v>0</v>
      </c>
      <c r="T334" s="219">
        <v>0</v>
      </c>
      <c r="U334" s="219">
        <v>0</v>
      </c>
      <c r="V334" s="219">
        <v>0</v>
      </c>
      <c r="W334" s="220"/>
    </row>
    <row r="335" spans="1:23" x14ac:dyDescent="0.3">
      <c r="A335" s="1"/>
      <c r="B335" s="77"/>
      <c r="C335" s="79"/>
      <c r="D335" s="79"/>
      <c r="E335" s="79"/>
      <c r="F335" s="79"/>
      <c r="G335" s="79"/>
      <c r="H335" s="79"/>
      <c r="I335" s="79"/>
      <c r="J335" s="94"/>
      <c r="K335" s="79"/>
      <c r="L335" s="79"/>
      <c r="M335" s="79"/>
      <c r="N335" s="79"/>
      <c r="O335" s="79"/>
      <c r="P335" s="79"/>
      <c r="Q335" s="79"/>
      <c r="R335" s="79"/>
      <c r="S335" s="79"/>
      <c r="T335" s="79"/>
      <c r="U335" s="79"/>
      <c r="V335" s="79"/>
      <c r="W335" s="94"/>
    </row>
    <row r="336" spans="1:23" x14ac:dyDescent="0.3">
      <c r="B336" s="232" t="s">
        <v>692</v>
      </c>
      <c r="C336" s="227">
        <v>3</v>
      </c>
      <c r="D336" s="227">
        <v>4</v>
      </c>
      <c r="E336" s="227">
        <v>5</v>
      </c>
      <c r="F336" s="227">
        <v>6</v>
      </c>
      <c r="G336" s="227">
        <v>7</v>
      </c>
      <c r="H336" s="227">
        <v>8</v>
      </c>
      <c r="I336" s="227">
        <v>9</v>
      </c>
      <c r="J336" s="233">
        <v>10</v>
      </c>
      <c r="K336" s="227">
        <v>11</v>
      </c>
      <c r="L336" s="227">
        <v>12</v>
      </c>
      <c r="M336" s="227">
        <v>13</v>
      </c>
      <c r="N336" s="227">
        <v>14</v>
      </c>
      <c r="O336" s="227">
        <v>15</v>
      </c>
      <c r="P336" s="227">
        <v>16</v>
      </c>
      <c r="Q336" s="227">
        <v>17</v>
      </c>
      <c r="R336" s="227">
        <v>18</v>
      </c>
      <c r="S336" s="227">
        <v>19</v>
      </c>
      <c r="T336" s="227">
        <v>20</v>
      </c>
      <c r="U336" s="227">
        <v>21</v>
      </c>
      <c r="V336" s="227">
        <v>22</v>
      </c>
      <c r="W336" s="233">
        <v>23</v>
      </c>
    </row>
    <row r="337" spans="1:23" x14ac:dyDescent="0.3">
      <c r="A337" s="190">
        <v>34300</v>
      </c>
      <c r="B337" s="189" t="s">
        <v>555</v>
      </c>
      <c r="C337" s="228">
        <v>0</v>
      </c>
      <c r="D337" s="228">
        <v>0</v>
      </c>
      <c r="E337" s="228">
        <v>0</v>
      </c>
      <c r="F337" s="228">
        <v>0</v>
      </c>
      <c r="G337" s="228">
        <v>0</v>
      </c>
      <c r="H337" s="228">
        <v>0</v>
      </c>
      <c r="I337" s="228">
        <v>0</v>
      </c>
      <c r="J337" s="229">
        <v>0</v>
      </c>
      <c r="K337" s="228">
        <v>0</v>
      </c>
      <c r="L337" s="228">
        <v>0</v>
      </c>
      <c r="M337" s="228">
        <v>0</v>
      </c>
      <c r="N337" s="228">
        <v>0</v>
      </c>
      <c r="O337" s="228">
        <v>0</v>
      </c>
      <c r="P337" s="228">
        <v>0</v>
      </c>
      <c r="Q337" s="228">
        <v>0</v>
      </c>
      <c r="R337" s="228">
        <v>0</v>
      </c>
      <c r="S337" s="228">
        <v>0</v>
      </c>
      <c r="T337" s="228">
        <v>0</v>
      </c>
      <c r="U337" s="228">
        <v>0</v>
      </c>
      <c r="V337" s="228">
        <v>0</v>
      </c>
      <c r="W337" s="229">
        <v>0</v>
      </c>
    </row>
    <row r="338" spans="1:23" x14ac:dyDescent="0.3">
      <c r="A338" s="190">
        <v>34800</v>
      </c>
      <c r="B338" s="189" t="s">
        <v>556</v>
      </c>
      <c r="C338" s="228">
        <v>0</v>
      </c>
      <c r="D338" s="228">
        <v>0</v>
      </c>
      <c r="E338" s="228">
        <v>0</v>
      </c>
      <c r="F338" s="228">
        <v>0</v>
      </c>
      <c r="G338" s="228">
        <v>0</v>
      </c>
      <c r="H338" s="228">
        <v>0</v>
      </c>
      <c r="I338" s="228">
        <v>0</v>
      </c>
      <c r="J338" s="229">
        <v>0</v>
      </c>
      <c r="K338" s="228">
        <v>0</v>
      </c>
      <c r="L338" s="228">
        <v>0</v>
      </c>
      <c r="M338" s="228">
        <v>0</v>
      </c>
      <c r="N338" s="228">
        <v>0</v>
      </c>
      <c r="O338" s="228">
        <v>0</v>
      </c>
      <c r="P338" s="228">
        <v>0</v>
      </c>
      <c r="Q338" s="228">
        <v>0</v>
      </c>
      <c r="R338" s="228">
        <v>0</v>
      </c>
      <c r="S338" s="228">
        <v>0</v>
      </c>
      <c r="T338" s="228">
        <v>0</v>
      </c>
      <c r="U338" s="228">
        <v>0</v>
      </c>
      <c r="V338" s="228">
        <v>0</v>
      </c>
      <c r="W338" s="229">
        <v>0</v>
      </c>
    </row>
    <row r="339" spans="1:23" x14ac:dyDescent="0.3">
      <c r="A339" s="190">
        <v>37101</v>
      </c>
      <c r="B339" s="189" t="s">
        <v>587</v>
      </c>
      <c r="C339" s="228">
        <v>0</v>
      </c>
      <c r="D339" s="228">
        <v>0</v>
      </c>
      <c r="E339" s="228">
        <v>0</v>
      </c>
      <c r="F339" s="228">
        <v>0</v>
      </c>
      <c r="G339" s="228">
        <v>0</v>
      </c>
      <c r="H339" s="228">
        <v>0</v>
      </c>
      <c r="I339" s="228">
        <v>0</v>
      </c>
      <c r="J339" s="229">
        <v>0</v>
      </c>
      <c r="K339" s="228">
        <v>0</v>
      </c>
      <c r="L339" s="228">
        <v>0</v>
      </c>
      <c r="M339" s="228">
        <v>0</v>
      </c>
      <c r="N339" s="228">
        <v>0</v>
      </c>
      <c r="O339" s="228">
        <v>0</v>
      </c>
      <c r="P339" s="228">
        <v>0</v>
      </c>
      <c r="Q339" s="228">
        <v>0</v>
      </c>
      <c r="R339" s="228">
        <v>0</v>
      </c>
      <c r="S339" s="228">
        <v>0</v>
      </c>
      <c r="T339" s="228">
        <v>0</v>
      </c>
      <c r="U339" s="228">
        <v>0</v>
      </c>
      <c r="V339" s="228">
        <v>0</v>
      </c>
      <c r="W339" s="229">
        <v>0</v>
      </c>
    </row>
    <row r="340" spans="1:23" x14ac:dyDescent="0.3">
      <c r="A340" s="190">
        <v>37102</v>
      </c>
      <c r="B340" s="189" t="s">
        <v>588</v>
      </c>
      <c r="C340" s="228">
        <v>0</v>
      </c>
      <c r="D340" s="228">
        <v>0</v>
      </c>
      <c r="E340" s="228">
        <v>0</v>
      </c>
      <c r="F340" s="228">
        <v>0</v>
      </c>
      <c r="G340" s="228">
        <v>0</v>
      </c>
      <c r="H340" s="228">
        <v>0</v>
      </c>
      <c r="I340" s="228">
        <v>0</v>
      </c>
      <c r="J340" s="229">
        <v>0</v>
      </c>
      <c r="K340" s="228">
        <v>0</v>
      </c>
      <c r="L340" s="228">
        <v>0</v>
      </c>
      <c r="M340" s="228">
        <v>0</v>
      </c>
      <c r="N340" s="228">
        <v>0</v>
      </c>
      <c r="O340" s="228">
        <v>0</v>
      </c>
      <c r="P340" s="228">
        <v>0</v>
      </c>
      <c r="Q340" s="228">
        <v>0</v>
      </c>
      <c r="R340" s="228">
        <v>0</v>
      </c>
      <c r="S340" s="228">
        <v>0</v>
      </c>
      <c r="T340" s="228">
        <v>0</v>
      </c>
      <c r="U340" s="228">
        <v>0</v>
      </c>
      <c r="V340" s="228">
        <v>0</v>
      </c>
      <c r="W340" s="229">
        <v>0</v>
      </c>
    </row>
    <row r="341" spans="1:23" x14ac:dyDescent="0.3">
      <c r="A341" s="190">
        <v>37103</v>
      </c>
      <c r="B341" s="189" t="s">
        <v>589</v>
      </c>
      <c r="C341" s="228">
        <v>0</v>
      </c>
      <c r="D341" s="228">
        <v>0</v>
      </c>
      <c r="E341" s="228">
        <v>0</v>
      </c>
      <c r="F341" s="228">
        <v>0</v>
      </c>
      <c r="G341" s="228">
        <v>0</v>
      </c>
      <c r="H341" s="228">
        <v>0</v>
      </c>
      <c r="I341" s="228">
        <v>0</v>
      </c>
      <c r="J341" s="229">
        <v>0</v>
      </c>
      <c r="K341" s="228">
        <v>0</v>
      </c>
      <c r="L341" s="228">
        <v>0</v>
      </c>
      <c r="M341" s="228">
        <v>0</v>
      </c>
      <c r="N341" s="228">
        <v>0</v>
      </c>
      <c r="O341" s="228">
        <v>0</v>
      </c>
      <c r="P341" s="228">
        <v>0</v>
      </c>
      <c r="Q341" s="228">
        <v>0</v>
      </c>
      <c r="R341" s="228">
        <v>0</v>
      </c>
      <c r="S341" s="228">
        <v>0</v>
      </c>
      <c r="T341" s="228">
        <v>0</v>
      </c>
      <c r="U341" s="228">
        <v>0</v>
      </c>
      <c r="V341" s="228">
        <v>0</v>
      </c>
      <c r="W341" s="229">
        <v>0</v>
      </c>
    </row>
    <row r="342" spans="1:23" ht="15" thickBot="1" x14ac:dyDescent="0.35">
      <c r="B342" s="218" t="s">
        <v>640</v>
      </c>
      <c r="C342" s="222">
        <v>0</v>
      </c>
      <c r="D342" s="222">
        <v>0</v>
      </c>
      <c r="E342" s="222">
        <v>0</v>
      </c>
      <c r="F342" s="222">
        <v>0</v>
      </c>
      <c r="G342" s="222">
        <v>0</v>
      </c>
      <c r="H342" s="222">
        <v>0</v>
      </c>
      <c r="I342" s="222">
        <v>0</v>
      </c>
      <c r="J342" s="223">
        <v>0</v>
      </c>
      <c r="K342" s="222">
        <v>0</v>
      </c>
      <c r="L342" s="222">
        <v>0</v>
      </c>
      <c r="M342" s="222">
        <v>0</v>
      </c>
      <c r="N342" s="222">
        <v>0</v>
      </c>
      <c r="O342" s="222">
        <v>0</v>
      </c>
      <c r="P342" s="222">
        <v>0</v>
      </c>
      <c r="Q342" s="222">
        <v>0</v>
      </c>
      <c r="R342" s="222">
        <v>0</v>
      </c>
      <c r="S342" s="222">
        <v>0</v>
      </c>
      <c r="T342" s="222">
        <v>0</v>
      </c>
      <c r="U342" s="222">
        <v>0</v>
      </c>
      <c r="V342" s="222">
        <v>0</v>
      </c>
      <c r="W342" s="223">
        <v>0</v>
      </c>
    </row>
    <row r="343" spans="1:23" ht="15" thickTop="1" x14ac:dyDescent="0.3">
      <c r="B343" s="218" t="s">
        <v>35</v>
      </c>
      <c r="C343" s="219">
        <v>0</v>
      </c>
      <c r="D343" s="219">
        <v>0</v>
      </c>
      <c r="E343" s="219">
        <v>0</v>
      </c>
      <c r="F343" s="219">
        <v>0</v>
      </c>
      <c r="G343" s="219">
        <v>0</v>
      </c>
      <c r="H343" s="219">
        <v>0</v>
      </c>
      <c r="I343" s="219">
        <v>0</v>
      </c>
      <c r="J343" s="220">
        <v>0</v>
      </c>
      <c r="K343" s="219">
        <v>0</v>
      </c>
      <c r="L343" s="219">
        <v>0</v>
      </c>
      <c r="M343" s="219">
        <v>0</v>
      </c>
      <c r="N343" s="221">
        <v>0</v>
      </c>
      <c r="O343" s="219">
        <v>0</v>
      </c>
      <c r="P343" s="219">
        <v>0</v>
      </c>
      <c r="Q343" s="219">
        <v>0</v>
      </c>
      <c r="R343" s="219">
        <v>0</v>
      </c>
      <c r="S343" s="219">
        <v>0</v>
      </c>
      <c r="T343" s="219">
        <v>0</v>
      </c>
      <c r="U343" s="219">
        <v>0</v>
      </c>
      <c r="V343" s="219">
        <v>0</v>
      </c>
      <c r="W343" s="220">
        <v>0</v>
      </c>
    </row>
    <row r="344" spans="1:23" x14ac:dyDescent="0.3">
      <c r="A344" s="1"/>
      <c r="B344" s="77"/>
      <c r="C344" s="79"/>
      <c r="D344" s="79"/>
      <c r="E344" s="79"/>
      <c r="F344" s="79"/>
      <c r="G344" s="79"/>
      <c r="H344" s="79"/>
      <c r="I344" s="79"/>
      <c r="J344" s="94"/>
      <c r="K344" s="79"/>
      <c r="L344" s="79"/>
      <c r="M344" s="79"/>
      <c r="N344" s="79"/>
      <c r="O344" s="79"/>
      <c r="P344" s="79"/>
      <c r="Q344" s="79"/>
      <c r="R344" s="79"/>
      <c r="S344" s="79"/>
      <c r="T344" s="79"/>
      <c r="U344" s="79"/>
      <c r="V344" s="79"/>
      <c r="W344" s="94"/>
    </row>
  </sheetData>
  <conditionalFormatting sqref="C331:I331">
    <cfRule type="cellIs" dxfId="36" priority="4" operator="notEqual">
      <formula>0</formula>
    </cfRule>
  </conditionalFormatting>
  <conditionalFormatting sqref="C334:W334">
    <cfRule type="cellIs" dxfId="35" priority="2" operator="notEqual">
      <formula>0</formula>
    </cfRule>
  </conditionalFormatting>
  <conditionalFormatting sqref="C343:W343">
    <cfRule type="cellIs" dxfId="34" priority="1" operator="notEqual">
      <formula>0</formula>
    </cfRule>
  </conditionalFormatting>
  <conditionalFormatting sqref="K331:V331">
    <cfRule type="cellIs" dxfId="33" priority="3" operator="notEqual">
      <formula>0</formula>
    </cfRule>
  </conditionalFormatting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0900C-EF1F-4200-AB9F-798731E96C5E}">
  <sheetPr codeName="Sheet35">
    <tabColor rgb="FF69D8FF"/>
  </sheetPr>
  <dimension ref="A1:CB306"/>
  <sheetViews>
    <sheetView zoomScale="80" zoomScaleNormal="80" workbookViewId="0">
      <pane xSplit="1" ySplit="8" topLeftCell="B9" activePane="bottomRight" state="frozen"/>
      <selection pane="topRight" activeCell="M25" sqref="M25"/>
      <selection pane="bottomLeft" activeCell="M25" sqref="M25"/>
      <selection pane="bottomRight" activeCell="B78" sqref="B78"/>
    </sheetView>
  </sheetViews>
  <sheetFormatPr defaultColWidth="9" defaultRowHeight="13.2" x14ac:dyDescent="0.25"/>
  <cols>
    <col min="1" max="1" width="52.6640625" style="128" customWidth="1"/>
    <col min="2" max="2" width="52" style="123" bestFit="1" customWidth="1"/>
    <col min="3" max="3" width="19.109375" style="123" bestFit="1" customWidth="1"/>
    <col min="4" max="13" width="19.109375" style="123" hidden="1" customWidth="1"/>
    <col min="14" max="26" width="19.109375" style="123" bestFit="1" customWidth="1"/>
    <col min="27" max="74" width="19.109375" style="123" hidden="1" customWidth="1"/>
    <col min="75" max="75" width="18.6640625" style="123" hidden="1" customWidth="1"/>
    <col min="76" max="76" width="18.6640625" style="123" bestFit="1" customWidth="1"/>
    <col min="77" max="80" width="18.6640625" style="123" hidden="1" customWidth="1"/>
    <col min="81" max="16384" width="9" style="123"/>
  </cols>
  <sheetData>
    <row r="1" spans="1:80" ht="15.6" x14ac:dyDescent="0.3">
      <c r="A1" s="122" t="s">
        <v>693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124"/>
      <c r="AS1" s="124"/>
      <c r="AT1" s="124"/>
      <c r="AU1" s="124"/>
      <c r="AV1" s="124"/>
      <c r="AW1" s="124"/>
      <c r="AX1" s="124"/>
      <c r="AY1" s="124"/>
      <c r="AZ1" s="124"/>
      <c r="BA1" s="124"/>
      <c r="BB1" s="124"/>
      <c r="BC1" s="124"/>
      <c r="BD1" s="124"/>
      <c r="BE1" s="124"/>
      <c r="BF1" s="124"/>
      <c r="BG1" s="124"/>
      <c r="BH1" s="124"/>
      <c r="BI1" s="124"/>
      <c r="BJ1" s="124"/>
      <c r="BK1" s="124"/>
      <c r="BL1" s="124"/>
      <c r="BM1" s="124"/>
      <c r="BN1" s="124"/>
      <c r="BO1" s="124"/>
      <c r="BP1" s="124"/>
      <c r="BQ1" s="124"/>
      <c r="BR1" s="124"/>
      <c r="BS1" s="124"/>
      <c r="BT1" s="124"/>
      <c r="BU1" s="124"/>
      <c r="BV1" s="124"/>
      <c r="BW1" s="124"/>
      <c r="BX1" s="124"/>
      <c r="BY1" s="124"/>
      <c r="BZ1" s="124"/>
      <c r="CA1" s="124"/>
      <c r="CB1" s="124"/>
    </row>
    <row r="2" spans="1:80" ht="15.6" x14ac:dyDescent="0.3">
      <c r="A2" s="122" t="s">
        <v>694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  <c r="AI2" s="124"/>
      <c r="AJ2" s="124"/>
      <c r="AK2" s="124"/>
      <c r="AL2" s="124"/>
      <c r="AM2" s="124"/>
      <c r="AN2" s="124"/>
      <c r="AO2" s="124"/>
      <c r="AP2" s="124"/>
      <c r="AQ2" s="124"/>
      <c r="AR2" s="124"/>
      <c r="AS2" s="124"/>
      <c r="AT2" s="124"/>
      <c r="AU2" s="124"/>
      <c r="AV2" s="124"/>
      <c r="AW2" s="124"/>
      <c r="AX2" s="124"/>
      <c r="AY2" s="124"/>
      <c r="AZ2" s="124"/>
      <c r="BA2" s="124"/>
      <c r="BB2" s="124"/>
      <c r="BC2" s="124"/>
      <c r="BD2" s="124"/>
      <c r="BE2" s="124"/>
      <c r="BF2" s="124"/>
      <c r="BG2" s="124"/>
      <c r="BH2" s="124"/>
      <c r="BI2" s="124"/>
      <c r="BJ2" s="124"/>
      <c r="BK2" s="124"/>
      <c r="BL2" s="124"/>
      <c r="BM2" s="124"/>
      <c r="BN2" s="124"/>
      <c r="BO2" s="124"/>
      <c r="BP2" s="124"/>
      <c r="BQ2" s="124"/>
      <c r="BR2" s="124"/>
      <c r="BS2" s="124"/>
      <c r="BT2" s="124"/>
      <c r="BU2" s="124"/>
      <c r="BV2" s="124"/>
      <c r="BW2" s="124"/>
      <c r="BX2" s="124"/>
      <c r="BY2" s="124"/>
      <c r="BZ2" s="124"/>
      <c r="CA2" s="124"/>
      <c r="CB2" s="124"/>
    </row>
    <row r="3" spans="1:80" ht="15.6" x14ac:dyDescent="0.3">
      <c r="A3" s="122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  <c r="AG3" s="124"/>
      <c r="AH3" s="124"/>
      <c r="AI3" s="124"/>
      <c r="AJ3" s="124"/>
      <c r="AK3" s="124"/>
      <c r="AL3" s="124"/>
      <c r="AM3" s="124"/>
      <c r="AN3" s="124"/>
      <c r="AO3" s="124"/>
      <c r="AP3" s="124"/>
      <c r="AQ3" s="124"/>
      <c r="AR3" s="124"/>
      <c r="AS3" s="124"/>
      <c r="AT3" s="124"/>
      <c r="AU3" s="124"/>
      <c r="AV3" s="124"/>
      <c r="AW3" s="124"/>
      <c r="AX3" s="124"/>
      <c r="AY3" s="124"/>
      <c r="AZ3" s="124"/>
      <c r="BA3" s="124"/>
      <c r="BB3" s="124"/>
      <c r="BC3" s="124"/>
      <c r="BD3" s="124"/>
      <c r="BE3" s="124"/>
      <c r="BF3" s="124"/>
      <c r="BG3" s="124"/>
      <c r="BH3" s="124"/>
      <c r="BI3" s="124"/>
      <c r="BJ3" s="124"/>
      <c r="BK3" s="124"/>
      <c r="BL3" s="124"/>
      <c r="BM3" s="124"/>
      <c r="BN3" s="124"/>
      <c r="BO3" s="124"/>
      <c r="BP3" s="124"/>
      <c r="BQ3" s="124"/>
      <c r="BR3" s="124"/>
      <c r="BS3" s="124"/>
      <c r="BT3" s="124"/>
      <c r="BU3" s="124"/>
      <c r="BV3" s="124"/>
      <c r="BW3" s="124"/>
      <c r="BX3" s="124"/>
      <c r="BY3" s="124"/>
      <c r="BZ3" s="124"/>
      <c r="CA3" s="124"/>
      <c r="CB3" s="124"/>
    </row>
    <row r="4" spans="1:80" customFormat="1" ht="15.75" customHeight="1" x14ac:dyDescent="0.3">
      <c r="A4" s="125" t="s">
        <v>695</v>
      </c>
      <c r="B4" s="125"/>
      <c r="G4" s="187"/>
    </row>
    <row r="5" spans="1:80" customFormat="1" ht="15.75" customHeight="1" x14ac:dyDescent="0.3">
      <c r="A5" s="126"/>
    </row>
    <row r="6" spans="1:80" customFormat="1" ht="14.4" x14ac:dyDescent="0.3">
      <c r="B6" s="127">
        <v>2022</v>
      </c>
      <c r="C6" s="127">
        <v>2023</v>
      </c>
      <c r="D6" s="127">
        <v>2023</v>
      </c>
      <c r="E6" s="127">
        <v>2023</v>
      </c>
      <c r="F6" s="127">
        <v>2023</v>
      </c>
      <c r="G6" s="127">
        <v>2023</v>
      </c>
      <c r="H6" s="127">
        <v>2023</v>
      </c>
      <c r="I6" s="127">
        <v>2023</v>
      </c>
      <c r="J6" s="127">
        <v>2023</v>
      </c>
      <c r="K6" s="127">
        <v>2023</v>
      </c>
      <c r="L6" s="127">
        <v>2023</v>
      </c>
      <c r="M6" s="127">
        <v>2023</v>
      </c>
      <c r="N6" s="127">
        <v>2023</v>
      </c>
      <c r="O6" s="127">
        <v>2024</v>
      </c>
      <c r="P6" s="127">
        <v>2024</v>
      </c>
      <c r="Q6" s="127">
        <v>2024</v>
      </c>
      <c r="R6" s="127">
        <v>2024</v>
      </c>
      <c r="S6" s="127">
        <v>2024</v>
      </c>
      <c r="T6" s="127">
        <v>2024</v>
      </c>
      <c r="U6" s="127">
        <v>2024</v>
      </c>
      <c r="V6" s="127">
        <v>2024</v>
      </c>
      <c r="W6" s="127">
        <v>2024</v>
      </c>
      <c r="X6" s="127">
        <v>2024</v>
      </c>
      <c r="Y6" s="127">
        <v>2024</v>
      </c>
      <c r="Z6" s="127">
        <v>2024</v>
      </c>
      <c r="AA6" s="127">
        <v>2025</v>
      </c>
      <c r="AB6" s="127">
        <v>2025</v>
      </c>
      <c r="AC6" s="127">
        <v>2025</v>
      </c>
      <c r="AD6" s="127">
        <v>2025</v>
      </c>
      <c r="AE6" s="127">
        <v>2025</v>
      </c>
      <c r="AF6" s="127">
        <v>2025</v>
      </c>
      <c r="AG6" s="127">
        <v>2025</v>
      </c>
      <c r="AH6" s="127">
        <v>2025</v>
      </c>
      <c r="AI6" s="127">
        <v>2025</v>
      </c>
      <c r="AJ6" s="127">
        <v>2025</v>
      </c>
      <c r="AK6" s="127">
        <v>2025</v>
      </c>
      <c r="AL6" s="127">
        <v>2025</v>
      </c>
      <c r="AM6" s="127">
        <v>2026</v>
      </c>
      <c r="AN6" s="127">
        <v>2026</v>
      </c>
      <c r="AO6" s="127">
        <v>2026</v>
      </c>
      <c r="AP6" s="127">
        <v>2026</v>
      </c>
      <c r="AQ6" s="127">
        <v>2026</v>
      </c>
      <c r="AR6" s="127">
        <v>2026</v>
      </c>
      <c r="AS6" s="127">
        <v>2026</v>
      </c>
      <c r="AT6" s="127">
        <v>2026</v>
      </c>
      <c r="AU6" s="127">
        <v>2026</v>
      </c>
      <c r="AV6" s="127">
        <v>2026</v>
      </c>
      <c r="AW6" s="127">
        <v>2026</v>
      </c>
      <c r="AX6" s="127">
        <v>2026</v>
      </c>
      <c r="AY6" s="127">
        <v>2027</v>
      </c>
      <c r="AZ6" s="127">
        <v>2027</v>
      </c>
      <c r="BA6" s="127">
        <v>2027</v>
      </c>
      <c r="BB6" s="127">
        <v>2027</v>
      </c>
      <c r="BC6" s="127">
        <v>2027</v>
      </c>
      <c r="BD6" s="127">
        <v>2027</v>
      </c>
      <c r="BE6" s="127">
        <v>2027</v>
      </c>
      <c r="BF6" s="127">
        <v>2027</v>
      </c>
      <c r="BG6" s="127">
        <v>2027</v>
      </c>
      <c r="BH6" s="127">
        <v>2027</v>
      </c>
      <c r="BI6" s="127">
        <v>2027</v>
      </c>
      <c r="BJ6" s="127">
        <v>2027</v>
      </c>
      <c r="BK6" s="127">
        <v>2028</v>
      </c>
      <c r="BL6" s="127">
        <v>2028</v>
      </c>
      <c r="BM6" s="127">
        <v>2028</v>
      </c>
      <c r="BN6" s="127">
        <v>2028</v>
      </c>
      <c r="BO6" s="127">
        <v>2028</v>
      </c>
      <c r="BP6" s="127">
        <v>2028</v>
      </c>
      <c r="BQ6" s="127">
        <v>2028</v>
      </c>
      <c r="BR6" s="127">
        <v>2028</v>
      </c>
      <c r="BS6" s="127">
        <v>2028</v>
      </c>
      <c r="BT6" s="127">
        <v>2028</v>
      </c>
      <c r="BU6" s="127">
        <v>2028</v>
      </c>
      <c r="BV6" s="127">
        <v>2028</v>
      </c>
    </row>
    <row r="7" spans="1:80" x14ac:dyDescent="0.25">
      <c r="B7" s="127" t="s">
        <v>228</v>
      </c>
      <c r="C7" s="127" t="s">
        <v>229</v>
      </c>
      <c r="D7" s="127" t="s">
        <v>230</v>
      </c>
      <c r="E7" s="127" t="s">
        <v>231</v>
      </c>
      <c r="F7" s="127" t="s">
        <v>232</v>
      </c>
      <c r="G7" s="127" t="s">
        <v>233</v>
      </c>
      <c r="H7" s="127" t="s">
        <v>234</v>
      </c>
      <c r="I7" s="127" t="s">
        <v>235</v>
      </c>
      <c r="J7" s="127" t="s">
        <v>236</v>
      </c>
      <c r="K7" s="127" t="s">
        <v>237</v>
      </c>
      <c r="L7" s="127" t="s">
        <v>238</v>
      </c>
      <c r="M7" s="127" t="s">
        <v>239</v>
      </c>
      <c r="N7" s="127" t="s">
        <v>228</v>
      </c>
      <c r="O7" s="127" t="s">
        <v>229</v>
      </c>
      <c r="P7" s="127" t="s">
        <v>230</v>
      </c>
      <c r="Q7" s="127" t="s">
        <v>231</v>
      </c>
      <c r="R7" s="127" t="s">
        <v>232</v>
      </c>
      <c r="S7" s="127" t="s">
        <v>233</v>
      </c>
      <c r="T7" s="127" t="s">
        <v>234</v>
      </c>
      <c r="U7" s="127" t="s">
        <v>235</v>
      </c>
      <c r="V7" s="127" t="s">
        <v>236</v>
      </c>
      <c r="W7" s="127" t="s">
        <v>237</v>
      </c>
      <c r="X7" s="127" t="s">
        <v>238</v>
      </c>
      <c r="Y7" s="127" t="s">
        <v>239</v>
      </c>
      <c r="Z7" s="127" t="s">
        <v>228</v>
      </c>
      <c r="AA7" s="127" t="s">
        <v>229</v>
      </c>
      <c r="AB7" s="127" t="s">
        <v>230</v>
      </c>
      <c r="AC7" s="127" t="s">
        <v>231</v>
      </c>
      <c r="AD7" s="127" t="s">
        <v>232</v>
      </c>
      <c r="AE7" s="127" t="s">
        <v>233</v>
      </c>
      <c r="AF7" s="127" t="s">
        <v>234</v>
      </c>
      <c r="AG7" s="127" t="s">
        <v>235</v>
      </c>
      <c r="AH7" s="127" t="s">
        <v>236</v>
      </c>
      <c r="AI7" s="127" t="s">
        <v>237</v>
      </c>
      <c r="AJ7" s="127" t="s">
        <v>238</v>
      </c>
      <c r="AK7" s="127" t="s">
        <v>239</v>
      </c>
      <c r="AL7" s="127" t="s">
        <v>228</v>
      </c>
      <c r="AM7" s="127" t="s">
        <v>229</v>
      </c>
      <c r="AN7" s="127" t="s">
        <v>230</v>
      </c>
      <c r="AO7" s="127" t="s">
        <v>231</v>
      </c>
      <c r="AP7" s="127" t="s">
        <v>232</v>
      </c>
      <c r="AQ7" s="127" t="s">
        <v>233</v>
      </c>
      <c r="AR7" s="127" t="s">
        <v>234</v>
      </c>
      <c r="AS7" s="127" t="s">
        <v>235</v>
      </c>
      <c r="AT7" s="127" t="s">
        <v>236</v>
      </c>
      <c r="AU7" s="127" t="s">
        <v>237</v>
      </c>
      <c r="AV7" s="127" t="s">
        <v>238</v>
      </c>
      <c r="AW7" s="127" t="s">
        <v>239</v>
      </c>
      <c r="AX7" s="127" t="s">
        <v>228</v>
      </c>
      <c r="AY7" s="127" t="s">
        <v>229</v>
      </c>
      <c r="AZ7" s="127" t="s">
        <v>230</v>
      </c>
      <c r="BA7" s="127" t="s">
        <v>231</v>
      </c>
      <c r="BB7" s="127" t="s">
        <v>232</v>
      </c>
      <c r="BC7" s="127" t="s">
        <v>233</v>
      </c>
      <c r="BD7" s="127" t="s">
        <v>234</v>
      </c>
      <c r="BE7" s="127" t="s">
        <v>235</v>
      </c>
      <c r="BF7" s="127" t="s">
        <v>236</v>
      </c>
      <c r="BG7" s="127" t="s">
        <v>237</v>
      </c>
      <c r="BH7" s="127" t="s">
        <v>238</v>
      </c>
      <c r="BI7" s="127" t="s">
        <v>239</v>
      </c>
      <c r="BJ7" s="127" t="s">
        <v>228</v>
      </c>
      <c r="BK7" s="127" t="s">
        <v>229</v>
      </c>
      <c r="BL7" s="127" t="s">
        <v>230</v>
      </c>
      <c r="BM7" s="127" t="s">
        <v>231</v>
      </c>
      <c r="BN7" s="127" t="s">
        <v>232</v>
      </c>
      <c r="BO7" s="127" t="s">
        <v>233</v>
      </c>
      <c r="BP7" s="127" t="s">
        <v>234</v>
      </c>
      <c r="BQ7" s="127" t="s">
        <v>235</v>
      </c>
      <c r="BR7" s="127" t="s">
        <v>236</v>
      </c>
      <c r="BS7" s="127" t="s">
        <v>237</v>
      </c>
      <c r="BT7" s="127" t="s">
        <v>238</v>
      </c>
      <c r="BU7" s="127" t="s">
        <v>239</v>
      </c>
      <c r="BV7" s="127" t="s">
        <v>228</v>
      </c>
      <c r="BW7" s="129">
        <v>2023</v>
      </c>
      <c r="BX7" s="129">
        <v>2024</v>
      </c>
      <c r="BY7" s="129">
        <v>2025</v>
      </c>
      <c r="BZ7" s="129">
        <v>2026</v>
      </c>
      <c r="CA7" s="129">
        <v>2027</v>
      </c>
      <c r="CB7" s="129">
        <v>2028</v>
      </c>
    </row>
    <row r="8" spans="1:80" x14ac:dyDescent="0.25">
      <c r="A8" s="130" t="s">
        <v>696</v>
      </c>
      <c r="B8" s="131">
        <v>202212</v>
      </c>
      <c r="C8" s="131">
        <v>202301</v>
      </c>
      <c r="D8" s="131">
        <v>202302</v>
      </c>
      <c r="E8" s="131">
        <v>202303</v>
      </c>
      <c r="F8" s="131">
        <v>202304</v>
      </c>
      <c r="G8" s="131">
        <v>202305</v>
      </c>
      <c r="H8" s="131">
        <v>202306</v>
      </c>
      <c r="I8" s="131">
        <v>202307</v>
      </c>
      <c r="J8" s="131">
        <v>202308</v>
      </c>
      <c r="K8" s="131">
        <v>202309</v>
      </c>
      <c r="L8" s="131">
        <v>202310</v>
      </c>
      <c r="M8" s="131">
        <v>202311</v>
      </c>
      <c r="N8" s="131">
        <v>202312</v>
      </c>
      <c r="O8" s="131">
        <v>202401</v>
      </c>
      <c r="P8" s="131">
        <v>202402</v>
      </c>
      <c r="Q8" s="131">
        <v>202403</v>
      </c>
      <c r="R8" s="131">
        <v>202404</v>
      </c>
      <c r="S8" s="131">
        <v>202405</v>
      </c>
      <c r="T8" s="131">
        <v>202406</v>
      </c>
      <c r="U8" s="131">
        <v>202407</v>
      </c>
      <c r="V8" s="131">
        <v>202408</v>
      </c>
      <c r="W8" s="131">
        <v>202409</v>
      </c>
      <c r="X8" s="131">
        <v>202410</v>
      </c>
      <c r="Y8" s="131">
        <v>202411</v>
      </c>
      <c r="Z8" s="131">
        <v>202412</v>
      </c>
      <c r="AA8" s="131">
        <v>202501</v>
      </c>
      <c r="AB8" s="131">
        <v>202502</v>
      </c>
      <c r="AC8" s="131">
        <v>202503</v>
      </c>
      <c r="AD8" s="131">
        <v>202504</v>
      </c>
      <c r="AE8" s="131">
        <v>202505</v>
      </c>
      <c r="AF8" s="131">
        <v>202506</v>
      </c>
      <c r="AG8" s="131">
        <v>202507</v>
      </c>
      <c r="AH8" s="131">
        <v>202508</v>
      </c>
      <c r="AI8" s="131">
        <v>202509</v>
      </c>
      <c r="AJ8" s="131">
        <v>202510</v>
      </c>
      <c r="AK8" s="131">
        <v>202511</v>
      </c>
      <c r="AL8" s="131">
        <v>202512</v>
      </c>
      <c r="AM8" s="131">
        <v>202601</v>
      </c>
      <c r="AN8" s="131">
        <v>202602</v>
      </c>
      <c r="AO8" s="131">
        <v>202603</v>
      </c>
      <c r="AP8" s="131">
        <v>202604</v>
      </c>
      <c r="AQ8" s="131">
        <v>202605</v>
      </c>
      <c r="AR8" s="131">
        <v>202606</v>
      </c>
      <c r="AS8" s="131">
        <v>202607</v>
      </c>
      <c r="AT8" s="131">
        <v>202608</v>
      </c>
      <c r="AU8" s="131">
        <v>202609</v>
      </c>
      <c r="AV8" s="131">
        <v>202610</v>
      </c>
      <c r="AW8" s="131">
        <v>202611</v>
      </c>
      <c r="AX8" s="131">
        <v>202612</v>
      </c>
      <c r="AY8" s="131">
        <v>202701</v>
      </c>
      <c r="AZ8" s="131">
        <v>202702</v>
      </c>
      <c r="BA8" s="131">
        <v>202703</v>
      </c>
      <c r="BB8" s="131">
        <v>202704</v>
      </c>
      <c r="BC8" s="131">
        <v>202705</v>
      </c>
      <c r="BD8" s="131">
        <v>202706</v>
      </c>
      <c r="BE8" s="131">
        <v>202707</v>
      </c>
      <c r="BF8" s="131">
        <v>202708</v>
      </c>
      <c r="BG8" s="131">
        <v>202709</v>
      </c>
      <c r="BH8" s="131">
        <v>202710</v>
      </c>
      <c r="BI8" s="131">
        <v>202711</v>
      </c>
      <c r="BJ8" s="131">
        <v>202712</v>
      </c>
      <c r="BK8" s="131">
        <v>202801</v>
      </c>
      <c r="BL8" s="131">
        <v>202802</v>
      </c>
      <c r="BM8" s="131">
        <v>202803</v>
      </c>
      <c r="BN8" s="131">
        <v>202804</v>
      </c>
      <c r="BO8" s="131">
        <v>202805</v>
      </c>
      <c r="BP8" s="131">
        <v>202806</v>
      </c>
      <c r="BQ8" s="131">
        <v>202807</v>
      </c>
      <c r="BR8" s="131">
        <v>202808</v>
      </c>
      <c r="BS8" s="131">
        <v>202809</v>
      </c>
      <c r="BT8" s="131">
        <v>202810</v>
      </c>
      <c r="BU8" s="131">
        <v>202811</v>
      </c>
      <c r="BV8" s="131">
        <v>202812</v>
      </c>
      <c r="BW8" s="132" t="s">
        <v>667</v>
      </c>
      <c r="BX8" s="132" t="s">
        <v>667</v>
      </c>
      <c r="BY8" s="132" t="s">
        <v>667</v>
      </c>
      <c r="BZ8" s="132" t="s">
        <v>667</v>
      </c>
      <c r="CA8" s="132" t="s">
        <v>667</v>
      </c>
      <c r="CB8" s="132" t="s">
        <v>667</v>
      </c>
    </row>
    <row r="9" spans="1:80" x14ac:dyDescent="0.25">
      <c r="A9" s="133">
        <v>1010000</v>
      </c>
      <c r="B9" s="134" t="s">
        <v>697</v>
      </c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5"/>
      <c r="AB9" s="135"/>
      <c r="AC9" s="135"/>
      <c r="AD9" s="135"/>
      <c r="AE9" s="135"/>
      <c r="AF9" s="135"/>
      <c r="AG9" s="135"/>
      <c r="AH9" s="135"/>
      <c r="AI9" s="135"/>
      <c r="AJ9" s="135"/>
      <c r="AK9" s="135"/>
      <c r="AL9" s="135"/>
      <c r="AM9" s="135"/>
      <c r="AN9" s="135"/>
      <c r="AO9" s="135"/>
      <c r="AP9" s="135"/>
      <c r="AQ9" s="135"/>
      <c r="AR9" s="135"/>
      <c r="AS9" s="135"/>
      <c r="AT9" s="135"/>
      <c r="AU9" s="135"/>
      <c r="AV9" s="135"/>
      <c r="AW9" s="135"/>
      <c r="AX9" s="135"/>
      <c r="AY9" s="135"/>
      <c r="AZ9" s="135"/>
      <c r="BA9" s="135"/>
      <c r="BB9" s="135"/>
      <c r="BC9" s="135"/>
      <c r="BD9" s="135"/>
      <c r="BE9" s="135"/>
      <c r="BF9" s="135"/>
      <c r="BG9" s="135"/>
      <c r="BH9" s="135"/>
      <c r="BI9" s="135"/>
      <c r="BJ9" s="135"/>
      <c r="BK9" s="135"/>
      <c r="BL9" s="135"/>
      <c r="BM9" s="135"/>
      <c r="BN9" s="135"/>
      <c r="BO9" s="135"/>
      <c r="BP9" s="135"/>
      <c r="BQ9" s="135"/>
      <c r="BR9" s="135"/>
      <c r="BS9" s="135"/>
      <c r="BT9" s="135"/>
      <c r="BU9" s="135"/>
      <c r="BV9" s="135"/>
      <c r="BW9" s="135"/>
      <c r="BX9" s="135"/>
      <c r="BY9" s="135"/>
      <c r="BZ9" s="135"/>
      <c r="CA9" s="135"/>
      <c r="CB9" s="135"/>
    </row>
    <row r="10" spans="1:80" x14ac:dyDescent="0.25">
      <c r="A10" s="136" t="s">
        <v>698</v>
      </c>
      <c r="B10" s="91"/>
      <c r="C10" s="91">
        <v>10039841645.940001</v>
      </c>
      <c r="D10" s="91">
        <v>10051217021.440001</v>
      </c>
      <c r="E10" s="91">
        <v>10059089037.889999</v>
      </c>
      <c r="F10" s="91">
        <v>10085877637.4</v>
      </c>
      <c r="G10" s="91">
        <v>10107781525.780001</v>
      </c>
      <c r="H10" s="91">
        <v>10117136077.450001</v>
      </c>
      <c r="I10" s="91">
        <v>10177335824.93</v>
      </c>
      <c r="J10" s="91">
        <v>10186923941.219999</v>
      </c>
      <c r="K10" s="91">
        <v>10226671445.120001</v>
      </c>
      <c r="L10" s="91">
        <v>10276653729.27</v>
      </c>
      <c r="M10" s="91">
        <v>10317435622.68</v>
      </c>
      <c r="N10" s="91">
        <v>10365026128.49</v>
      </c>
      <c r="O10" s="91">
        <v>10414173451.530001</v>
      </c>
      <c r="P10" s="91">
        <v>10489209833.700001</v>
      </c>
      <c r="Q10" s="91">
        <v>10590717314.809999</v>
      </c>
      <c r="R10" s="91">
        <v>10727421506.360001</v>
      </c>
      <c r="S10" s="91">
        <v>10805506158.35</v>
      </c>
      <c r="T10" s="91">
        <v>10908822882.139999</v>
      </c>
      <c r="U10" s="91">
        <v>10983505941.58</v>
      </c>
      <c r="V10" s="91">
        <v>11018179664.860001</v>
      </c>
      <c r="W10" s="91">
        <v>11066612281.309999</v>
      </c>
      <c r="X10" s="91">
        <v>11142033320.9</v>
      </c>
      <c r="Y10" s="91">
        <v>11190117298.91</v>
      </c>
      <c r="Z10" s="91">
        <v>11224551924.290001</v>
      </c>
      <c r="AA10" s="91">
        <v>11533012185.780001</v>
      </c>
      <c r="AB10" s="91">
        <v>11571960811.700001</v>
      </c>
      <c r="AC10" s="91">
        <v>11646604827.530001</v>
      </c>
      <c r="AD10" s="91">
        <v>11699312509.530001</v>
      </c>
      <c r="AE10" s="91">
        <v>11931074032.540001</v>
      </c>
      <c r="AF10" s="91">
        <v>12227843933.66</v>
      </c>
      <c r="AG10" s="91">
        <v>12620506628.41</v>
      </c>
      <c r="AH10" s="91">
        <v>12677288185.309999</v>
      </c>
      <c r="AI10" s="91">
        <v>12742732677.700001</v>
      </c>
      <c r="AJ10" s="91">
        <v>12812126338.200001</v>
      </c>
      <c r="AK10" s="91">
        <v>12880285225.1</v>
      </c>
      <c r="AL10" s="91">
        <v>12922495913.620001</v>
      </c>
      <c r="AM10" s="91">
        <v>13336395117.290001</v>
      </c>
      <c r="AN10" s="91">
        <v>13361622066.25</v>
      </c>
      <c r="AO10" s="91">
        <v>13393753879.27</v>
      </c>
      <c r="AP10" s="91">
        <v>13436386100.76</v>
      </c>
      <c r="AQ10" s="91">
        <v>13472204351.93</v>
      </c>
      <c r="AR10" s="91">
        <v>13616338700.360001</v>
      </c>
      <c r="AS10" s="91">
        <v>13728427564.040001</v>
      </c>
      <c r="AT10" s="91">
        <v>13792917010.549999</v>
      </c>
      <c r="AU10" s="91">
        <v>13824782354.68</v>
      </c>
      <c r="AV10" s="91">
        <v>13988869660.809999</v>
      </c>
      <c r="AW10" s="91">
        <v>14029229536.379999</v>
      </c>
      <c r="AX10" s="91">
        <v>14072571242.75</v>
      </c>
      <c r="AY10" s="91">
        <v>14713658694.959999</v>
      </c>
      <c r="AZ10" s="91">
        <v>14772700538.969999</v>
      </c>
      <c r="BA10" s="91">
        <v>14804942355.4</v>
      </c>
      <c r="BB10" s="91">
        <v>14868429038.6</v>
      </c>
      <c r="BC10" s="91">
        <v>14904980263.09</v>
      </c>
      <c r="BD10" s="91">
        <v>14941482154.129999</v>
      </c>
      <c r="BE10" s="91">
        <v>15036446118.299999</v>
      </c>
      <c r="BF10" s="91">
        <v>15074725832.370001</v>
      </c>
      <c r="BG10" s="91">
        <v>15095520962.93</v>
      </c>
      <c r="BH10" s="91">
        <v>15216653550.83</v>
      </c>
      <c r="BI10" s="91">
        <v>15255230961.309999</v>
      </c>
      <c r="BJ10" s="91">
        <v>15297606083.370001</v>
      </c>
      <c r="BK10" s="91">
        <v>15827761037.35</v>
      </c>
      <c r="BL10" s="91">
        <v>15856563556.1</v>
      </c>
      <c r="BM10" s="91">
        <v>15890429783.690001</v>
      </c>
      <c r="BN10" s="91">
        <v>15926241274.200001</v>
      </c>
      <c r="BO10" s="91">
        <v>15959111624</v>
      </c>
      <c r="BP10" s="91">
        <v>15994579166.25</v>
      </c>
      <c r="BQ10" s="91">
        <v>16030575595.52</v>
      </c>
      <c r="BR10" s="91">
        <v>16066376582.559999</v>
      </c>
      <c r="BS10" s="91">
        <v>16099604850.15</v>
      </c>
      <c r="BT10" s="91">
        <v>16437422215.83</v>
      </c>
      <c r="BU10" s="91">
        <v>16485804403.860001</v>
      </c>
      <c r="BV10" s="91">
        <v>16535828410.379999</v>
      </c>
      <c r="BW10" s="91"/>
      <c r="BX10" s="91"/>
      <c r="BY10" s="91"/>
      <c r="BZ10" s="91"/>
      <c r="CA10" s="91"/>
      <c r="CB10" s="91"/>
    </row>
    <row r="11" spans="1:80" x14ac:dyDescent="0.25">
      <c r="A11" s="136" t="s">
        <v>669</v>
      </c>
      <c r="B11" s="91"/>
      <c r="C11" s="91">
        <v>19503036.25</v>
      </c>
      <c r="D11" s="91">
        <v>23005770.449999999</v>
      </c>
      <c r="E11" s="91">
        <v>56372560.409999996</v>
      </c>
      <c r="F11" s="91">
        <v>27200671.300000001</v>
      </c>
      <c r="G11" s="91">
        <v>15648136.93</v>
      </c>
      <c r="H11" s="91">
        <v>65934229.640000001</v>
      </c>
      <c r="I11" s="91">
        <v>12905274.33</v>
      </c>
      <c r="J11" s="91">
        <v>47348202.240000002</v>
      </c>
      <c r="K11" s="91">
        <v>55727348.789999999</v>
      </c>
      <c r="L11" s="91">
        <v>54825891.210000001</v>
      </c>
      <c r="M11" s="91">
        <v>54989104.899999999</v>
      </c>
      <c r="N11" s="91">
        <v>59580319.560000002</v>
      </c>
      <c r="O11" s="91">
        <v>90086781.349999994</v>
      </c>
      <c r="P11" s="91">
        <v>118362685.48999998</v>
      </c>
      <c r="Q11" s="91">
        <v>157696863.63</v>
      </c>
      <c r="R11" s="91">
        <v>90416944.11999999</v>
      </c>
      <c r="S11" s="91">
        <v>134454071.17000002</v>
      </c>
      <c r="T11" s="91">
        <v>86087143.51000002</v>
      </c>
      <c r="U11" s="91">
        <v>44470002.579999998</v>
      </c>
      <c r="V11" s="91">
        <v>56909120.540000007</v>
      </c>
      <c r="W11" s="91">
        <v>83517304.690000013</v>
      </c>
      <c r="X11" s="91">
        <v>53971489.76000002</v>
      </c>
      <c r="Y11" s="91">
        <v>39401096.13000001</v>
      </c>
      <c r="Z11" s="91">
        <v>326647953.01000005</v>
      </c>
      <c r="AA11" s="91">
        <v>53620040.530000001</v>
      </c>
      <c r="AB11" s="91">
        <v>80291624.420000002</v>
      </c>
      <c r="AC11" s="91">
        <v>62475146.760000005</v>
      </c>
      <c r="AD11" s="91">
        <v>239367723.81999993</v>
      </c>
      <c r="AE11" s="91">
        <v>322993774.06999999</v>
      </c>
      <c r="AF11" s="91">
        <v>403070005.63000005</v>
      </c>
      <c r="AG11" s="91">
        <v>65723300.960000001</v>
      </c>
      <c r="AH11" s="91">
        <v>72307741.280000001</v>
      </c>
      <c r="AI11" s="91">
        <v>77901743.360000029</v>
      </c>
      <c r="AJ11" s="91">
        <v>84968252.810000017</v>
      </c>
      <c r="AK11" s="91">
        <v>50720320.030000009</v>
      </c>
      <c r="AL11" s="91">
        <v>440146824.63000005</v>
      </c>
      <c r="AM11" s="91">
        <v>44673416.979999982</v>
      </c>
      <c r="AN11" s="91">
        <v>41728939.93999999</v>
      </c>
      <c r="AO11" s="91">
        <v>49339692.449999973</v>
      </c>
      <c r="AP11" s="91">
        <v>42654208.709999986</v>
      </c>
      <c r="AQ11" s="91">
        <v>164635197.56999996</v>
      </c>
      <c r="AR11" s="91">
        <v>125913573.78999995</v>
      </c>
      <c r="AS11" s="91">
        <v>72031213.109999985</v>
      </c>
      <c r="AT11" s="91">
        <v>42225093.799999982</v>
      </c>
      <c r="AU11" s="91">
        <v>177381664.81999996</v>
      </c>
      <c r="AV11" s="91">
        <v>49322547.419999972</v>
      </c>
      <c r="AW11" s="91">
        <v>50240281.279999986</v>
      </c>
      <c r="AX11" s="91">
        <v>668746800.49999988</v>
      </c>
      <c r="AY11" s="91">
        <v>70807865.920000032</v>
      </c>
      <c r="AZ11" s="91">
        <v>41981443.729999982</v>
      </c>
      <c r="BA11" s="91">
        <v>73485032.739999995</v>
      </c>
      <c r="BB11" s="91">
        <v>43293267.509999998</v>
      </c>
      <c r="BC11" s="91">
        <v>42885767.510000005</v>
      </c>
      <c r="BD11" s="91">
        <v>106470381.23999999</v>
      </c>
      <c r="BE11" s="91">
        <v>50040772.600000009</v>
      </c>
      <c r="BF11" s="91">
        <v>44036588.400000006</v>
      </c>
      <c r="BG11" s="91">
        <v>133723797.31</v>
      </c>
      <c r="BH11" s="91">
        <v>46187912.490000002</v>
      </c>
      <c r="BI11" s="91">
        <v>51375412.480000004</v>
      </c>
      <c r="BJ11" s="91">
        <v>562318098.92999995</v>
      </c>
      <c r="BK11" s="91">
        <v>48601095.600000009</v>
      </c>
      <c r="BL11" s="91">
        <v>42388931.440000013</v>
      </c>
      <c r="BM11" s="91">
        <v>42425803.660000011</v>
      </c>
      <c r="BN11" s="91">
        <v>41403228.360000007</v>
      </c>
      <c r="BO11" s="91">
        <v>41916403.360000007</v>
      </c>
      <c r="BP11" s="91">
        <v>42878341.370000005</v>
      </c>
      <c r="BQ11" s="91">
        <v>41932929.069999993</v>
      </c>
      <c r="BR11" s="91">
        <v>41888953.359999999</v>
      </c>
      <c r="BS11" s="91">
        <v>354922290.81999999</v>
      </c>
      <c r="BT11" s="91">
        <v>55041123.679999992</v>
      </c>
      <c r="BU11" s="91">
        <v>57001010.759999983</v>
      </c>
      <c r="BV11" s="91">
        <v>625402209.63999999</v>
      </c>
      <c r="BW11" s="91">
        <v>493040546.00999999</v>
      </c>
      <c r="BX11" s="91">
        <v>1282021455.98</v>
      </c>
      <c r="BY11" s="91">
        <v>1953586498.3000002</v>
      </c>
      <c r="BZ11" s="91">
        <v>1528892630.3699994</v>
      </c>
      <c r="CA11" s="91">
        <v>1266606340.8600001</v>
      </c>
      <c r="CB11" s="91">
        <v>1435802321.1199999</v>
      </c>
    </row>
    <row r="12" spans="1:80" x14ac:dyDescent="0.25">
      <c r="A12" s="136" t="s">
        <v>670</v>
      </c>
      <c r="B12" s="91"/>
      <c r="C12" s="91">
        <v>-8127660.75</v>
      </c>
      <c r="D12" s="91">
        <v>-15133753.999999998</v>
      </c>
      <c r="E12" s="91">
        <v>-29583960.900000002</v>
      </c>
      <c r="F12" s="91">
        <v>-5296782.92</v>
      </c>
      <c r="G12" s="91">
        <v>-6293585.2599999998</v>
      </c>
      <c r="H12" s="91">
        <v>-5734482.1599999992</v>
      </c>
      <c r="I12" s="91">
        <v>-3710755.4699999997</v>
      </c>
      <c r="J12" s="91">
        <v>-7600698.3399999999</v>
      </c>
      <c r="K12" s="91">
        <v>-5930851.0100000007</v>
      </c>
      <c r="L12" s="91">
        <v>-14043997.800000001</v>
      </c>
      <c r="M12" s="91">
        <v>-7398599.0899999999</v>
      </c>
      <c r="N12" s="91">
        <v>-10432996.519999998</v>
      </c>
      <c r="O12" s="91">
        <v>-15050399.179999998</v>
      </c>
      <c r="P12" s="91">
        <v>-16855204.379999999</v>
      </c>
      <c r="Q12" s="91">
        <v>-20992672.080000002</v>
      </c>
      <c r="R12" s="91">
        <v>-12332292.130000001</v>
      </c>
      <c r="S12" s="91">
        <v>-31137347.380000006</v>
      </c>
      <c r="T12" s="91">
        <v>-11815155.129999999</v>
      </c>
      <c r="U12" s="91">
        <v>-9796279.3000000007</v>
      </c>
      <c r="V12" s="91">
        <v>-8476504.0899999999</v>
      </c>
      <c r="W12" s="91">
        <v>-8096265.1000000006</v>
      </c>
      <c r="X12" s="91">
        <v>-5887511.75</v>
      </c>
      <c r="Y12" s="91">
        <v>-4966470.75</v>
      </c>
      <c r="Z12" s="91">
        <v>-18187691.52</v>
      </c>
      <c r="AA12" s="91">
        <v>-14671414.609999999</v>
      </c>
      <c r="AB12" s="91">
        <v>-5647608.5900000008</v>
      </c>
      <c r="AC12" s="91">
        <v>-9767464.7600000016</v>
      </c>
      <c r="AD12" s="91">
        <v>-7606200.8100000005</v>
      </c>
      <c r="AE12" s="91">
        <v>-26223872.949999992</v>
      </c>
      <c r="AF12" s="91">
        <v>-10407310.880000001</v>
      </c>
      <c r="AG12" s="91">
        <v>-8941744.0600000005</v>
      </c>
      <c r="AH12" s="91">
        <v>-6863248.8899999997</v>
      </c>
      <c r="AI12" s="91">
        <v>-8508082.8599999994</v>
      </c>
      <c r="AJ12" s="91">
        <v>-16809365.91</v>
      </c>
      <c r="AK12" s="91">
        <v>-8509631.5099999998</v>
      </c>
      <c r="AL12" s="91">
        <v>-26247620.960000005</v>
      </c>
      <c r="AM12" s="91">
        <v>-19446468.02</v>
      </c>
      <c r="AN12" s="91">
        <v>-9597126.9199999999</v>
      </c>
      <c r="AO12" s="91">
        <v>-6707470.9600000009</v>
      </c>
      <c r="AP12" s="91">
        <v>-6835957.54</v>
      </c>
      <c r="AQ12" s="91">
        <v>-20500849.140000001</v>
      </c>
      <c r="AR12" s="91">
        <v>-13824710.109999999</v>
      </c>
      <c r="AS12" s="91">
        <v>-7541766.5999999996</v>
      </c>
      <c r="AT12" s="91">
        <v>-10359749.67</v>
      </c>
      <c r="AU12" s="91">
        <v>-13294358.690000001</v>
      </c>
      <c r="AV12" s="91">
        <v>-8962671.8500000015</v>
      </c>
      <c r="AW12" s="91">
        <v>-6898574.9100000001</v>
      </c>
      <c r="AX12" s="91">
        <v>-27659348.289999999</v>
      </c>
      <c r="AY12" s="91">
        <v>-11766021.91</v>
      </c>
      <c r="AZ12" s="91">
        <v>-9739627.2999999989</v>
      </c>
      <c r="BA12" s="91">
        <v>-9998349.540000001</v>
      </c>
      <c r="BB12" s="91">
        <v>-6742043.0199999996</v>
      </c>
      <c r="BC12" s="91">
        <v>-6383876.4700000007</v>
      </c>
      <c r="BD12" s="91">
        <v>-11506417.07</v>
      </c>
      <c r="BE12" s="91">
        <v>-11761058.530000001</v>
      </c>
      <c r="BF12" s="91">
        <v>-23241457.84</v>
      </c>
      <c r="BG12" s="91">
        <v>-12591209.409999998</v>
      </c>
      <c r="BH12" s="91">
        <v>-7610502.0099999998</v>
      </c>
      <c r="BI12" s="91">
        <v>-9000290.4199999999</v>
      </c>
      <c r="BJ12" s="91">
        <v>-32163144.949999999</v>
      </c>
      <c r="BK12" s="91">
        <v>-19798576.850000001</v>
      </c>
      <c r="BL12" s="91">
        <v>-8522703.8499999996</v>
      </c>
      <c r="BM12" s="91">
        <v>-6614313.1500000004</v>
      </c>
      <c r="BN12" s="91">
        <v>-8532878.5599999987</v>
      </c>
      <c r="BO12" s="91">
        <v>-6448861.1099999994</v>
      </c>
      <c r="BP12" s="91">
        <v>-6881912.0999999987</v>
      </c>
      <c r="BQ12" s="91">
        <v>-6131942.0299999993</v>
      </c>
      <c r="BR12" s="91">
        <v>-8660685.7699999996</v>
      </c>
      <c r="BS12" s="91">
        <v>-17104925.140000001</v>
      </c>
      <c r="BT12" s="91">
        <v>-6658935.6499999994</v>
      </c>
      <c r="BU12" s="91">
        <v>-6977004.2400000002</v>
      </c>
      <c r="BV12" s="91">
        <v>-28927262.23</v>
      </c>
      <c r="BW12" s="91">
        <v>-119288124.22000001</v>
      </c>
      <c r="BX12" s="91">
        <v>-163593792.79000002</v>
      </c>
      <c r="BY12" s="91">
        <v>-150203566.78999999</v>
      </c>
      <c r="BZ12" s="91">
        <v>-151629052.69999999</v>
      </c>
      <c r="CA12" s="91">
        <v>-152503998.47</v>
      </c>
      <c r="CB12" s="91">
        <v>-131260000.68000001</v>
      </c>
    </row>
    <row r="13" spans="1:80" x14ac:dyDescent="0.25">
      <c r="A13" s="136" t="s">
        <v>671</v>
      </c>
      <c r="B13" s="91"/>
      <c r="C13" s="91">
        <v>0</v>
      </c>
      <c r="D13" s="91">
        <v>0</v>
      </c>
      <c r="E13" s="91">
        <v>9.4587448984384537E-11</v>
      </c>
      <c r="F13" s="91">
        <v>0</v>
      </c>
      <c r="G13" s="91">
        <v>0</v>
      </c>
      <c r="H13" s="91">
        <v>-2.6921043172478676E-10</v>
      </c>
      <c r="I13" s="91">
        <v>0</v>
      </c>
      <c r="J13" s="91">
        <v>0</v>
      </c>
      <c r="K13" s="91">
        <v>-4.3655745685100555E-11</v>
      </c>
      <c r="L13" s="91">
        <v>0</v>
      </c>
      <c r="M13" s="91">
        <v>0</v>
      </c>
      <c r="N13" s="91">
        <v>0</v>
      </c>
      <c r="O13" s="91">
        <v>0</v>
      </c>
      <c r="P13" s="91">
        <v>0</v>
      </c>
      <c r="Q13" s="91">
        <v>0</v>
      </c>
      <c r="R13" s="91">
        <v>0</v>
      </c>
      <c r="S13" s="91">
        <v>0</v>
      </c>
      <c r="T13" s="91">
        <v>0</v>
      </c>
      <c r="U13" s="91">
        <v>0</v>
      </c>
      <c r="V13" s="91">
        <v>0</v>
      </c>
      <c r="W13" s="91">
        <v>0</v>
      </c>
      <c r="X13" s="91">
        <v>0</v>
      </c>
      <c r="Y13" s="91">
        <v>0</v>
      </c>
      <c r="Z13" s="91">
        <v>0</v>
      </c>
      <c r="AA13" s="91">
        <v>0</v>
      </c>
      <c r="AB13" s="91">
        <v>0</v>
      </c>
      <c r="AC13" s="91">
        <v>0</v>
      </c>
      <c r="AD13" s="91">
        <v>0</v>
      </c>
      <c r="AE13" s="91">
        <v>0</v>
      </c>
      <c r="AF13" s="91">
        <v>0</v>
      </c>
      <c r="AG13" s="91">
        <v>0</v>
      </c>
      <c r="AH13" s="91">
        <v>0</v>
      </c>
      <c r="AI13" s="91">
        <v>0</v>
      </c>
      <c r="AJ13" s="91">
        <v>0</v>
      </c>
      <c r="AK13" s="91">
        <v>0</v>
      </c>
      <c r="AL13" s="91">
        <v>0</v>
      </c>
      <c r="AM13" s="91">
        <v>0</v>
      </c>
      <c r="AN13" s="91">
        <v>0</v>
      </c>
      <c r="AO13" s="91">
        <v>0</v>
      </c>
      <c r="AP13" s="91">
        <v>0</v>
      </c>
      <c r="AQ13" s="91">
        <v>0</v>
      </c>
      <c r="AR13" s="91">
        <v>0</v>
      </c>
      <c r="AS13" s="91">
        <v>0</v>
      </c>
      <c r="AT13" s="91">
        <v>0</v>
      </c>
      <c r="AU13" s="91">
        <v>0</v>
      </c>
      <c r="AV13" s="91">
        <v>0</v>
      </c>
      <c r="AW13" s="91">
        <v>0</v>
      </c>
      <c r="AX13" s="91">
        <v>0</v>
      </c>
      <c r="AY13" s="91">
        <v>0</v>
      </c>
      <c r="AZ13" s="91">
        <v>0</v>
      </c>
      <c r="BA13" s="91">
        <v>0</v>
      </c>
      <c r="BB13" s="91">
        <v>0</v>
      </c>
      <c r="BC13" s="91">
        <v>0</v>
      </c>
      <c r="BD13" s="91">
        <v>0</v>
      </c>
      <c r="BE13" s="91">
        <v>0</v>
      </c>
      <c r="BF13" s="91">
        <v>0</v>
      </c>
      <c r="BG13" s="91">
        <v>0</v>
      </c>
      <c r="BH13" s="91">
        <v>0</v>
      </c>
      <c r="BI13" s="91">
        <v>0</v>
      </c>
      <c r="BJ13" s="91">
        <v>0</v>
      </c>
      <c r="BK13" s="91">
        <v>0</v>
      </c>
      <c r="BL13" s="91">
        <v>0</v>
      </c>
      <c r="BM13" s="91">
        <v>0</v>
      </c>
      <c r="BN13" s="91">
        <v>0</v>
      </c>
      <c r="BO13" s="91">
        <v>0</v>
      </c>
      <c r="BP13" s="91">
        <v>0</v>
      </c>
      <c r="BQ13" s="91">
        <v>0</v>
      </c>
      <c r="BR13" s="91">
        <v>0</v>
      </c>
      <c r="BS13" s="91">
        <v>0</v>
      </c>
      <c r="BT13" s="91">
        <v>0</v>
      </c>
      <c r="BU13" s="91">
        <v>0</v>
      </c>
      <c r="BV13" s="91">
        <v>0</v>
      </c>
      <c r="BW13" s="91">
        <v>-2.1827872842550278E-10</v>
      </c>
      <c r="BX13" s="91">
        <v>0</v>
      </c>
      <c r="BY13" s="91">
        <v>0</v>
      </c>
      <c r="BZ13" s="91">
        <v>0</v>
      </c>
      <c r="CA13" s="91">
        <v>0</v>
      </c>
      <c r="CB13" s="91">
        <v>0</v>
      </c>
    </row>
    <row r="14" spans="1:80" x14ac:dyDescent="0.25">
      <c r="A14" s="137" t="s">
        <v>699</v>
      </c>
      <c r="B14" s="138"/>
      <c r="C14" s="91">
        <v>0</v>
      </c>
      <c r="D14" s="91">
        <v>0</v>
      </c>
      <c r="E14" s="91">
        <v>0</v>
      </c>
      <c r="F14" s="91">
        <v>0</v>
      </c>
      <c r="G14" s="91">
        <v>0</v>
      </c>
      <c r="H14" s="91">
        <v>0</v>
      </c>
      <c r="I14" s="91">
        <v>393597.43</v>
      </c>
      <c r="J14" s="91">
        <v>0</v>
      </c>
      <c r="K14" s="91">
        <v>185786.37</v>
      </c>
      <c r="L14" s="91">
        <v>0</v>
      </c>
      <c r="M14" s="91">
        <v>0</v>
      </c>
      <c r="N14" s="91">
        <v>0</v>
      </c>
      <c r="O14" s="91">
        <v>0</v>
      </c>
      <c r="P14" s="91">
        <v>0</v>
      </c>
      <c r="Q14" s="91">
        <v>0</v>
      </c>
      <c r="R14" s="91">
        <v>0</v>
      </c>
      <c r="S14" s="91">
        <v>0</v>
      </c>
      <c r="T14" s="91">
        <v>411071.06</v>
      </c>
      <c r="U14" s="91">
        <v>0</v>
      </c>
      <c r="V14" s="91">
        <v>0</v>
      </c>
      <c r="W14" s="91">
        <v>0</v>
      </c>
      <c r="X14" s="91">
        <v>0</v>
      </c>
      <c r="Y14" s="91">
        <v>0</v>
      </c>
      <c r="Z14" s="91">
        <v>0</v>
      </c>
      <c r="AA14" s="91">
        <v>0</v>
      </c>
      <c r="AB14" s="91">
        <v>0</v>
      </c>
      <c r="AC14" s="91">
        <v>0</v>
      </c>
      <c r="AD14" s="91">
        <v>0</v>
      </c>
      <c r="AE14" s="91">
        <v>0</v>
      </c>
      <c r="AF14" s="91">
        <v>0</v>
      </c>
      <c r="AG14" s="91">
        <v>0</v>
      </c>
      <c r="AH14" s="91">
        <v>0</v>
      </c>
      <c r="AI14" s="91">
        <v>0</v>
      </c>
      <c r="AJ14" s="91">
        <v>0</v>
      </c>
      <c r="AK14" s="91">
        <v>0</v>
      </c>
      <c r="AL14" s="91">
        <v>0</v>
      </c>
      <c r="AM14" s="91">
        <v>0</v>
      </c>
      <c r="AN14" s="91">
        <v>0</v>
      </c>
      <c r="AO14" s="91">
        <v>0</v>
      </c>
      <c r="AP14" s="91">
        <v>0</v>
      </c>
      <c r="AQ14" s="91">
        <v>0</v>
      </c>
      <c r="AR14" s="91">
        <v>0</v>
      </c>
      <c r="AS14" s="91">
        <v>0</v>
      </c>
      <c r="AT14" s="91">
        <v>0</v>
      </c>
      <c r="AU14" s="91">
        <v>0</v>
      </c>
      <c r="AV14" s="91">
        <v>0</v>
      </c>
      <c r="AW14" s="91">
        <v>0</v>
      </c>
      <c r="AX14" s="91">
        <v>0</v>
      </c>
      <c r="AY14" s="91">
        <v>0</v>
      </c>
      <c r="AZ14" s="91">
        <v>0</v>
      </c>
      <c r="BA14" s="91">
        <v>0</v>
      </c>
      <c r="BB14" s="91">
        <v>0</v>
      </c>
      <c r="BC14" s="91">
        <v>0</v>
      </c>
      <c r="BD14" s="91">
        <v>0</v>
      </c>
      <c r="BE14" s="91">
        <v>0</v>
      </c>
      <c r="BF14" s="91">
        <v>0</v>
      </c>
      <c r="BG14" s="91">
        <v>0</v>
      </c>
      <c r="BH14" s="91">
        <v>0</v>
      </c>
      <c r="BI14" s="91">
        <v>0</v>
      </c>
      <c r="BJ14" s="91">
        <v>0</v>
      </c>
      <c r="BK14" s="91">
        <v>0</v>
      </c>
      <c r="BL14" s="91">
        <v>0</v>
      </c>
      <c r="BM14" s="91">
        <v>0</v>
      </c>
      <c r="BN14" s="91">
        <v>0</v>
      </c>
      <c r="BO14" s="91">
        <v>0</v>
      </c>
      <c r="BP14" s="91">
        <v>0</v>
      </c>
      <c r="BQ14" s="91">
        <v>0</v>
      </c>
      <c r="BR14" s="91">
        <v>0</v>
      </c>
      <c r="BS14" s="91">
        <v>0</v>
      </c>
      <c r="BT14" s="91">
        <v>0</v>
      </c>
      <c r="BU14" s="91">
        <v>0</v>
      </c>
      <c r="BV14" s="91">
        <v>0</v>
      </c>
      <c r="BW14" s="91">
        <v>579383.80000000005</v>
      </c>
      <c r="BX14" s="91">
        <v>411071.06</v>
      </c>
      <c r="BY14" s="91">
        <v>0</v>
      </c>
      <c r="BZ14" s="91">
        <v>0</v>
      </c>
      <c r="CA14" s="91">
        <v>0</v>
      </c>
      <c r="CB14" s="91">
        <v>0</v>
      </c>
    </row>
    <row r="15" spans="1:80" x14ac:dyDescent="0.25">
      <c r="A15" s="139" t="s">
        <v>315</v>
      </c>
      <c r="B15" s="140">
        <v>10039841645.940001</v>
      </c>
      <c r="C15" s="141">
        <v>10051217021.440001</v>
      </c>
      <c r="D15" s="141">
        <v>10059089037.889999</v>
      </c>
      <c r="E15" s="141">
        <v>10085877637.4</v>
      </c>
      <c r="F15" s="141">
        <v>10107781525.780001</v>
      </c>
      <c r="G15" s="141">
        <v>10117136077.450001</v>
      </c>
      <c r="H15" s="141">
        <v>10177335824.93</v>
      </c>
      <c r="I15" s="141">
        <v>10186923941.219999</v>
      </c>
      <c r="J15" s="141">
        <v>10226671445.120001</v>
      </c>
      <c r="K15" s="141">
        <v>10276653729.27</v>
      </c>
      <c r="L15" s="141">
        <v>10317435622.68</v>
      </c>
      <c r="M15" s="141">
        <v>10365026128.49</v>
      </c>
      <c r="N15" s="141">
        <v>10414173451.530001</v>
      </c>
      <c r="O15" s="141">
        <v>10489209833.700001</v>
      </c>
      <c r="P15" s="141">
        <v>10590717314.809999</v>
      </c>
      <c r="Q15" s="141">
        <v>10727421506.360001</v>
      </c>
      <c r="R15" s="141">
        <v>10805506158.35</v>
      </c>
      <c r="S15" s="141">
        <v>10908822882.139999</v>
      </c>
      <c r="T15" s="141">
        <v>10983505941.58</v>
      </c>
      <c r="U15" s="141">
        <v>11018179664.860001</v>
      </c>
      <c r="V15" s="141">
        <v>11066612281.309999</v>
      </c>
      <c r="W15" s="141">
        <v>11142033320.9</v>
      </c>
      <c r="X15" s="141">
        <v>11190117298.91</v>
      </c>
      <c r="Y15" s="141">
        <v>11224551924.290001</v>
      </c>
      <c r="Z15" s="141">
        <v>11533012185.780001</v>
      </c>
      <c r="AA15" s="141">
        <v>11571960811.700001</v>
      </c>
      <c r="AB15" s="141">
        <v>11646604827.530001</v>
      </c>
      <c r="AC15" s="141">
        <v>11699312509.530001</v>
      </c>
      <c r="AD15" s="141">
        <v>11931074032.540001</v>
      </c>
      <c r="AE15" s="141">
        <v>12227843933.66</v>
      </c>
      <c r="AF15" s="141">
        <v>12620506628.41</v>
      </c>
      <c r="AG15" s="141">
        <v>12677288185.309999</v>
      </c>
      <c r="AH15" s="141">
        <v>12742732677.700001</v>
      </c>
      <c r="AI15" s="141">
        <v>12812126338.200001</v>
      </c>
      <c r="AJ15" s="141">
        <v>12880285225.1</v>
      </c>
      <c r="AK15" s="141">
        <v>12922495913.620001</v>
      </c>
      <c r="AL15" s="141">
        <v>13336395117.290001</v>
      </c>
      <c r="AM15" s="141">
        <v>13361622066.25</v>
      </c>
      <c r="AN15" s="141">
        <v>13393753879.27</v>
      </c>
      <c r="AO15" s="141">
        <v>13436386100.76</v>
      </c>
      <c r="AP15" s="141">
        <v>13472204351.93</v>
      </c>
      <c r="AQ15" s="141">
        <v>13616338700.360001</v>
      </c>
      <c r="AR15" s="141">
        <v>13728427564.040001</v>
      </c>
      <c r="AS15" s="141">
        <v>13792917010.549999</v>
      </c>
      <c r="AT15" s="141">
        <v>13824782354.68</v>
      </c>
      <c r="AU15" s="141">
        <v>13988869660.809999</v>
      </c>
      <c r="AV15" s="141">
        <v>14029229536.379999</v>
      </c>
      <c r="AW15" s="141">
        <v>14072571242.75</v>
      </c>
      <c r="AX15" s="141">
        <v>14713658694.959999</v>
      </c>
      <c r="AY15" s="141">
        <v>14772700538.969999</v>
      </c>
      <c r="AZ15" s="141">
        <v>14804942355.4</v>
      </c>
      <c r="BA15" s="141">
        <v>14868429038.6</v>
      </c>
      <c r="BB15" s="141">
        <v>14904980263.09</v>
      </c>
      <c r="BC15" s="141">
        <v>14941482154.129999</v>
      </c>
      <c r="BD15" s="141">
        <v>15036446118.299999</v>
      </c>
      <c r="BE15" s="141">
        <v>15074725832.370001</v>
      </c>
      <c r="BF15" s="141">
        <v>15095520962.93</v>
      </c>
      <c r="BG15" s="141">
        <v>15216653550.83</v>
      </c>
      <c r="BH15" s="141">
        <v>15255230961.309999</v>
      </c>
      <c r="BI15" s="141">
        <v>15297606083.370001</v>
      </c>
      <c r="BJ15" s="141">
        <v>15827761037.35</v>
      </c>
      <c r="BK15" s="141">
        <v>15856563556.1</v>
      </c>
      <c r="BL15" s="141">
        <v>15890429783.690001</v>
      </c>
      <c r="BM15" s="141">
        <v>15926241274.200001</v>
      </c>
      <c r="BN15" s="141">
        <v>15959111624</v>
      </c>
      <c r="BO15" s="141">
        <v>15994579166.25</v>
      </c>
      <c r="BP15" s="141">
        <v>16030575595.52</v>
      </c>
      <c r="BQ15" s="141">
        <v>16066376582.559999</v>
      </c>
      <c r="BR15" s="141">
        <v>16099604850.15</v>
      </c>
      <c r="BS15" s="141">
        <v>16437422215.83</v>
      </c>
      <c r="BT15" s="141">
        <v>16485804403.860001</v>
      </c>
      <c r="BU15" s="141">
        <v>16535828410.379999</v>
      </c>
      <c r="BV15" s="141">
        <v>17132303357.790001</v>
      </c>
      <c r="BW15" s="141">
        <v>374331805.58999997</v>
      </c>
      <c r="BX15" s="141">
        <v>1118838734.25</v>
      </c>
      <c r="BY15" s="141">
        <v>1803382931.51</v>
      </c>
      <c r="BZ15" s="141">
        <v>1377263577.6700001</v>
      </c>
      <c r="CA15" s="141">
        <v>1114102342.3900001</v>
      </c>
      <c r="CB15" s="141">
        <v>1304542320.4400001</v>
      </c>
    </row>
    <row r="16" spans="1:80" x14ac:dyDescent="0.25">
      <c r="A16" s="136" t="s">
        <v>700</v>
      </c>
      <c r="B16" s="91">
        <v>0</v>
      </c>
      <c r="C16" s="91">
        <v>0</v>
      </c>
      <c r="D16" s="91">
        <v>0</v>
      </c>
      <c r="E16" s="91">
        <v>0</v>
      </c>
      <c r="F16" s="91">
        <v>0</v>
      </c>
      <c r="G16" s="91">
        <v>0</v>
      </c>
      <c r="H16" s="91">
        <v>0</v>
      </c>
      <c r="I16" s="91">
        <v>0</v>
      </c>
      <c r="J16" s="91">
        <v>0</v>
      </c>
      <c r="K16" s="91">
        <v>0</v>
      </c>
      <c r="L16" s="91">
        <v>0</v>
      </c>
      <c r="M16" s="91">
        <v>0</v>
      </c>
      <c r="N16" s="91">
        <v>0</v>
      </c>
      <c r="O16" s="91">
        <v>0</v>
      </c>
      <c r="P16" s="91">
        <v>0</v>
      </c>
      <c r="Q16" s="91">
        <v>0</v>
      </c>
      <c r="R16" s="91">
        <v>0</v>
      </c>
      <c r="S16" s="91">
        <v>0</v>
      </c>
      <c r="T16" s="91">
        <v>0</v>
      </c>
      <c r="U16" s="91">
        <v>0</v>
      </c>
      <c r="V16" s="91">
        <v>0</v>
      </c>
      <c r="W16" s="91">
        <v>0</v>
      </c>
      <c r="X16" s="91">
        <v>0</v>
      </c>
      <c r="Y16" s="91">
        <v>0</v>
      </c>
      <c r="Z16" s="91">
        <v>0</v>
      </c>
      <c r="AA16" s="91">
        <v>0</v>
      </c>
      <c r="AB16" s="91">
        <v>0</v>
      </c>
      <c r="AC16" s="91">
        <v>0</v>
      </c>
      <c r="AD16" s="91">
        <v>0</v>
      </c>
      <c r="AE16" s="91">
        <v>0</v>
      </c>
      <c r="AF16" s="91">
        <v>0</v>
      </c>
      <c r="AG16" s="91">
        <v>0</v>
      </c>
      <c r="AH16" s="91">
        <v>0</v>
      </c>
      <c r="AI16" s="91">
        <v>0</v>
      </c>
      <c r="AJ16" s="91">
        <v>0</v>
      </c>
      <c r="AK16" s="91">
        <v>0</v>
      </c>
      <c r="AL16" s="91">
        <v>0</v>
      </c>
      <c r="AM16" s="91">
        <v>0</v>
      </c>
      <c r="AN16" s="91">
        <v>0</v>
      </c>
      <c r="AO16" s="91">
        <v>0</v>
      </c>
      <c r="AP16" s="91">
        <v>0</v>
      </c>
      <c r="AQ16" s="91">
        <v>0</v>
      </c>
      <c r="AR16" s="91">
        <v>0</v>
      </c>
      <c r="AS16" s="91">
        <v>0</v>
      </c>
      <c r="AT16" s="91">
        <v>0</v>
      </c>
      <c r="AU16" s="91">
        <v>0</v>
      </c>
      <c r="AV16" s="91">
        <v>0</v>
      </c>
      <c r="AW16" s="91">
        <v>0</v>
      </c>
      <c r="AX16" s="91">
        <v>0</v>
      </c>
      <c r="AY16" s="91">
        <v>0</v>
      </c>
      <c r="AZ16" s="91">
        <v>0</v>
      </c>
      <c r="BA16" s="91">
        <v>0</v>
      </c>
      <c r="BB16" s="91">
        <v>0</v>
      </c>
      <c r="BC16" s="91">
        <v>0</v>
      </c>
      <c r="BD16" s="91">
        <v>0</v>
      </c>
      <c r="BE16" s="91">
        <v>0</v>
      </c>
      <c r="BF16" s="91">
        <v>0</v>
      </c>
      <c r="BG16" s="91">
        <v>0</v>
      </c>
      <c r="BH16" s="91">
        <v>0</v>
      </c>
      <c r="BI16" s="91">
        <v>0</v>
      </c>
      <c r="BJ16" s="91">
        <v>0</v>
      </c>
      <c r="BK16" s="91">
        <v>0</v>
      </c>
      <c r="BL16" s="91">
        <v>0</v>
      </c>
      <c r="BM16" s="91">
        <v>0</v>
      </c>
      <c r="BN16" s="91">
        <v>0</v>
      </c>
      <c r="BO16" s="91">
        <v>0</v>
      </c>
      <c r="BP16" s="91">
        <v>0</v>
      </c>
      <c r="BQ16" s="91">
        <v>0</v>
      </c>
      <c r="BR16" s="91">
        <v>0</v>
      </c>
      <c r="BS16" s="91">
        <v>0</v>
      </c>
      <c r="BT16" s="91">
        <v>0</v>
      </c>
      <c r="BU16" s="91">
        <v>0</v>
      </c>
      <c r="BV16" s="91">
        <v>0</v>
      </c>
      <c r="BW16" s="91"/>
      <c r="BX16" s="91"/>
      <c r="BY16" s="91"/>
      <c r="BZ16" s="91"/>
      <c r="CA16" s="91"/>
      <c r="CB16" s="91"/>
    </row>
    <row r="17" spans="1:80" x14ac:dyDescent="0.25">
      <c r="A17" s="136"/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1"/>
      <c r="CA17" s="91"/>
      <c r="CB17" s="91"/>
    </row>
    <row r="18" spans="1:80" x14ac:dyDescent="0.25">
      <c r="A18" s="133">
        <v>1011000</v>
      </c>
      <c r="B18" s="134" t="s">
        <v>701</v>
      </c>
      <c r="C18" s="135"/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35"/>
      <c r="AD18" s="135"/>
      <c r="AE18" s="135"/>
      <c r="AF18" s="135"/>
      <c r="AG18" s="135"/>
      <c r="AH18" s="135"/>
      <c r="AI18" s="135"/>
      <c r="AJ18" s="135"/>
      <c r="AK18" s="135"/>
      <c r="AL18" s="135"/>
      <c r="AM18" s="135"/>
      <c r="AN18" s="135"/>
      <c r="AO18" s="135"/>
      <c r="AP18" s="135"/>
      <c r="AQ18" s="135"/>
      <c r="AR18" s="135"/>
      <c r="AS18" s="135"/>
      <c r="AT18" s="135"/>
      <c r="AU18" s="135"/>
      <c r="AV18" s="135"/>
      <c r="AW18" s="135"/>
      <c r="AX18" s="135"/>
      <c r="AY18" s="135"/>
      <c r="AZ18" s="135"/>
      <c r="BA18" s="135"/>
      <c r="BB18" s="135"/>
      <c r="BC18" s="135"/>
      <c r="BD18" s="135"/>
      <c r="BE18" s="135"/>
      <c r="BF18" s="135"/>
      <c r="BG18" s="135"/>
      <c r="BH18" s="135"/>
      <c r="BI18" s="135"/>
      <c r="BJ18" s="135"/>
      <c r="BK18" s="135"/>
      <c r="BL18" s="135"/>
      <c r="BM18" s="135"/>
      <c r="BN18" s="135"/>
      <c r="BO18" s="135"/>
      <c r="BP18" s="135"/>
      <c r="BQ18" s="135"/>
      <c r="BR18" s="135"/>
      <c r="BS18" s="135"/>
      <c r="BT18" s="135"/>
      <c r="BU18" s="135"/>
      <c r="BV18" s="135"/>
      <c r="BW18" s="135"/>
      <c r="BX18" s="135"/>
      <c r="BY18" s="135"/>
      <c r="BZ18" s="135"/>
      <c r="CA18" s="135"/>
      <c r="CB18" s="135"/>
    </row>
    <row r="19" spans="1:80" x14ac:dyDescent="0.25">
      <c r="A19" s="136" t="s">
        <v>698</v>
      </c>
      <c r="B19" s="91"/>
      <c r="C19" s="91">
        <v>2864990.53</v>
      </c>
      <c r="D19" s="91">
        <v>2837442.54</v>
      </c>
      <c r="E19" s="91">
        <v>2799616.21</v>
      </c>
      <c r="F19" s="91">
        <v>3820458.97</v>
      </c>
      <c r="G19" s="91">
        <v>3782632.64</v>
      </c>
      <c r="H19" s="91">
        <v>3744806.31</v>
      </c>
      <c r="I19" s="91">
        <v>3706979.99</v>
      </c>
      <c r="J19" s="91">
        <v>3669153.66</v>
      </c>
      <c r="K19" s="91">
        <v>3631327.33</v>
      </c>
      <c r="L19" s="91">
        <v>3593501.01</v>
      </c>
      <c r="M19" s="91">
        <v>3555674.68</v>
      </c>
      <c r="N19" s="91">
        <v>3517848.35</v>
      </c>
      <c r="O19" s="91">
        <v>3480022.03</v>
      </c>
      <c r="P19" s="91">
        <v>3442195.7</v>
      </c>
      <c r="Q19" s="91">
        <v>3404369.38</v>
      </c>
      <c r="R19" s="91">
        <v>3366543.05</v>
      </c>
      <c r="S19" s="91">
        <v>3328716.72</v>
      </c>
      <c r="T19" s="91">
        <v>3290890.4</v>
      </c>
      <c r="U19" s="91">
        <v>3253064.07</v>
      </c>
      <c r="V19" s="91">
        <v>3215237.75</v>
      </c>
      <c r="W19" s="91">
        <v>3177411.42</v>
      </c>
      <c r="X19" s="91">
        <v>3139585.09</v>
      </c>
      <c r="Y19" s="91">
        <v>3101758.77</v>
      </c>
      <c r="Z19" s="91">
        <v>3063932.44</v>
      </c>
      <c r="AA19" s="91">
        <v>3026106.11</v>
      </c>
      <c r="AB19" s="91">
        <v>2988279.79</v>
      </c>
      <c r="AC19" s="91">
        <v>2950453.46</v>
      </c>
      <c r="AD19" s="91">
        <v>2912627.13</v>
      </c>
      <c r="AE19" s="91">
        <v>2874800.81</v>
      </c>
      <c r="AF19" s="91">
        <v>2836974.48</v>
      </c>
      <c r="AG19" s="91">
        <v>2799148.15</v>
      </c>
      <c r="AH19" s="91">
        <v>2761321.83</v>
      </c>
      <c r="AI19" s="91">
        <v>2723495.5</v>
      </c>
      <c r="AJ19" s="91">
        <v>2685669.18</v>
      </c>
      <c r="AK19" s="91">
        <v>2647842.85</v>
      </c>
      <c r="AL19" s="91">
        <v>2610016.52</v>
      </c>
      <c r="AM19" s="91">
        <v>2572190.2000000002</v>
      </c>
      <c r="AN19" s="91">
        <v>2534363.87</v>
      </c>
      <c r="AO19" s="91">
        <v>2496537.54</v>
      </c>
      <c r="AP19" s="91">
        <v>2458711.21</v>
      </c>
      <c r="AQ19" s="91">
        <v>2420884.88</v>
      </c>
      <c r="AR19" s="91">
        <v>2383058.5499999998</v>
      </c>
      <c r="AS19" s="91">
        <v>2345232.2200000002</v>
      </c>
      <c r="AT19" s="91">
        <v>2307405.89</v>
      </c>
      <c r="AU19" s="91">
        <v>2269579.56</v>
      </c>
      <c r="AV19" s="91">
        <v>2231753.23</v>
      </c>
      <c r="AW19" s="91">
        <v>2193926.9</v>
      </c>
      <c r="AX19" s="91">
        <v>2156100.5699999998</v>
      </c>
      <c r="AY19" s="91">
        <v>2118274.2400000002</v>
      </c>
      <c r="AZ19" s="91">
        <v>2080447.91</v>
      </c>
      <c r="BA19" s="91">
        <v>2042621.58</v>
      </c>
      <c r="BB19" s="91">
        <v>2004795.25</v>
      </c>
      <c r="BC19" s="91">
        <v>1966968.92</v>
      </c>
      <c r="BD19" s="91">
        <v>1929142.59</v>
      </c>
      <c r="BE19" s="91">
        <v>1891316.26</v>
      </c>
      <c r="BF19" s="91">
        <v>1853489.93</v>
      </c>
      <c r="BG19" s="91">
        <v>1815663.6</v>
      </c>
      <c r="BH19" s="91">
        <v>1777837.27</v>
      </c>
      <c r="BI19" s="91">
        <v>1740010.94</v>
      </c>
      <c r="BJ19" s="91">
        <v>1702184.61</v>
      </c>
      <c r="BK19" s="91">
        <v>1664358.28</v>
      </c>
      <c r="BL19" s="91">
        <v>1626531.95</v>
      </c>
      <c r="BM19" s="91">
        <v>1588705.62</v>
      </c>
      <c r="BN19" s="91">
        <v>1550879.29</v>
      </c>
      <c r="BO19" s="91">
        <v>1513052.96</v>
      </c>
      <c r="BP19" s="91">
        <v>1475226.63</v>
      </c>
      <c r="BQ19" s="91">
        <v>1437400.3</v>
      </c>
      <c r="BR19" s="91">
        <v>1399573.97</v>
      </c>
      <c r="BS19" s="91">
        <v>1361747.64</v>
      </c>
      <c r="BT19" s="91">
        <v>1323921.31</v>
      </c>
      <c r="BU19" s="91">
        <v>1286094.98</v>
      </c>
      <c r="BV19" s="91">
        <v>1248268.6499999999</v>
      </c>
      <c r="BW19" s="91"/>
      <c r="BX19" s="91"/>
      <c r="BY19" s="91"/>
      <c r="BZ19" s="91"/>
      <c r="CA19" s="91"/>
      <c r="CB19" s="91"/>
    </row>
    <row r="20" spans="1:80" x14ac:dyDescent="0.25">
      <c r="A20" s="142" t="s">
        <v>669</v>
      </c>
      <c r="B20" s="91"/>
      <c r="C20" s="143">
        <v>0</v>
      </c>
      <c r="D20" s="143">
        <v>0</v>
      </c>
      <c r="E20" s="143">
        <v>0</v>
      </c>
      <c r="F20" s="143">
        <v>0</v>
      </c>
      <c r="G20" s="143">
        <v>0</v>
      </c>
      <c r="H20" s="143">
        <v>0</v>
      </c>
      <c r="I20" s="143">
        <v>0</v>
      </c>
      <c r="J20" s="143">
        <v>0</v>
      </c>
      <c r="K20" s="143">
        <v>0</v>
      </c>
      <c r="L20" s="143">
        <v>0</v>
      </c>
      <c r="M20" s="143">
        <v>0</v>
      </c>
      <c r="N20" s="143">
        <v>0</v>
      </c>
      <c r="O20" s="143">
        <v>0</v>
      </c>
      <c r="P20" s="143">
        <v>0</v>
      </c>
      <c r="Q20" s="143">
        <v>0</v>
      </c>
      <c r="R20" s="143">
        <v>0</v>
      </c>
      <c r="S20" s="143">
        <v>0</v>
      </c>
      <c r="T20" s="143">
        <v>0</v>
      </c>
      <c r="U20" s="143">
        <v>0</v>
      </c>
      <c r="V20" s="143">
        <v>0</v>
      </c>
      <c r="W20" s="143">
        <v>0</v>
      </c>
      <c r="X20" s="143">
        <v>0</v>
      </c>
      <c r="Y20" s="143">
        <v>0</v>
      </c>
      <c r="Z20" s="143">
        <v>0</v>
      </c>
      <c r="AA20" s="143">
        <v>0</v>
      </c>
      <c r="AB20" s="143">
        <v>0</v>
      </c>
      <c r="AC20" s="143">
        <v>0</v>
      </c>
      <c r="AD20" s="143">
        <v>0</v>
      </c>
      <c r="AE20" s="143">
        <v>0</v>
      </c>
      <c r="AF20" s="143">
        <v>0</v>
      </c>
      <c r="AG20" s="143">
        <v>0</v>
      </c>
      <c r="AH20" s="143">
        <v>0</v>
      </c>
      <c r="AI20" s="143">
        <v>0</v>
      </c>
      <c r="AJ20" s="143">
        <v>0</v>
      </c>
      <c r="AK20" s="143">
        <v>0</v>
      </c>
      <c r="AL20" s="143">
        <v>0</v>
      </c>
      <c r="AM20" s="143">
        <v>0</v>
      </c>
      <c r="AN20" s="143">
        <v>0</v>
      </c>
      <c r="AO20" s="143">
        <v>0</v>
      </c>
      <c r="AP20" s="143">
        <v>0</v>
      </c>
      <c r="AQ20" s="143">
        <v>0</v>
      </c>
      <c r="AR20" s="143">
        <v>0</v>
      </c>
      <c r="AS20" s="143">
        <v>0</v>
      </c>
      <c r="AT20" s="143">
        <v>0</v>
      </c>
      <c r="AU20" s="143">
        <v>0</v>
      </c>
      <c r="AV20" s="143">
        <v>0</v>
      </c>
      <c r="AW20" s="143">
        <v>0</v>
      </c>
      <c r="AX20" s="143">
        <v>0</v>
      </c>
      <c r="AY20" s="143">
        <v>0</v>
      </c>
      <c r="AZ20" s="143">
        <v>0</v>
      </c>
      <c r="BA20" s="143">
        <v>0</v>
      </c>
      <c r="BB20" s="143">
        <v>0</v>
      </c>
      <c r="BC20" s="143">
        <v>0</v>
      </c>
      <c r="BD20" s="143">
        <v>0</v>
      </c>
      <c r="BE20" s="143">
        <v>0</v>
      </c>
      <c r="BF20" s="143">
        <v>0</v>
      </c>
      <c r="BG20" s="143">
        <v>0</v>
      </c>
      <c r="BH20" s="143">
        <v>0</v>
      </c>
      <c r="BI20" s="143">
        <v>0</v>
      </c>
      <c r="BJ20" s="143">
        <v>0</v>
      </c>
      <c r="BK20" s="143">
        <v>0</v>
      </c>
      <c r="BL20" s="143">
        <v>0</v>
      </c>
      <c r="BM20" s="143">
        <v>0</v>
      </c>
      <c r="BN20" s="143">
        <v>0</v>
      </c>
      <c r="BO20" s="143">
        <v>0</v>
      </c>
      <c r="BP20" s="143">
        <v>0</v>
      </c>
      <c r="BQ20" s="143">
        <v>0</v>
      </c>
      <c r="BR20" s="143">
        <v>0</v>
      </c>
      <c r="BS20" s="143">
        <v>0</v>
      </c>
      <c r="BT20" s="143">
        <v>0</v>
      </c>
      <c r="BU20" s="143">
        <v>0</v>
      </c>
      <c r="BV20" s="143">
        <v>0</v>
      </c>
      <c r="BW20" s="91">
        <v>0</v>
      </c>
      <c r="BX20" s="91">
        <v>0</v>
      </c>
      <c r="BY20" s="91">
        <v>0</v>
      </c>
      <c r="BZ20" s="91">
        <v>0</v>
      </c>
      <c r="CA20" s="91">
        <v>0</v>
      </c>
      <c r="CB20" s="91">
        <v>0</v>
      </c>
    </row>
    <row r="21" spans="1:80" x14ac:dyDescent="0.25">
      <c r="A21" s="136" t="s">
        <v>670</v>
      </c>
      <c r="B21" s="91"/>
      <c r="C21" s="143">
        <v>0</v>
      </c>
      <c r="D21" s="143">
        <v>0</v>
      </c>
      <c r="E21" s="143">
        <v>0</v>
      </c>
      <c r="F21" s="143">
        <v>0</v>
      </c>
      <c r="G21" s="143">
        <v>0</v>
      </c>
      <c r="H21" s="143">
        <v>0</v>
      </c>
      <c r="I21" s="143">
        <v>0</v>
      </c>
      <c r="J21" s="143">
        <v>0</v>
      </c>
      <c r="K21" s="143">
        <v>0</v>
      </c>
      <c r="L21" s="143">
        <v>0</v>
      </c>
      <c r="M21" s="143">
        <v>0</v>
      </c>
      <c r="N21" s="143">
        <v>0</v>
      </c>
      <c r="O21" s="143">
        <v>0</v>
      </c>
      <c r="P21" s="143">
        <v>0</v>
      </c>
      <c r="Q21" s="143">
        <v>0</v>
      </c>
      <c r="R21" s="143">
        <v>0</v>
      </c>
      <c r="S21" s="143">
        <v>0</v>
      </c>
      <c r="T21" s="143">
        <v>0</v>
      </c>
      <c r="U21" s="143">
        <v>0</v>
      </c>
      <c r="V21" s="143">
        <v>0</v>
      </c>
      <c r="W21" s="143">
        <v>0</v>
      </c>
      <c r="X21" s="143">
        <v>0</v>
      </c>
      <c r="Y21" s="143">
        <v>0</v>
      </c>
      <c r="Z21" s="143">
        <v>0</v>
      </c>
      <c r="AA21" s="143">
        <v>0</v>
      </c>
      <c r="AB21" s="143">
        <v>0</v>
      </c>
      <c r="AC21" s="143">
        <v>0</v>
      </c>
      <c r="AD21" s="143">
        <v>0</v>
      </c>
      <c r="AE21" s="143">
        <v>0</v>
      </c>
      <c r="AF21" s="143">
        <v>0</v>
      </c>
      <c r="AG21" s="143">
        <v>0</v>
      </c>
      <c r="AH21" s="143">
        <v>0</v>
      </c>
      <c r="AI21" s="143">
        <v>0</v>
      </c>
      <c r="AJ21" s="143">
        <v>0</v>
      </c>
      <c r="AK21" s="143">
        <v>0</v>
      </c>
      <c r="AL21" s="143">
        <v>0</v>
      </c>
      <c r="AM21" s="143">
        <v>0</v>
      </c>
      <c r="AN21" s="143">
        <v>0</v>
      </c>
      <c r="AO21" s="143">
        <v>0</v>
      </c>
      <c r="AP21" s="143">
        <v>0</v>
      </c>
      <c r="AQ21" s="143">
        <v>0</v>
      </c>
      <c r="AR21" s="143">
        <v>0</v>
      </c>
      <c r="AS21" s="143">
        <v>0</v>
      </c>
      <c r="AT21" s="143">
        <v>0</v>
      </c>
      <c r="AU21" s="143">
        <v>0</v>
      </c>
      <c r="AV21" s="143">
        <v>0</v>
      </c>
      <c r="AW21" s="143">
        <v>0</v>
      </c>
      <c r="AX21" s="143">
        <v>0</v>
      </c>
      <c r="AY21" s="143">
        <v>0</v>
      </c>
      <c r="AZ21" s="143">
        <v>0</v>
      </c>
      <c r="BA21" s="143">
        <v>0</v>
      </c>
      <c r="BB21" s="143">
        <v>0</v>
      </c>
      <c r="BC21" s="143">
        <v>0</v>
      </c>
      <c r="BD21" s="143">
        <v>0</v>
      </c>
      <c r="BE21" s="143">
        <v>0</v>
      </c>
      <c r="BF21" s="143">
        <v>0</v>
      </c>
      <c r="BG21" s="143">
        <v>0</v>
      </c>
      <c r="BH21" s="143">
        <v>0</v>
      </c>
      <c r="BI21" s="143">
        <v>0</v>
      </c>
      <c r="BJ21" s="143">
        <v>0</v>
      </c>
      <c r="BK21" s="143">
        <v>0</v>
      </c>
      <c r="BL21" s="143">
        <v>0</v>
      </c>
      <c r="BM21" s="143">
        <v>0</v>
      </c>
      <c r="BN21" s="143">
        <v>0</v>
      </c>
      <c r="BO21" s="143">
        <v>0</v>
      </c>
      <c r="BP21" s="143">
        <v>0</v>
      </c>
      <c r="BQ21" s="143">
        <v>0</v>
      </c>
      <c r="BR21" s="143">
        <v>0</v>
      </c>
      <c r="BS21" s="143">
        <v>0</v>
      </c>
      <c r="BT21" s="143">
        <v>0</v>
      </c>
      <c r="BU21" s="143">
        <v>0</v>
      </c>
      <c r="BV21" s="143">
        <v>0</v>
      </c>
      <c r="BW21" s="91">
        <v>0</v>
      </c>
      <c r="BX21" s="91">
        <v>0</v>
      </c>
      <c r="BY21" s="91">
        <v>0</v>
      </c>
      <c r="BZ21" s="91">
        <v>0</v>
      </c>
      <c r="CA21" s="91">
        <v>0</v>
      </c>
      <c r="CB21" s="91">
        <v>0</v>
      </c>
    </row>
    <row r="22" spans="1:80" x14ac:dyDescent="0.25">
      <c r="A22" s="136" t="s">
        <v>671</v>
      </c>
      <c r="B22" s="91"/>
      <c r="C22" s="143">
        <v>0</v>
      </c>
      <c r="D22" s="143">
        <v>0</v>
      </c>
      <c r="E22" s="143">
        <v>0</v>
      </c>
      <c r="F22" s="143">
        <v>0</v>
      </c>
      <c r="G22" s="143">
        <v>0</v>
      </c>
      <c r="H22" s="143">
        <v>0</v>
      </c>
      <c r="I22" s="143">
        <v>0</v>
      </c>
      <c r="J22" s="143">
        <v>0</v>
      </c>
      <c r="K22" s="143">
        <v>0</v>
      </c>
      <c r="L22" s="143">
        <v>0</v>
      </c>
      <c r="M22" s="143">
        <v>0</v>
      </c>
      <c r="N22" s="143">
        <v>0</v>
      </c>
      <c r="O22" s="143">
        <v>0</v>
      </c>
      <c r="P22" s="143">
        <v>0</v>
      </c>
      <c r="Q22" s="143">
        <v>0</v>
      </c>
      <c r="R22" s="143">
        <v>0</v>
      </c>
      <c r="S22" s="143">
        <v>0</v>
      </c>
      <c r="T22" s="143">
        <v>0</v>
      </c>
      <c r="U22" s="143">
        <v>0</v>
      </c>
      <c r="V22" s="143">
        <v>0</v>
      </c>
      <c r="W22" s="143">
        <v>0</v>
      </c>
      <c r="X22" s="143">
        <v>0</v>
      </c>
      <c r="Y22" s="143">
        <v>0</v>
      </c>
      <c r="Z22" s="143">
        <v>0</v>
      </c>
      <c r="AA22" s="143">
        <v>0</v>
      </c>
      <c r="AB22" s="143">
        <v>0</v>
      </c>
      <c r="AC22" s="143">
        <v>0</v>
      </c>
      <c r="AD22" s="143">
        <v>0</v>
      </c>
      <c r="AE22" s="143">
        <v>0</v>
      </c>
      <c r="AF22" s="143">
        <v>0</v>
      </c>
      <c r="AG22" s="143">
        <v>0</v>
      </c>
      <c r="AH22" s="143">
        <v>0</v>
      </c>
      <c r="AI22" s="143">
        <v>0</v>
      </c>
      <c r="AJ22" s="143">
        <v>0</v>
      </c>
      <c r="AK22" s="143">
        <v>0</v>
      </c>
      <c r="AL22" s="143">
        <v>0</v>
      </c>
      <c r="AM22" s="143">
        <v>0</v>
      </c>
      <c r="AN22" s="143">
        <v>0</v>
      </c>
      <c r="AO22" s="143">
        <v>0</v>
      </c>
      <c r="AP22" s="143">
        <v>0</v>
      </c>
      <c r="AQ22" s="143">
        <v>0</v>
      </c>
      <c r="AR22" s="143">
        <v>0</v>
      </c>
      <c r="AS22" s="143">
        <v>0</v>
      </c>
      <c r="AT22" s="143">
        <v>0</v>
      </c>
      <c r="AU22" s="143">
        <v>0</v>
      </c>
      <c r="AV22" s="143">
        <v>0</v>
      </c>
      <c r="AW22" s="143">
        <v>0</v>
      </c>
      <c r="AX22" s="143">
        <v>0</v>
      </c>
      <c r="AY22" s="143">
        <v>0</v>
      </c>
      <c r="AZ22" s="143">
        <v>0</v>
      </c>
      <c r="BA22" s="143">
        <v>0</v>
      </c>
      <c r="BB22" s="143">
        <v>0</v>
      </c>
      <c r="BC22" s="143">
        <v>0</v>
      </c>
      <c r="BD22" s="143">
        <v>0</v>
      </c>
      <c r="BE22" s="143">
        <v>0</v>
      </c>
      <c r="BF22" s="143">
        <v>0</v>
      </c>
      <c r="BG22" s="143">
        <v>0</v>
      </c>
      <c r="BH22" s="143">
        <v>0</v>
      </c>
      <c r="BI22" s="143">
        <v>0</v>
      </c>
      <c r="BJ22" s="143">
        <v>0</v>
      </c>
      <c r="BK22" s="143">
        <v>0</v>
      </c>
      <c r="BL22" s="143">
        <v>0</v>
      </c>
      <c r="BM22" s="143">
        <v>0</v>
      </c>
      <c r="BN22" s="143">
        <v>0</v>
      </c>
      <c r="BO22" s="143">
        <v>0</v>
      </c>
      <c r="BP22" s="143">
        <v>0</v>
      </c>
      <c r="BQ22" s="143">
        <v>0</v>
      </c>
      <c r="BR22" s="143">
        <v>0</v>
      </c>
      <c r="BS22" s="143">
        <v>0</v>
      </c>
      <c r="BT22" s="143">
        <v>0</v>
      </c>
      <c r="BU22" s="143">
        <v>0</v>
      </c>
      <c r="BV22" s="143">
        <v>0</v>
      </c>
      <c r="BW22" s="91">
        <v>0</v>
      </c>
      <c r="BX22" s="91">
        <v>0</v>
      </c>
      <c r="BY22" s="91">
        <v>0</v>
      </c>
      <c r="BZ22" s="91">
        <v>0</v>
      </c>
      <c r="CA22" s="91">
        <v>0</v>
      </c>
      <c r="CB22" s="91">
        <v>0</v>
      </c>
    </row>
    <row r="23" spans="1:80" x14ac:dyDescent="0.25">
      <c r="A23" s="137" t="s">
        <v>643</v>
      </c>
      <c r="B23" s="144"/>
      <c r="C23" s="91">
        <v>-27547.99</v>
      </c>
      <c r="D23" s="91">
        <v>-37826.33</v>
      </c>
      <c r="E23" s="91">
        <v>1020842.7600000001</v>
      </c>
      <c r="F23" s="91">
        <v>-37826.33</v>
      </c>
      <c r="G23" s="91">
        <v>-37826.33</v>
      </c>
      <c r="H23" s="91">
        <v>-37826.32</v>
      </c>
      <c r="I23" s="91">
        <v>-37826.33</v>
      </c>
      <c r="J23" s="91">
        <v>-37826.33</v>
      </c>
      <c r="K23" s="91">
        <v>-37826.32</v>
      </c>
      <c r="L23" s="91">
        <v>-37826.33</v>
      </c>
      <c r="M23" s="91">
        <v>-37826.33</v>
      </c>
      <c r="N23" s="91">
        <v>-37826.32</v>
      </c>
      <c r="O23" s="91">
        <v>-37826.33</v>
      </c>
      <c r="P23" s="91">
        <v>-37826.32</v>
      </c>
      <c r="Q23" s="91">
        <v>-37826.33</v>
      </c>
      <c r="R23" s="91">
        <v>-37826.33</v>
      </c>
      <c r="S23" s="91">
        <v>-37826.32</v>
      </c>
      <c r="T23" s="91">
        <v>-37826.33</v>
      </c>
      <c r="U23" s="91">
        <v>-37826.32</v>
      </c>
      <c r="V23" s="91">
        <v>-37826.33</v>
      </c>
      <c r="W23" s="91">
        <v>-37826.33</v>
      </c>
      <c r="X23" s="91">
        <v>-37826.32</v>
      </c>
      <c r="Y23" s="91">
        <v>-37826.33</v>
      </c>
      <c r="Z23" s="91">
        <v>-37826.33</v>
      </c>
      <c r="AA23" s="91">
        <v>-37826.32</v>
      </c>
      <c r="AB23" s="91">
        <v>-37826.33</v>
      </c>
      <c r="AC23" s="91">
        <v>-37826.33</v>
      </c>
      <c r="AD23" s="91">
        <v>-37826.32</v>
      </c>
      <c r="AE23" s="91">
        <v>-37826.33</v>
      </c>
      <c r="AF23" s="91">
        <v>-37826.33</v>
      </c>
      <c r="AG23" s="91">
        <v>-37826.32</v>
      </c>
      <c r="AH23" s="91">
        <v>-37826.33</v>
      </c>
      <c r="AI23" s="91">
        <v>-37826.32</v>
      </c>
      <c r="AJ23" s="91">
        <v>-37826.33</v>
      </c>
      <c r="AK23" s="91">
        <v>-37826.33</v>
      </c>
      <c r="AL23" s="91">
        <v>-37826.32</v>
      </c>
      <c r="AM23" s="91">
        <v>-37826.33</v>
      </c>
      <c r="AN23" s="91">
        <v>-37826.33</v>
      </c>
      <c r="AO23" s="91">
        <v>-37826.33</v>
      </c>
      <c r="AP23" s="91">
        <v>-37826.33</v>
      </c>
      <c r="AQ23" s="91">
        <v>-37826.33</v>
      </c>
      <c r="AR23" s="91">
        <v>-37826.33</v>
      </c>
      <c r="AS23" s="91">
        <v>-37826.33</v>
      </c>
      <c r="AT23" s="91">
        <v>-37826.33</v>
      </c>
      <c r="AU23" s="91">
        <v>-37826.33</v>
      </c>
      <c r="AV23" s="91">
        <v>-37826.33</v>
      </c>
      <c r="AW23" s="91">
        <v>-37826.33</v>
      </c>
      <c r="AX23" s="91">
        <v>-37826.33</v>
      </c>
      <c r="AY23" s="91">
        <v>-37826.33</v>
      </c>
      <c r="AZ23" s="91">
        <v>-37826.33</v>
      </c>
      <c r="BA23" s="91">
        <v>-37826.33</v>
      </c>
      <c r="BB23" s="91">
        <v>-37826.33</v>
      </c>
      <c r="BC23" s="91">
        <v>-37826.33</v>
      </c>
      <c r="BD23" s="91">
        <v>-37826.33</v>
      </c>
      <c r="BE23" s="91">
        <v>-37826.33</v>
      </c>
      <c r="BF23" s="91">
        <v>-37826.33</v>
      </c>
      <c r="BG23" s="91">
        <v>-37826.33</v>
      </c>
      <c r="BH23" s="91">
        <v>-37826.33</v>
      </c>
      <c r="BI23" s="91">
        <v>-37826.33</v>
      </c>
      <c r="BJ23" s="91">
        <v>-37826.33</v>
      </c>
      <c r="BK23" s="91">
        <v>-37826.33</v>
      </c>
      <c r="BL23" s="91">
        <v>-37826.33</v>
      </c>
      <c r="BM23" s="91">
        <v>-37826.33</v>
      </c>
      <c r="BN23" s="91">
        <v>-37826.33</v>
      </c>
      <c r="BO23" s="91">
        <v>-37826.33</v>
      </c>
      <c r="BP23" s="91">
        <v>-37826.33</v>
      </c>
      <c r="BQ23" s="91">
        <v>-37826.33</v>
      </c>
      <c r="BR23" s="91">
        <v>-37826.33</v>
      </c>
      <c r="BS23" s="91">
        <v>-37826.33</v>
      </c>
      <c r="BT23" s="91">
        <v>-37826.33</v>
      </c>
      <c r="BU23" s="91">
        <v>-37826.33</v>
      </c>
      <c r="BV23" s="91">
        <v>-37826.33</v>
      </c>
      <c r="BW23" s="91">
        <v>615031.50000000058</v>
      </c>
      <c r="BX23" s="91">
        <v>-453915.9200000001</v>
      </c>
      <c r="BY23" s="91">
        <v>-453915.91000000009</v>
      </c>
      <c r="BZ23" s="91">
        <v>-453915.96000000014</v>
      </c>
      <c r="CA23" s="91">
        <v>-453915.96000000014</v>
      </c>
      <c r="CB23" s="91">
        <v>-453915.96000000014</v>
      </c>
    </row>
    <row r="24" spans="1:80" x14ac:dyDescent="0.25">
      <c r="A24" s="139" t="s">
        <v>315</v>
      </c>
      <c r="B24" s="140">
        <v>2864990.53</v>
      </c>
      <c r="C24" s="141">
        <v>2837442.54</v>
      </c>
      <c r="D24" s="141">
        <v>2799616.21</v>
      </c>
      <c r="E24" s="141">
        <v>3820458.97</v>
      </c>
      <c r="F24" s="141">
        <v>3782632.64</v>
      </c>
      <c r="G24" s="141">
        <v>3744806.31</v>
      </c>
      <c r="H24" s="141">
        <v>3706979.99</v>
      </c>
      <c r="I24" s="141">
        <v>3669153.66</v>
      </c>
      <c r="J24" s="141">
        <v>3631327.33</v>
      </c>
      <c r="K24" s="141">
        <v>3593501.01</v>
      </c>
      <c r="L24" s="141">
        <v>3555674.68</v>
      </c>
      <c r="M24" s="141">
        <v>3517848.35</v>
      </c>
      <c r="N24" s="141">
        <v>3480022.03</v>
      </c>
      <c r="O24" s="141">
        <v>3442195.7</v>
      </c>
      <c r="P24" s="141">
        <v>3404369.38</v>
      </c>
      <c r="Q24" s="141">
        <v>3366543.05</v>
      </c>
      <c r="R24" s="141">
        <v>3328716.72</v>
      </c>
      <c r="S24" s="141">
        <v>3290890.4</v>
      </c>
      <c r="T24" s="141">
        <v>3253064.07</v>
      </c>
      <c r="U24" s="141">
        <v>3215237.75</v>
      </c>
      <c r="V24" s="141">
        <v>3177411.42</v>
      </c>
      <c r="W24" s="141">
        <v>3139585.09</v>
      </c>
      <c r="X24" s="141">
        <v>3101758.77</v>
      </c>
      <c r="Y24" s="141">
        <v>3063932.44</v>
      </c>
      <c r="Z24" s="141">
        <v>3026106.11</v>
      </c>
      <c r="AA24" s="141">
        <v>2988279.79</v>
      </c>
      <c r="AB24" s="141">
        <v>2950453.46</v>
      </c>
      <c r="AC24" s="141">
        <v>2912627.13</v>
      </c>
      <c r="AD24" s="141">
        <v>2874800.81</v>
      </c>
      <c r="AE24" s="141">
        <v>2836974.48</v>
      </c>
      <c r="AF24" s="141">
        <v>2799148.15</v>
      </c>
      <c r="AG24" s="141">
        <v>2761321.83</v>
      </c>
      <c r="AH24" s="141">
        <v>2723495.5</v>
      </c>
      <c r="AI24" s="141">
        <v>2685669.18</v>
      </c>
      <c r="AJ24" s="141">
        <v>2647842.85</v>
      </c>
      <c r="AK24" s="141">
        <v>2610016.52</v>
      </c>
      <c r="AL24" s="141">
        <v>2572190.2000000002</v>
      </c>
      <c r="AM24" s="141">
        <v>2534363.87</v>
      </c>
      <c r="AN24" s="141">
        <v>2496537.54</v>
      </c>
      <c r="AO24" s="141">
        <v>2458711.21</v>
      </c>
      <c r="AP24" s="141">
        <v>2420884.88</v>
      </c>
      <c r="AQ24" s="141">
        <v>2383058.5499999998</v>
      </c>
      <c r="AR24" s="141">
        <v>2345232.2200000002</v>
      </c>
      <c r="AS24" s="141">
        <v>2307405.89</v>
      </c>
      <c r="AT24" s="141">
        <v>2269579.56</v>
      </c>
      <c r="AU24" s="141">
        <v>2231753.23</v>
      </c>
      <c r="AV24" s="141">
        <v>2193926.9</v>
      </c>
      <c r="AW24" s="141">
        <v>2156100.5699999998</v>
      </c>
      <c r="AX24" s="141">
        <v>2118274.2400000002</v>
      </c>
      <c r="AY24" s="141">
        <v>2080447.91</v>
      </c>
      <c r="AZ24" s="141">
        <v>2042621.58</v>
      </c>
      <c r="BA24" s="141">
        <v>2004795.25</v>
      </c>
      <c r="BB24" s="141">
        <v>1966968.92</v>
      </c>
      <c r="BC24" s="141">
        <v>1929142.59</v>
      </c>
      <c r="BD24" s="141">
        <v>1891316.26</v>
      </c>
      <c r="BE24" s="141">
        <v>1853489.93</v>
      </c>
      <c r="BF24" s="141">
        <v>1815663.6</v>
      </c>
      <c r="BG24" s="141">
        <v>1777837.27</v>
      </c>
      <c r="BH24" s="141">
        <v>1740010.94</v>
      </c>
      <c r="BI24" s="141">
        <v>1702184.61</v>
      </c>
      <c r="BJ24" s="141">
        <v>1664358.28</v>
      </c>
      <c r="BK24" s="141">
        <v>1626531.95</v>
      </c>
      <c r="BL24" s="141">
        <v>1588705.62</v>
      </c>
      <c r="BM24" s="141">
        <v>1550879.29</v>
      </c>
      <c r="BN24" s="141">
        <v>1513052.96</v>
      </c>
      <c r="BO24" s="141">
        <v>1475226.63</v>
      </c>
      <c r="BP24" s="141">
        <v>1437400.3</v>
      </c>
      <c r="BQ24" s="141">
        <v>1399573.97</v>
      </c>
      <c r="BR24" s="141">
        <v>1361747.64</v>
      </c>
      <c r="BS24" s="141">
        <v>1323921.31</v>
      </c>
      <c r="BT24" s="141">
        <v>1286094.98</v>
      </c>
      <c r="BU24" s="141">
        <v>1248268.6499999999</v>
      </c>
      <c r="BV24" s="141">
        <v>1210442.32</v>
      </c>
      <c r="BW24" s="141">
        <v>615031.5</v>
      </c>
      <c r="BX24" s="141">
        <v>-453915.92</v>
      </c>
      <c r="BY24" s="141">
        <v>-453915.91</v>
      </c>
      <c r="BZ24" s="141">
        <v>-453915.96</v>
      </c>
      <c r="CA24" s="141">
        <v>-453915.96</v>
      </c>
      <c r="CB24" s="141">
        <v>-453915.96</v>
      </c>
    </row>
    <row r="25" spans="1:80" x14ac:dyDescent="0.25">
      <c r="A25" s="136" t="s">
        <v>700</v>
      </c>
      <c r="B25" s="91">
        <v>0</v>
      </c>
      <c r="C25" s="91">
        <v>0</v>
      </c>
      <c r="D25" s="91">
        <v>0</v>
      </c>
      <c r="E25" s="91">
        <v>0</v>
      </c>
      <c r="F25" s="91">
        <v>0</v>
      </c>
      <c r="G25" s="91">
        <v>0</v>
      </c>
      <c r="H25" s="91">
        <v>0</v>
      </c>
      <c r="I25" s="91">
        <v>0</v>
      </c>
      <c r="J25" s="91">
        <v>0</v>
      </c>
      <c r="K25" s="91">
        <v>0</v>
      </c>
      <c r="L25" s="91">
        <v>0</v>
      </c>
      <c r="M25" s="91">
        <v>0</v>
      </c>
      <c r="N25" s="91">
        <v>0</v>
      </c>
      <c r="O25" s="91">
        <v>0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91">
        <v>0</v>
      </c>
      <c r="Y25" s="91">
        <v>0</v>
      </c>
      <c r="Z25" s="91">
        <v>0</v>
      </c>
      <c r="AA25" s="91">
        <v>0</v>
      </c>
      <c r="AB25" s="91">
        <v>0</v>
      </c>
      <c r="AC25" s="91">
        <v>0</v>
      </c>
      <c r="AD25" s="91">
        <v>0</v>
      </c>
      <c r="AE25" s="91">
        <v>0</v>
      </c>
      <c r="AF25" s="91">
        <v>0</v>
      </c>
      <c r="AG25" s="91">
        <v>0</v>
      </c>
      <c r="AH25" s="91">
        <v>0</v>
      </c>
      <c r="AI25" s="91">
        <v>0</v>
      </c>
      <c r="AJ25" s="91">
        <v>0</v>
      </c>
      <c r="AK25" s="91">
        <v>0</v>
      </c>
      <c r="AL25" s="91">
        <v>0</v>
      </c>
      <c r="AM25" s="91">
        <v>0</v>
      </c>
      <c r="AN25" s="91">
        <v>0</v>
      </c>
      <c r="AO25" s="91">
        <v>0</v>
      </c>
      <c r="AP25" s="91">
        <v>0</v>
      </c>
      <c r="AQ25" s="91">
        <v>0</v>
      </c>
      <c r="AR25" s="91">
        <v>0</v>
      </c>
      <c r="AS25" s="91">
        <v>0</v>
      </c>
      <c r="AT25" s="91">
        <v>0</v>
      </c>
      <c r="AU25" s="91">
        <v>0</v>
      </c>
      <c r="AV25" s="91">
        <v>0</v>
      </c>
      <c r="AW25" s="91">
        <v>0</v>
      </c>
      <c r="AX25" s="91">
        <v>0</v>
      </c>
      <c r="AY25" s="91">
        <v>0</v>
      </c>
      <c r="AZ25" s="91">
        <v>0</v>
      </c>
      <c r="BA25" s="91">
        <v>0</v>
      </c>
      <c r="BB25" s="91">
        <v>0</v>
      </c>
      <c r="BC25" s="91">
        <v>0</v>
      </c>
      <c r="BD25" s="91">
        <v>0</v>
      </c>
      <c r="BE25" s="91">
        <v>0</v>
      </c>
      <c r="BF25" s="91">
        <v>0</v>
      </c>
      <c r="BG25" s="91">
        <v>0</v>
      </c>
      <c r="BH25" s="91">
        <v>0</v>
      </c>
      <c r="BI25" s="91">
        <v>0</v>
      </c>
      <c r="BJ25" s="91">
        <v>0</v>
      </c>
      <c r="BK25" s="91">
        <v>0</v>
      </c>
      <c r="BL25" s="91">
        <v>0</v>
      </c>
      <c r="BM25" s="91">
        <v>0</v>
      </c>
      <c r="BN25" s="91">
        <v>0</v>
      </c>
      <c r="BO25" s="91">
        <v>0</v>
      </c>
      <c r="BP25" s="91">
        <v>0</v>
      </c>
      <c r="BQ25" s="91">
        <v>0</v>
      </c>
      <c r="BR25" s="91">
        <v>0</v>
      </c>
      <c r="BS25" s="91">
        <v>0</v>
      </c>
      <c r="BT25" s="91">
        <v>0</v>
      </c>
      <c r="BU25" s="91">
        <v>0</v>
      </c>
      <c r="BV25" s="91">
        <v>0</v>
      </c>
      <c r="BW25" s="91"/>
      <c r="BX25" s="91"/>
      <c r="BY25" s="91"/>
      <c r="BZ25" s="91"/>
      <c r="CA25" s="91"/>
      <c r="CB25" s="91"/>
    </row>
    <row r="26" spans="1:80" x14ac:dyDescent="0.25">
      <c r="A26" s="136"/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  <c r="BM26" s="91"/>
      <c r="BN26" s="91"/>
      <c r="BO26" s="91"/>
      <c r="BP26" s="91"/>
      <c r="BQ26" s="91"/>
      <c r="BR26" s="91"/>
      <c r="BS26" s="91"/>
      <c r="BT26" s="91"/>
      <c r="BU26" s="91"/>
      <c r="BV26" s="91"/>
      <c r="BW26" s="91"/>
      <c r="BX26" s="91"/>
      <c r="BY26" s="91"/>
      <c r="BZ26" s="91"/>
      <c r="CA26" s="91"/>
      <c r="CB26" s="91"/>
    </row>
    <row r="27" spans="1:80" x14ac:dyDescent="0.25">
      <c r="A27" s="133">
        <v>1011200</v>
      </c>
      <c r="B27" s="134" t="s">
        <v>702</v>
      </c>
      <c r="C27" s="135"/>
      <c r="D27" s="135"/>
      <c r="E27" s="135"/>
      <c r="F27" s="135"/>
      <c r="G27" s="135"/>
      <c r="H27" s="135"/>
      <c r="I27" s="135"/>
      <c r="J27" s="135"/>
      <c r="K27" s="135"/>
      <c r="L27" s="135"/>
      <c r="M27" s="135"/>
      <c r="N27" s="135"/>
      <c r="O27" s="135"/>
      <c r="P27" s="135"/>
      <c r="Q27" s="135"/>
      <c r="R27" s="135"/>
      <c r="S27" s="135"/>
      <c r="T27" s="135"/>
      <c r="U27" s="135"/>
      <c r="V27" s="135"/>
      <c r="W27" s="135"/>
      <c r="X27" s="135"/>
      <c r="Y27" s="135"/>
      <c r="Z27" s="135"/>
      <c r="AA27" s="135"/>
      <c r="AB27" s="135"/>
      <c r="AC27" s="135"/>
      <c r="AD27" s="135"/>
      <c r="AE27" s="135"/>
      <c r="AF27" s="135"/>
      <c r="AG27" s="135"/>
      <c r="AH27" s="135"/>
      <c r="AI27" s="135"/>
      <c r="AJ27" s="135"/>
      <c r="AK27" s="135"/>
      <c r="AL27" s="135"/>
      <c r="AM27" s="135"/>
      <c r="AN27" s="135"/>
      <c r="AO27" s="135"/>
      <c r="AP27" s="135"/>
      <c r="AQ27" s="135"/>
      <c r="AR27" s="135"/>
      <c r="AS27" s="135"/>
      <c r="AT27" s="135"/>
      <c r="AU27" s="135"/>
      <c r="AV27" s="135"/>
      <c r="AW27" s="135"/>
      <c r="AX27" s="135"/>
      <c r="AY27" s="135"/>
      <c r="AZ27" s="135"/>
      <c r="BA27" s="135"/>
      <c r="BB27" s="135"/>
      <c r="BC27" s="135"/>
      <c r="BD27" s="135"/>
      <c r="BE27" s="135"/>
      <c r="BF27" s="135"/>
      <c r="BG27" s="135"/>
      <c r="BH27" s="135"/>
      <c r="BI27" s="135"/>
      <c r="BJ27" s="135"/>
      <c r="BK27" s="135"/>
      <c r="BL27" s="135"/>
      <c r="BM27" s="135"/>
      <c r="BN27" s="135"/>
      <c r="BO27" s="135"/>
      <c r="BP27" s="135"/>
      <c r="BQ27" s="135"/>
      <c r="BR27" s="135"/>
      <c r="BS27" s="135"/>
      <c r="BT27" s="135"/>
      <c r="BU27" s="135"/>
      <c r="BV27" s="135"/>
      <c r="BW27" s="135"/>
      <c r="BX27" s="135"/>
      <c r="BY27" s="135"/>
      <c r="BZ27" s="135"/>
      <c r="CA27" s="135"/>
      <c r="CB27" s="135"/>
    </row>
    <row r="28" spans="1:80" x14ac:dyDescent="0.25">
      <c r="A28" s="136" t="s">
        <v>698</v>
      </c>
      <c r="B28" s="91"/>
      <c r="C28" s="91">
        <v>22523688.170000002</v>
      </c>
      <c r="D28" s="91">
        <v>22506781.43</v>
      </c>
      <c r="E28" s="91">
        <v>22499850.219999999</v>
      </c>
      <c r="F28" s="91">
        <v>22082859.190000001</v>
      </c>
      <c r="G28" s="91">
        <v>22075878.75</v>
      </c>
      <c r="H28" s="91">
        <v>22068873.57</v>
      </c>
      <c r="I28" s="91">
        <v>21637768.66</v>
      </c>
      <c r="J28" s="91">
        <v>21630713.710000001</v>
      </c>
      <c r="K28" s="91">
        <v>21623630.579999998</v>
      </c>
      <c r="L28" s="91">
        <v>21188366.460000001</v>
      </c>
      <c r="M28" s="91">
        <v>21181226.66</v>
      </c>
      <c r="N28" s="91">
        <v>21174058.370000001</v>
      </c>
      <c r="O28" s="91">
        <v>20734592.399999999</v>
      </c>
      <c r="P28" s="91">
        <v>31658446.579999998</v>
      </c>
      <c r="Q28" s="91">
        <v>31483775.940000001</v>
      </c>
      <c r="R28" s="91">
        <v>31308683.399999999</v>
      </c>
      <c r="S28" s="91">
        <v>31133167.75</v>
      </c>
      <c r="T28" s="91">
        <v>30957227.73</v>
      </c>
      <c r="U28" s="91">
        <v>30780862.100000001</v>
      </c>
      <c r="V28" s="91">
        <v>30604069.609999999</v>
      </c>
      <c r="W28" s="91">
        <v>30426845.809999999</v>
      </c>
      <c r="X28" s="91">
        <v>30249189.43</v>
      </c>
      <c r="Y28" s="91">
        <v>30071099.199999999</v>
      </c>
      <c r="Z28" s="91">
        <v>29892573.84</v>
      </c>
      <c r="AA28" s="91">
        <v>29713612.09</v>
      </c>
      <c r="AB28" s="91">
        <v>29534072.870000001</v>
      </c>
      <c r="AC28" s="91">
        <v>29354087.579999998</v>
      </c>
      <c r="AD28" s="91">
        <v>29173654.920000002</v>
      </c>
      <c r="AE28" s="91">
        <v>28992773.559999999</v>
      </c>
      <c r="AF28" s="91">
        <v>28811442.16</v>
      </c>
      <c r="AG28" s="91">
        <v>28629659.41</v>
      </c>
      <c r="AH28" s="91">
        <v>28447423.960000001</v>
      </c>
      <c r="AI28" s="91">
        <v>28264731.210000001</v>
      </c>
      <c r="AJ28" s="91">
        <v>28081579.809999999</v>
      </c>
      <c r="AK28" s="91">
        <v>28051569.829999998</v>
      </c>
      <c r="AL28" s="91">
        <v>28021631</v>
      </c>
      <c r="AM28" s="91">
        <v>27991763.66</v>
      </c>
      <c r="AN28" s="91">
        <v>27961896.32</v>
      </c>
      <c r="AO28" s="91">
        <v>27932028.98</v>
      </c>
      <c r="AP28" s="91">
        <v>27902161.640000001</v>
      </c>
      <c r="AQ28" s="91">
        <v>27872294.300000001</v>
      </c>
      <c r="AR28" s="91">
        <v>27842426.960000001</v>
      </c>
      <c r="AS28" s="91">
        <v>27812559.620000001</v>
      </c>
      <c r="AT28" s="91">
        <v>27782692.280000001</v>
      </c>
      <c r="AU28" s="91">
        <v>27752824.940000001</v>
      </c>
      <c r="AV28" s="91">
        <v>27722957.600000001</v>
      </c>
      <c r="AW28" s="91">
        <v>27693090.260000002</v>
      </c>
      <c r="AX28" s="91">
        <v>27663222.920000002</v>
      </c>
      <c r="AY28" s="91">
        <v>27633355.579999998</v>
      </c>
      <c r="AZ28" s="91">
        <v>27603488.239999998</v>
      </c>
      <c r="BA28" s="91">
        <v>27573620.899999999</v>
      </c>
      <c r="BB28" s="91">
        <v>27543753.559999999</v>
      </c>
      <c r="BC28" s="91">
        <v>27513886.219999999</v>
      </c>
      <c r="BD28" s="91">
        <v>27484018.879999999</v>
      </c>
      <c r="BE28" s="91">
        <v>27454151.539999999</v>
      </c>
      <c r="BF28" s="91">
        <v>27424284.199999999</v>
      </c>
      <c r="BG28" s="91">
        <v>27394416.859999999</v>
      </c>
      <c r="BH28" s="91">
        <v>27364549.52</v>
      </c>
      <c r="BI28" s="91">
        <v>27334682.18</v>
      </c>
      <c r="BJ28" s="91">
        <v>27304814.84</v>
      </c>
      <c r="BK28" s="91">
        <v>27274947.5</v>
      </c>
      <c r="BL28" s="91">
        <v>27245080.16</v>
      </c>
      <c r="BM28" s="91">
        <v>27215212.82</v>
      </c>
      <c r="BN28" s="91">
        <v>27185345.48</v>
      </c>
      <c r="BO28" s="91">
        <v>27155478.140000001</v>
      </c>
      <c r="BP28" s="91">
        <v>27125610.800000001</v>
      </c>
      <c r="BQ28" s="91">
        <v>27095743.460000001</v>
      </c>
      <c r="BR28" s="91">
        <v>27065876.120000001</v>
      </c>
      <c r="BS28" s="91">
        <v>27036008.780000001</v>
      </c>
      <c r="BT28" s="91">
        <v>27006141.440000001</v>
      </c>
      <c r="BU28" s="91">
        <v>26976274.100000001</v>
      </c>
      <c r="BV28" s="91">
        <v>26946406.760000002</v>
      </c>
      <c r="BW28" s="91"/>
      <c r="BX28" s="91"/>
      <c r="BY28" s="91"/>
      <c r="BZ28" s="91"/>
      <c r="CA28" s="91"/>
      <c r="CB28" s="91"/>
    </row>
    <row r="29" spans="1:80" x14ac:dyDescent="0.25">
      <c r="A29" s="142" t="s">
        <v>669</v>
      </c>
      <c r="B29" s="91"/>
      <c r="C29" s="143">
        <v>0</v>
      </c>
      <c r="D29" s="143">
        <v>0</v>
      </c>
      <c r="E29" s="143">
        <v>0</v>
      </c>
      <c r="F29" s="143">
        <v>0</v>
      </c>
      <c r="G29" s="143">
        <v>0</v>
      </c>
      <c r="H29" s="143">
        <v>0</v>
      </c>
      <c r="I29" s="143">
        <v>0</v>
      </c>
      <c r="J29" s="143">
        <v>0</v>
      </c>
      <c r="K29" s="143">
        <v>0</v>
      </c>
      <c r="L29" s="143">
        <v>0</v>
      </c>
      <c r="M29" s="143">
        <v>0</v>
      </c>
      <c r="N29" s="143">
        <v>0</v>
      </c>
      <c r="O29" s="143">
        <v>0</v>
      </c>
      <c r="P29" s="143">
        <v>0</v>
      </c>
      <c r="Q29" s="143">
        <v>0</v>
      </c>
      <c r="R29" s="143">
        <v>0</v>
      </c>
      <c r="S29" s="143">
        <v>0</v>
      </c>
      <c r="T29" s="143">
        <v>0</v>
      </c>
      <c r="U29" s="143">
        <v>0</v>
      </c>
      <c r="V29" s="143">
        <v>0</v>
      </c>
      <c r="W29" s="143">
        <v>0</v>
      </c>
      <c r="X29" s="143">
        <v>0</v>
      </c>
      <c r="Y29" s="143">
        <v>0</v>
      </c>
      <c r="Z29" s="143">
        <v>0</v>
      </c>
      <c r="AA29" s="143">
        <v>0</v>
      </c>
      <c r="AB29" s="143">
        <v>0</v>
      </c>
      <c r="AC29" s="143">
        <v>0</v>
      </c>
      <c r="AD29" s="143">
        <v>0</v>
      </c>
      <c r="AE29" s="143">
        <v>0</v>
      </c>
      <c r="AF29" s="143">
        <v>0</v>
      </c>
      <c r="AG29" s="143">
        <v>0</v>
      </c>
      <c r="AH29" s="143">
        <v>0</v>
      </c>
      <c r="AI29" s="143">
        <v>0</v>
      </c>
      <c r="AJ29" s="143">
        <v>0</v>
      </c>
      <c r="AK29" s="143">
        <v>0</v>
      </c>
      <c r="AL29" s="143">
        <v>0</v>
      </c>
      <c r="AM29" s="143">
        <v>0</v>
      </c>
      <c r="AN29" s="143">
        <v>0</v>
      </c>
      <c r="AO29" s="143">
        <v>0</v>
      </c>
      <c r="AP29" s="143">
        <v>0</v>
      </c>
      <c r="AQ29" s="143">
        <v>0</v>
      </c>
      <c r="AR29" s="143">
        <v>0</v>
      </c>
      <c r="AS29" s="143">
        <v>0</v>
      </c>
      <c r="AT29" s="143">
        <v>0</v>
      </c>
      <c r="AU29" s="143">
        <v>0</v>
      </c>
      <c r="AV29" s="143">
        <v>0</v>
      </c>
      <c r="AW29" s="143">
        <v>0</v>
      </c>
      <c r="AX29" s="143">
        <v>0</v>
      </c>
      <c r="AY29" s="143">
        <v>0</v>
      </c>
      <c r="AZ29" s="143">
        <v>0</v>
      </c>
      <c r="BA29" s="143">
        <v>0</v>
      </c>
      <c r="BB29" s="143">
        <v>0</v>
      </c>
      <c r="BC29" s="143">
        <v>0</v>
      </c>
      <c r="BD29" s="143">
        <v>0</v>
      </c>
      <c r="BE29" s="143">
        <v>0</v>
      </c>
      <c r="BF29" s="143">
        <v>0</v>
      </c>
      <c r="BG29" s="143">
        <v>0</v>
      </c>
      <c r="BH29" s="143">
        <v>0</v>
      </c>
      <c r="BI29" s="143">
        <v>0</v>
      </c>
      <c r="BJ29" s="143">
        <v>0</v>
      </c>
      <c r="BK29" s="143">
        <v>0</v>
      </c>
      <c r="BL29" s="143">
        <v>0</v>
      </c>
      <c r="BM29" s="143">
        <v>0</v>
      </c>
      <c r="BN29" s="143">
        <v>0</v>
      </c>
      <c r="BO29" s="143">
        <v>0</v>
      </c>
      <c r="BP29" s="143">
        <v>0</v>
      </c>
      <c r="BQ29" s="143">
        <v>0</v>
      </c>
      <c r="BR29" s="143">
        <v>0</v>
      </c>
      <c r="BS29" s="143">
        <v>0</v>
      </c>
      <c r="BT29" s="143">
        <v>0</v>
      </c>
      <c r="BU29" s="143">
        <v>0</v>
      </c>
      <c r="BV29" s="143">
        <v>0</v>
      </c>
      <c r="BW29" s="91">
        <v>0</v>
      </c>
      <c r="BX29" s="91">
        <v>0</v>
      </c>
      <c r="BY29" s="91">
        <v>0</v>
      </c>
      <c r="BZ29" s="91">
        <v>0</v>
      </c>
      <c r="CA29" s="91">
        <v>0</v>
      </c>
      <c r="CB29" s="91">
        <v>0</v>
      </c>
    </row>
    <row r="30" spans="1:80" x14ac:dyDescent="0.25">
      <c r="A30" s="136" t="s">
        <v>670</v>
      </c>
      <c r="B30" s="91"/>
      <c r="C30" s="143">
        <v>0</v>
      </c>
      <c r="D30" s="143">
        <v>0</v>
      </c>
      <c r="E30" s="143">
        <v>0</v>
      </c>
      <c r="F30" s="143">
        <v>0</v>
      </c>
      <c r="G30" s="143">
        <v>0</v>
      </c>
      <c r="H30" s="143">
        <v>0</v>
      </c>
      <c r="I30" s="143">
        <v>0</v>
      </c>
      <c r="J30" s="143">
        <v>0</v>
      </c>
      <c r="K30" s="143">
        <v>0</v>
      </c>
      <c r="L30" s="143">
        <v>0</v>
      </c>
      <c r="M30" s="143">
        <v>0</v>
      </c>
      <c r="N30" s="143">
        <v>0</v>
      </c>
      <c r="O30" s="143">
        <v>0</v>
      </c>
      <c r="P30" s="143">
        <v>0</v>
      </c>
      <c r="Q30" s="143">
        <v>0</v>
      </c>
      <c r="R30" s="143">
        <v>0</v>
      </c>
      <c r="S30" s="143">
        <v>0</v>
      </c>
      <c r="T30" s="143">
        <v>0</v>
      </c>
      <c r="U30" s="143">
        <v>0</v>
      </c>
      <c r="V30" s="143">
        <v>0</v>
      </c>
      <c r="W30" s="143">
        <v>0</v>
      </c>
      <c r="X30" s="143">
        <v>0</v>
      </c>
      <c r="Y30" s="143">
        <v>0</v>
      </c>
      <c r="Z30" s="143">
        <v>0</v>
      </c>
      <c r="AA30" s="143">
        <v>0</v>
      </c>
      <c r="AB30" s="143">
        <v>0</v>
      </c>
      <c r="AC30" s="143">
        <v>0</v>
      </c>
      <c r="AD30" s="143">
        <v>0</v>
      </c>
      <c r="AE30" s="143">
        <v>0</v>
      </c>
      <c r="AF30" s="143">
        <v>0</v>
      </c>
      <c r="AG30" s="143">
        <v>0</v>
      </c>
      <c r="AH30" s="143">
        <v>0</v>
      </c>
      <c r="AI30" s="143">
        <v>0</v>
      </c>
      <c r="AJ30" s="143">
        <v>0</v>
      </c>
      <c r="AK30" s="143">
        <v>0</v>
      </c>
      <c r="AL30" s="143">
        <v>0</v>
      </c>
      <c r="AM30" s="143">
        <v>0</v>
      </c>
      <c r="AN30" s="143">
        <v>0</v>
      </c>
      <c r="AO30" s="143">
        <v>0</v>
      </c>
      <c r="AP30" s="143">
        <v>0</v>
      </c>
      <c r="AQ30" s="143">
        <v>0</v>
      </c>
      <c r="AR30" s="143">
        <v>0</v>
      </c>
      <c r="AS30" s="143">
        <v>0</v>
      </c>
      <c r="AT30" s="143">
        <v>0</v>
      </c>
      <c r="AU30" s="143">
        <v>0</v>
      </c>
      <c r="AV30" s="143">
        <v>0</v>
      </c>
      <c r="AW30" s="143">
        <v>0</v>
      </c>
      <c r="AX30" s="143">
        <v>0</v>
      </c>
      <c r="AY30" s="143">
        <v>0</v>
      </c>
      <c r="AZ30" s="143">
        <v>0</v>
      </c>
      <c r="BA30" s="143">
        <v>0</v>
      </c>
      <c r="BB30" s="143">
        <v>0</v>
      </c>
      <c r="BC30" s="143">
        <v>0</v>
      </c>
      <c r="BD30" s="143">
        <v>0</v>
      </c>
      <c r="BE30" s="143">
        <v>0</v>
      </c>
      <c r="BF30" s="143">
        <v>0</v>
      </c>
      <c r="BG30" s="143">
        <v>0</v>
      </c>
      <c r="BH30" s="143">
        <v>0</v>
      </c>
      <c r="BI30" s="143">
        <v>0</v>
      </c>
      <c r="BJ30" s="143">
        <v>0</v>
      </c>
      <c r="BK30" s="143">
        <v>0</v>
      </c>
      <c r="BL30" s="143">
        <v>0</v>
      </c>
      <c r="BM30" s="143">
        <v>0</v>
      </c>
      <c r="BN30" s="143">
        <v>0</v>
      </c>
      <c r="BO30" s="143">
        <v>0</v>
      </c>
      <c r="BP30" s="143">
        <v>0</v>
      </c>
      <c r="BQ30" s="143">
        <v>0</v>
      </c>
      <c r="BR30" s="143">
        <v>0</v>
      </c>
      <c r="BS30" s="143">
        <v>0</v>
      </c>
      <c r="BT30" s="143">
        <v>0</v>
      </c>
      <c r="BU30" s="143">
        <v>0</v>
      </c>
      <c r="BV30" s="143">
        <v>0</v>
      </c>
      <c r="BW30" s="91">
        <v>0</v>
      </c>
      <c r="BX30" s="91">
        <v>0</v>
      </c>
      <c r="BY30" s="91">
        <v>0</v>
      </c>
      <c r="BZ30" s="91">
        <v>0</v>
      </c>
      <c r="CA30" s="91">
        <v>0</v>
      </c>
      <c r="CB30" s="91">
        <v>0</v>
      </c>
    </row>
    <row r="31" spans="1:80" x14ac:dyDescent="0.25">
      <c r="A31" s="136" t="s">
        <v>671</v>
      </c>
      <c r="B31" s="91"/>
      <c r="C31" s="143">
        <v>0</v>
      </c>
      <c r="D31" s="143">
        <v>0</v>
      </c>
      <c r="E31" s="143">
        <v>0</v>
      </c>
      <c r="F31" s="143">
        <v>0</v>
      </c>
      <c r="G31" s="143">
        <v>0</v>
      </c>
      <c r="H31" s="143">
        <v>0</v>
      </c>
      <c r="I31" s="143">
        <v>0</v>
      </c>
      <c r="J31" s="143">
        <v>0</v>
      </c>
      <c r="K31" s="143">
        <v>0</v>
      </c>
      <c r="L31" s="143">
        <v>0</v>
      </c>
      <c r="M31" s="143">
        <v>0</v>
      </c>
      <c r="N31" s="143">
        <v>0</v>
      </c>
      <c r="O31" s="143">
        <v>0</v>
      </c>
      <c r="P31" s="143">
        <v>0</v>
      </c>
      <c r="Q31" s="143">
        <v>0</v>
      </c>
      <c r="R31" s="143">
        <v>0</v>
      </c>
      <c r="S31" s="143">
        <v>0</v>
      </c>
      <c r="T31" s="143">
        <v>0</v>
      </c>
      <c r="U31" s="143">
        <v>0</v>
      </c>
      <c r="V31" s="143">
        <v>0</v>
      </c>
      <c r="W31" s="143">
        <v>0</v>
      </c>
      <c r="X31" s="143">
        <v>0</v>
      </c>
      <c r="Y31" s="143">
        <v>0</v>
      </c>
      <c r="Z31" s="143">
        <v>0</v>
      </c>
      <c r="AA31" s="143">
        <v>0</v>
      </c>
      <c r="AB31" s="143">
        <v>0</v>
      </c>
      <c r="AC31" s="143">
        <v>0</v>
      </c>
      <c r="AD31" s="143">
        <v>0</v>
      </c>
      <c r="AE31" s="143">
        <v>0</v>
      </c>
      <c r="AF31" s="143">
        <v>0</v>
      </c>
      <c r="AG31" s="143">
        <v>0</v>
      </c>
      <c r="AH31" s="143">
        <v>0</v>
      </c>
      <c r="AI31" s="143">
        <v>0</v>
      </c>
      <c r="AJ31" s="143">
        <v>0</v>
      </c>
      <c r="AK31" s="143">
        <v>0</v>
      </c>
      <c r="AL31" s="143">
        <v>0</v>
      </c>
      <c r="AM31" s="143">
        <v>0</v>
      </c>
      <c r="AN31" s="143">
        <v>0</v>
      </c>
      <c r="AO31" s="143">
        <v>0</v>
      </c>
      <c r="AP31" s="143">
        <v>0</v>
      </c>
      <c r="AQ31" s="143">
        <v>0</v>
      </c>
      <c r="AR31" s="143">
        <v>0</v>
      </c>
      <c r="AS31" s="143">
        <v>0</v>
      </c>
      <c r="AT31" s="143">
        <v>0</v>
      </c>
      <c r="AU31" s="143">
        <v>0</v>
      </c>
      <c r="AV31" s="143">
        <v>0</v>
      </c>
      <c r="AW31" s="143">
        <v>0</v>
      </c>
      <c r="AX31" s="143">
        <v>0</v>
      </c>
      <c r="AY31" s="143">
        <v>0</v>
      </c>
      <c r="AZ31" s="143">
        <v>0</v>
      </c>
      <c r="BA31" s="143">
        <v>0</v>
      </c>
      <c r="BB31" s="143">
        <v>0</v>
      </c>
      <c r="BC31" s="143">
        <v>0</v>
      </c>
      <c r="BD31" s="143">
        <v>0</v>
      </c>
      <c r="BE31" s="143">
        <v>0</v>
      </c>
      <c r="BF31" s="143">
        <v>0</v>
      </c>
      <c r="BG31" s="143">
        <v>0</v>
      </c>
      <c r="BH31" s="143">
        <v>0</v>
      </c>
      <c r="BI31" s="143">
        <v>0</v>
      </c>
      <c r="BJ31" s="143">
        <v>0</v>
      </c>
      <c r="BK31" s="143">
        <v>0</v>
      </c>
      <c r="BL31" s="143">
        <v>0</v>
      </c>
      <c r="BM31" s="143">
        <v>0</v>
      </c>
      <c r="BN31" s="143">
        <v>0</v>
      </c>
      <c r="BO31" s="143">
        <v>0</v>
      </c>
      <c r="BP31" s="143">
        <v>0</v>
      </c>
      <c r="BQ31" s="143">
        <v>0</v>
      </c>
      <c r="BR31" s="143">
        <v>0</v>
      </c>
      <c r="BS31" s="143">
        <v>0</v>
      </c>
      <c r="BT31" s="143">
        <v>0</v>
      </c>
      <c r="BU31" s="143">
        <v>0</v>
      </c>
      <c r="BV31" s="143">
        <v>0</v>
      </c>
      <c r="BW31" s="91">
        <v>0</v>
      </c>
      <c r="BX31" s="91">
        <v>0</v>
      </c>
      <c r="BY31" s="91">
        <v>0</v>
      </c>
      <c r="BZ31" s="91">
        <v>0</v>
      </c>
      <c r="CA31" s="91">
        <v>0</v>
      </c>
      <c r="CB31" s="91">
        <v>0</v>
      </c>
    </row>
    <row r="32" spans="1:80" x14ac:dyDescent="0.25">
      <c r="A32" s="137" t="s">
        <v>643</v>
      </c>
      <c r="B32" s="144"/>
      <c r="C32" s="91">
        <v>-16906.74000000002</v>
      </c>
      <c r="D32" s="91">
        <v>-6931.210000000021</v>
      </c>
      <c r="E32" s="91">
        <v>-416991.03</v>
      </c>
      <c r="F32" s="91">
        <v>-6980.4400000000023</v>
      </c>
      <c r="G32" s="91">
        <v>-7005.1800000000221</v>
      </c>
      <c r="H32" s="91">
        <v>-431104.91000000003</v>
      </c>
      <c r="I32" s="91">
        <v>-7054.9499999999825</v>
      </c>
      <c r="J32" s="91">
        <v>-7083.1300000000047</v>
      </c>
      <c r="K32" s="91">
        <v>-435264.12</v>
      </c>
      <c r="L32" s="91">
        <v>-7139.7999999999884</v>
      </c>
      <c r="M32" s="91">
        <v>-7168.289999999979</v>
      </c>
      <c r="N32" s="91">
        <v>-439465.97</v>
      </c>
      <c r="O32" s="91">
        <v>10923854.18</v>
      </c>
      <c r="P32" s="91">
        <v>-174670.64</v>
      </c>
      <c r="Q32" s="91">
        <v>-175092.54</v>
      </c>
      <c r="R32" s="91">
        <v>-175515.65</v>
      </c>
      <c r="S32" s="91">
        <v>-175940.02</v>
      </c>
      <c r="T32" s="91">
        <v>-176365.63</v>
      </c>
      <c r="U32" s="91">
        <v>-176792.49</v>
      </c>
      <c r="V32" s="91">
        <v>-177223.8</v>
      </c>
      <c r="W32" s="91">
        <v>-177656.38</v>
      </c>
      <c r="X32" s="91">
        <v>-178090.23</v>
      </c>
      <c r="Y32" s="91">
        <v>-178525.36</v>
      </c>
      <c r="Z32" s="91">
        <v>-178961.75</v>
      </c>
      <c r="AA32" s="91">
        <v>-179539.22</v>
      </c>
      <c r="AB32" s="91">
        <v>-179985.29</v>
      </c>
      <c r="AC32" s="91">
        <v>-180432.66</v>
      </c>
      <c r="AD32" s="91">
        <v>-180881.36</v>
      </c>
      <c r="AE32" s="91">
        <v>-181331.4</v>
      </c>
      <c r="AF32" s="91">
        <v>-181782.75</v>
      </c>
      <c r="AG32" s="91">
        <v>-182235.45</v>
      </c>
      <c r="AH32" s="91">
        <v>-182692.75</v>
      </c>
      <c r="AI32" s="91">
        <v>-183151.4</v>
      </c>
      <c r="AJ32" s="91">
        <v>-30009.98</v>
      </c>
      <c r="AK32" s="91">
        <v>-29938.83</v>
      </c>
      <c r="AL32" s="91">
        <v>-29867.34</v>
      </c>
      <c r="AM32" s="91">
        <v>-29867.34</v>
      </c>
      <c r="AN32" s="91">
        <v>-29867.34</v>
      </c>
      <c r="AO32" s="91">
        <v>-29867.34</v>
      </c>
      <c r="AP32" s="91">
        <v>-29867.34</v>
      </c>
      <c r="AQ32" s="91">
        <v>-29867.34</v>
      </c>
      <c r="AR32" s="91">
        <v>-29867.34</v>
      </c>
      <c r="AS32" s="91">
        <v>-29867.34</v>
      </c>
      <c r="AT32" s="91">
        <v>-29867.34</v>
      </c>
      <c r="AU32" s="91">
        <v>-29867.34</v>
      </c>
      <c r="AV32" s="91">
        <v>-29867.34</v>
      </c>
      <c r="AW32" s="91">
        <v>-29867.34</v>
      </c>
      <c r="AX32" s="91">
        <v>-29867.34</v>
      </c>
      <c r="AY32" s="91">
        <v>-29867.34</v>
      </c>
      <c r="AZ32" s="91">
        <v>-29867.34</v>
      </c>
      <c r="BA32" s="91">
        <v>-29867.34</v>
      </c>
      <c r="BB32" s="91">
        <v>-29867.34</v>
      </c>
      <c r="BC32" s="91">
        <v>-29867.34</v>
      </c>
      <c r="BD32" s="91">
        <v>-29867.34</v>
      </c>
      <c r="BE32" s="91">
        <v>-29867.34</v>
      </c>
      <c r="BF32" s="91">
        <v>-29867.34</v>
      </c>
      <c r="BG32" s="91">
        <v>-29867.34</v>
      </c>
      <c r="BH32" s="91">
        <v>-29867.34</v>
      </c>
      <c r="BI32" s="91">
        <v>-29867.34</v>
      </c>
      <c r="BJ32" s="91">
        <v>-29867.34</v>
      </c>
      <c r="BK32" s="91">
        <v>-29867.34</v>
      </c>
      <c r="BL32" s="91">
        <v>-29867.34</v>
      </c>
      <c r="BM32" s="91">
        <v>-29867.34</v>
      </c>
      <c r="BN32" s="91">
        <v>-29867.34</v>
      </c>
      <c r="BO32" s="91">
        <v>-29867.34</v>
      </c>
      <c r="BP32" s="91">
        <v>-29867.34</v>
      </c>
      <c r="BQ32" s="91">
        <v>-29867.34</v>
      </c>
      <c r="BR32" s="91">
        <v>-29867.34</v>
      </c>
      <c r="BS32" s="91">
        <v>-29867.34</v>
      </c>
      <c r="BT32" s="91">
        <v>-29867.34</v>
      </c>
      <c r="BU32" s="91">
        <v>-29867.34</v>
      </c>
      <c r="BV32" s="91">
        <v>-29867.34</v>
      </c>
      <c r="BW32" s="91">
        <v>-1789095.77</v>
      </c>
      <c r="BX32" s="91">
        <v>8979019.6899999976</v>
      </c>
      <c r="BY32" s="91">
        <v>-1721848.4300000002</v>
      </c>
      <c r="BZ32" s="91">
        <v>-358408.08000000007</v>
      </c>
      <c r="CA32" s="91">
        <v>-358408.08000000007</v>
      </c>
      <c r="CB32" s="91">
        <v>-358408.08000000007</v>
      </c>
    </row>
    <row r="33" spans="1:80" x14ac:dyDescent="0.25">
      <c r="A33" s="139" t="s">
        <v>315</v>
      </c>
      <c r="B33" s="140">
        <v>22523688.170000002</v>
      </c>
      <c r="C33" s="141">
        <v>22506781.43</v>
      </c>
      <c r="D33" s="141">
        <v>22499850.219999999</v>
      </c>
      <c r="E33" s="141">
        <v>22082859.190000001</v>
      </c>
      <c r="F33" s="141">
        <v>22075878.75</v>
      </c>
      <c r="G33" s="141">
        <v>22068873.57</v>
      </c>
      <c r="H33" s="141">
        <v>21637768.66</v>
      </c>
      <c r="I33" s="141">
        <v>21630713.710000001</v>
      </c>
      <c r="J33" s="141">
        <v>21623630.579999998</v>
      </c>
      <c r="K33" s="141">
        <v>21188366.460000001</v>
      </c>
      <c r="L33" s="141">
        <v>21181226.66</v>
      </c>
      <c r="M33" s="141">
        <v>21174058.370000001</v>
      </c>
      <c r="N33" s="141">
        <v>20734592.399999999</v>
      </c>
      <c r="O33" s="141">
        <v>31658446.579999998</v>
      </c>
      <c r="P33" s="141">
        <v>31483775.940000001</v>
      </c>
      <c r="Q33" s="141">
        <v>31308683.399999999</v>
      </c>
      <c r="R33" s="141">
        <v>31133167.75</v>
      </c>
      <c r="S33" s="141">
        <v>30957227.73</v>
      </c>
      <c r="T33" s="141">
        <v>30780862.100000001</v>
      </c>
      <c r="U33" s="141">
        <v>30604069.609999999</v>
      </c>
      <c r="V33" s="141">
        <v>30426845.809999999</v>
      </c>
      <c r="W33" s="141">
        <v>30249189.43</v>
      </c>
      <c r="X33" s="141">
        <v>30071099.199999999</v>
      </c>
      <c r="Y33" s="141">
        <v>29892573.84</v>
      </c>
      <c r="Z33" s="141">
        <v>29713612.09</v>
      </c>
      <c r="AA33" s="141">
        <v>29534072.870000001</v>
      </c>
      <c r="AB33" s="141">
        <v>29354087.579999998</v>
      </c>
      <c r="AC33" s="141">
        <v>29173654.920000002</v>
      </c>
      <c r="AD33" s="141">
        <v>28992773.559999999</v>
      </c>
      <c r="AE33" s="141">
        <v>28811442.16</v>
      </c>
      <c r="AF33" s="141">
        <v>28629659.41</v>
      </c>
      <c r="AG33" s="141">
        <v>28447423.960000001</v>
      </c>
      <c r="AH33" s="141">
        <v>28264731.210000001</v>
      </c>
      <c r="AI33" s="141">
        <v>28081579.809999999</v>
      </c>
      <c r="AJ33" s="141">
        <v>28051569.829999998</v>
      </c>
      <c r="AK33" s="141">
        <v>28021631</v>
      </c>
      <c r="AL33" s="141">
        <v>27991763.66</v>
      </c>
      <c r="AM33" s="141">
        <v>27961896.32</v>
      </c>
      <c r="AN33" s="141">
        <v>27932028.98</v>
      </c>
      <c r="AO33" s="141">
        <v>27902161.640000001</v>
      </c>
      <c r="AP33" s="141">
        <v>27872294.300000001</v>
      </c>
      <c r="AQ33" s="141">
        <v>27842426.960000001</v>
      </c>
      <c r="AR33" s="141">
        <v>27812559.620000001</v>
      </c>
      <c r="AS33" s="141">
        <v>27782692.280000001</v>
      </c>
      <c r="AT33" s="141">
        <v>27752824.940000001</v>
      </c>
      <c r="AU33" s="141">
        <v>27722957.600000001</v>
      </c>
      <c r="AV33" s="141">
        <v>27693090.260000002</v>
      </c>
      <c r="AW33" s="141">
        <v>27663222.920000002</v>
      </c>
      <c r="AX33" s="141">
        <v>27633355.579999998</v>
      </c>
      <c r="AY33" s="141">
        <v>27603488.239999998</v>
      </c>
      <c r="AZ33" s="141">
        <v>27573620.899999999</v>
      </c>
      <c r="BA33" s="141">
        <v>27543753.559999999</v>
      </c>
      <c r="BB33" s="141">
        <v>27513886.219999999</v>
      </c>
      <c r="BC33" s="141">
        <v>27484018.879999999</v>
      </c>
      <c r="BD33" s="141">
        <v>27454151.539999999</v>
      </c>
      <c r="BE33" s="141">
        <v>27424284.199999999</v>
      </c>
      <c r="BF33" s="141">
        <v>27394416.859999999</v>
      </c>
      <c r="BG33" s="141">
        <v>27364549.52</v>
      </c>
      <c r="BH33" s="141">
        <v>27334682.18</v>
      </c>
      <c r="BI33" s="141">
        <v>27304814.84</v>
      </c>
      <c r="BJ33" s="141">
        <v>27274947.5</v>
      </c>
      <c r="BK33" s="141">
        <v>27245080.16</v>
      </c>
      <c r="BL33" s="141">
        <v>27215212.82</v>
      </c>
      <c r="BM33" s="141">
        <v>27185345.48</v>
      </c>
      <c r="BN33" s="141">
        <v>27155478.140000001</v>
      </c>
      <c r="BO33" s="141">
        <v>27125610.800000001</v>
      </c>
      <c r="BP33" s="141">
        <v>27095743.460000001</v>
      </c>
      <c r="BQ33" s="141">
        <v>27065876.120000001</v>
      </c>
      <c r="BR33" s="141">
        <v>27036008.780000001</v>
      </c>
      <c r="BS33" s="141">
        <v>27006141.440000001</v>
      </c>
      <c r="BT33" s="141">
        <v>26976274.100000001</v>
      </c>
      <c r="BU33" s="141">
        <v>26946406.760000002</v>
      </c>
      <c r="BV33" s="141">
        <v>26916539.420000002</v>
      </c>
      <c r="BW33" s="141">
        <v>-1789095.77</v>
      </c>
      <c r="BX33" s="141">
        <v>8979019.6899999995</v>
      </c>
      <c r="BY33" s="141">
        <v>-1721848.43</v>
      </c>
      <c r="BZ33" s="141">
        <v>-358408.08</v>
      </c>
      <c r="CA33" s="141">
        <v>-358408.08</v>
      </c>
      <c r="CB33" s="141">
        <v>-358408.08</v>
      </c>
    </row>
    <row r="34" spans="1:80" x14ac:dyDescent="0.25">
      <c r="A34" s="136" t="s">
        <v>700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  <c r="H34" s="91">
        <v>0</v>
      </c>
      <c r="I34" s="91">
        <v>0</v>
      </c>
      <c r="J34" s="91">
        <v>0</v>
      </c>
      <c r="K34" s="91">
        <v>0</v>
      </c>
      <c r="L34" s="91">
        <v>0</v>
      </c>
      <c r="M34" s="91">
        <v>0</v>
      </c>
      <c r="N34" s="91">
        <v>0</v>
      </c>
      <c r="O34" s="91">
        <v>0</v>
      </c>
      <c r="P34" s="91">
        <v>0</v>
      </c>
      <c r="Q34" s="91">
        <v>0</v>
      </c>
      <c r="R34" s="91">
        <v>0</v>
      </c>
      <c r="S34" s="91">
        <v>0</v>
      </c>
      <c r="T34" s="91">
        <v>0</v>
      </c>
      <c r="U34" s="91">
        <v>0</v>
      </c>
      <c r="V34" s="91">
        <v>0</v>
      </c>
      <c r="W34" s="91">
        <v>0</v>
      </c>
      <c r="X34" s="91">
        <v>0</v>
      </c>
      <c r="Y34" s="91">
        <v>0</v>
      </c>
      <c r="Z34" s="91">
        <v>0</v>
      </c>
      <c r="AA34" s="91">
        <v>0</v>
      </c>
      <c r="AB34" s="91">
        <v>0</v>
      </c>
      <c r="AC34" s="91">
        <v>0</v>
      </c>
      <c r="AD34" s="91">
        <v>0</v>
      </c>
      <c r="AE34" s="91">
        <v>0</v>
      </c>
      <c r="AF34" s="91">
        <v>0</v>
      </c>
      <c r="AG34" s="91">
        <v>0</v>
      </c>
      <c r="AH34" s="91">
        <v>0</v>
      </c>
      <c r="AI34" s="91">
        <v>0</v>
      </c>
      <c r="AJ34" s="91">
        <v>0</v>
      </c>
      <c r="AK34" s="91">
        <v>0</v>
      </c>
      <c r="AL34" s="91">
        <v>0</v>
      </c>
      <c r="AM34" s="91">
        <v>0</v>
      </c>
      <c r="AN34" s="91">
        <v>0</v>
      </c>
      <c r="AO34" s="91">
        <v>0</v>
      </c>
      <c r="AP34" s="91">
        <v>0</v>
      </c>
      <c r="AQ34" s="91">
        <v>0</v>
      </c>
      <c r="AR34" s="91">
        <v>0</v>
      </c>
      <c r="AS34" s="91">
        <v>0</v>
      </c>
      <c r="AT34" s="91">
        <v>0</v>
      </c>
      <c r="AU34" s="91">
        <v>0</v>
      </c>
      <c r="AV34" s="91">
        <v>0</v>
      </c>
      <c r="AW34" s="91">
        <v>0</v>
      </c>
      <c r="AX34" s="91">
        <v>0</v>
      </c>
      <c r="AY34" s="91">
        <v>0</v>
      </c>
      <c r="AZ34" s="91">
        <v>0</v>
      </c>
      <c r="BA34" s="91">
        <v>0</v>
      </c>
      <c r="BB34" s="91">
        <v>0</v>
      </c>
      <c r="BC34" s="91">
        <v>0</v>
      </c>
      <c r="BD34" s="91">
        <v>0</v>
      </c>
      <c r="BE34" s="91">
        <v>0</v>
      </c>
      <c r="BF34" s="91">
        <v>0</v>
      </c>
      <c r="BG34" s="91">
        <v>0</v>
      </c>
      <c r="BH34" s="91">
        <v>0</v>
      </c>
      <c r="BI34" s="91">
        <v>0</v>
      </c>
      <c r="BJ34" s="91">
        <v>0</v>
      </c>
      <c r="BK34" s="91">
        <v>0</v>
      </c>
      <c r="BL34" s="91">
        <v>0</v>
      </c>
      <c r="BM34" s="91">
        <v>0</v>
      </c>
      <c r="BN34" s="91">
        <v>0</v>
      </c>
      <c r="BO34" s="91">
        <v>0</v>
      </c>
      <c r="BP34" s="91">
        <v>0</v>
      </c>
      <c r="BQ34" s="91">
        <v>0</v>
      </c>
      <c r="BR34" s="91">
        <v>0</v>
      </c>
      <c r="BS34" s="91">
        <v>0</v>
      </c>
      <c r="BT34" s="91">
        <v>0</v>
      </c>
      <c r="BU34" s="91">
        <v>0</v>
      </c>
      <c r="BV34" s="91">
        <v>0</v>
      </c>
      <c r="BW34" s="91"/>
      <c r="BX34" s="91"/>
      <c r="BY34" s="91"/>
      <c r="BZ34" s="91"/>
      <c r="CA34" s="91"/>
      <c r="CB34" s="91"/>
    </row>
    <row r="35" spans="1:80" x14ac:dyDescent="0.25">
      <c r="A35" s="136"/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91"/>
      <c r="BD35" s="91"/>
      <c r="BE35" s="91"/>
      <c r="BF35" s="91"/>
      <c r="BG35" s="91"/>
      <c r="BH35" s="91"/>
      <c r="BI35" s="91"/>
      <c r="BJ35" s="91"/>
      <c r="BK35" s="91"/>
      <c r="BL35" s="91"/>
      <c r="BM35" s="91"/>
      <c r="BN35" s="91"/>
      <c r="BO35" s="91"/>
      <c r="BP35" s="91"/>
      <c r="BQ35" s="91"/>
      <c r="BR35" s="91"/>
      <c r="BS35" s="91"/>
      <c r="BT35" s="91"/>
      <c r="BU35" s="91"/>
      <c r="BV35" s="91"/>
      <c r="BW35" s="91"/>
      <c r="BX35" s="91"/>
      <c r="BY35" s="91"/>
      <c r="BZ35" s="91"/>
      <c r="CA35" s="91"/>
      <c r="CB35" s="91"/>
    </row>
    <row r="36" spans="1:80" x14ac:dyDescent="0.25">
      <c r="A36" s="133">
        <v>1020000</v>
      </c>
      <c r="B36" s="134" t="s">
        <v>703</v>
      </c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5"/>
      <c r="AA36" s="145"/>
      <c r="AB36" s="145"/>
      <c r="AC36" s="145"/>
      <c r="AD36" s="145"/>
      <c r="AE36" s="145"/>
      <c r="AF36" s="145"/>
      <c r="AG36" s="145"/>
      <c r="AH36" s="145"/>
      <c r="AI36" s="145"/>
      <c r="AJ36" s="145"/>
      <c r="AK36" s="145"/>
      <c r="AL36" s="145"/>
      <c r="AM36" s="145"/>
      <c r="AN36" s="145"/>
      <c r="AO36" s="145"/>
      <c r="AP36" s="145"/>
      <c r="AQ36" s="145"/>
      <c r="AR36" s="145"/>
      <c r="AS36" s="145"/>
      <c r="AT36" s="145"/>
      <c r="AU36" s="145"/>
      <c r="AV36" s="145"/>
      <c r="AW36" s="145"/>
      <c r="AX36" s="145"/>
      <c r="AY36" s="145"/>
      <c r="AZ36" s="145"/>
      <c r="BA36" s="145"/>
      <c r="BB36" s="145"/>
      <c r="BC36" s="145"/>
      <c r="BD36" s="145"/>
      <c r="BE36" s="145"/>
      <c r="BF36" s="145"/>
      <c r="BG36" s="145"/>
      <c r="BH36" s="145"/>
      <c r="BI36" s="145"/>
      <c r="BJ36" s="145"/>
      <c r="BK36" s="145"/>
      <c r="BL36" s="145"/>
      <c r="BM36" s="145"/>
      <c r="BN36" s="145"/>
      <c r="BO36" s="145"/>
      <c r="BP36" s="145"/>
      <c r="BQ36" s="145"/>
      <c r="BR36" s="145"/>
      <c r="BS36" s="145"/>
      <c r="BT36" s="145"/>
      <c r="BU36" s="145"/>
      <c r="BV36" s="145"/>
      <c r="BW36" s="145"/>
      <c r="BX36" s="145"/>
      <c r="BY36" s="145"/>
      <c r="BZ36" s="145"/>
      <c r="CA36" s="145"/>
      <c r="CB36" s="145"/>
    </row>
    <row r="37" spans="1:80" x14ac:dyDescent="0.25">
      <c r="A37" s="136" t="s">
        <v>698</v>
      </c>
      <c r="B37" s="91"/>
      <c r="C37" s="91">
        <v>218909.87</v>
      </c>
      <c r="D37" s="91">
        <v>218909.87</v>
      </c>
      <c r="E37" s="91">
        <v>225416.4</v>
      </c>
      <c r="F37" s="91">
        <v>226444.67</v>
      </c>
      <c r="G37" s="91">
        <v>229844.67</v>
      </c>
      <c r="H37" s="91">
        <v>232006.62</v>
      </c>
      <c r="I37" s="91">
        <v>232231.49</v>
      </c>
      <c r="J37" s="91">
        <v>88339.63</v>
      </c>
      <c r="K37" s="91">
        <v>395935.06</v>
      </c>
      <c r="L37" s="91">
        <v>369064.18</v>
      </c>
      <c r="M37" s="91">
        <v>369064.18</v>
      </c>
      <c r="N37" s="91">
        <v>372248.24</v>
      </c>
      <c r="O37" s="91">
        <v>411071.06</v>
      </c>
      <c r="P37" s="91">
        <v>411071.06</v>
      </c>
      <c r="Q37" s="91">
        <v>411071.06</v>
      </c>
      <c r="R37" s="91">
        <v>411071.06</v>
      </c>
      <c r="S37" s="91">
        <v>411071.06</v>
      </c>
      <c r="T37" s="91">
        <v>411071.06</v>
      </c>
      <c r="U37" s="91">
        <v>0</v>
      </c>
      <c r="V37" s="91">
        <v>0</v>
      </c>
      <c r="W37" s="91">
        <v>0</v>
      </c>
      <c r="X37" s="91">
        <v>0</v>
      </c>
      <c r="Y37" s="91">
        <v>0</v>
      </c>
      <c r="Z37" s="91">
        <v>0</v>
      </c>
      <c r="AA37" s="91">
        <v>0</v>
      </c>
      <c r="AB37" s="91">
        <v>0</v>
      </c>
      <c r="AC37" s="91">
        <v>0</v>
      </c>
      <c r="AD37" s="91">
        <v>0</v>
      </c>
      <c r="AE37" s="91">
        <v>0</v>
      </c>
      <c r="AF37" s="91">
        <v>0</v>
      </c>
      <c r="AG37" s="91">
        <v>0</v>
      </c>
      <c r="AH37" s="91">
        <v>0</v>
      </c>
      <c r="AI37" s="91">
        <v>0</v>
      </c>
      <c r="AJ37" s="91">
        <v>0</v>
      </c>
      <c r="AK37" s="91">
        <v>0</v>
      </c>
      <c r="AL37" s="91">
        <v>0</v>
      </c>
      <c r="AM37" s="91">
        <v>0</v>
      </c>
      <c r="AN37" s="91">
        <v>0</v>
      </c>
      <c r="AO37" s="91">
        <v>0</v>
      </c>
      <c r="AP37" s="91">
        <v>0</v>
      </c>
      <c r="AQ37" s="91">
        <v>0</v>
      </c>
      <c r="AR37" s="91">
        <v>0</v>
      </c>
      <c r="AS37" s="91">
        <v>0</v>
      </c>
      <c r="AT37" s="91">
        <v>0</v>
      </c>
      <c r="AU37" s="91">
        <v>0</v>
      </c>
      <c r="AV37" s="91">
        <v>0</v>
      </c>
      <c r="AW37" s="91">
        <v>0</v>
      </c>
      <c r="AX37" s="91">
        <v>0</v>
      </c>
      <c r="AY37" s="91">
        <v>0</v>
      </c>
      <c r="AZ37" s="91">
        <v>0</v>
      </c>
      <c r="BA37" s="91">
        <v>0</v>
      </c>
      <c r="BB37" s="91">
        <v>0</v>
      </c>
      <c r="BC37" s="91">
        <v>0</v>
      </c>
      <c r="BD37" s="91">
        <v>0</v>
      </c>
      <c r="BE37" s="91">
        <v>0</v>
      </c>
      <c r="BF37" s="91">
        <v>0</v>
      </c>
      <c r="BG37" s="91">
        <v>0</v>
      </c>
      <c r="BH37" s="91">
        <v>0</v>
      </c>
      <c r="BI37" s="91">
        <v>0</v>
      </c>
      <c r="BJ37" s="91">
        <v>0</v>
      </c>
      <c r="BK37" s="91">
        <v>0</v>
      </c>
      <c r="BL37" s="91">
        <v>0</v>
      </c>
      <c r="BM37" s="91">
        <v>0</v>
      </c>
      <c r="BN37" s="91">
        <v>0</v>
      </c>
      <c r="BO37" s="91">
        <v>0</v>
      </c>
      <c r="BP37" s="91">
        <v>0</v>
      </c>
      <c r="BQ37" s="91">
        <v>0</v>
      </c>
      <c r="BR37" s="91">
        <v>0</v>
      </c>
      <c r="BS37" s="91">
        <v>0</v>
      </c>
      <c r="BT37" s="91">
        <v>0</v>
      </c>
      <c r="BU37" s="91">
        <v>0</v>
      </c>
      <c r="BV37" s="91">
        <v>0</v>
      </c>
      <c r="BW37" s="91"/>
      <c r="BX37" s="91"/>
      <c r="BY37" s="91"/>
      <c r="BZ37" s="91"/>
      <c r="CA37" s="91"/>
      <c r="CB37" s="91"/>
    </row>
    <row r="38" spans="1:80" x14ac:dyDescent="0.25">
      <c r="A38" s="136" t="s">
        <v>704</v>
      </c>
      <c r="B38" s="91"/>
      <c r="C38" s="143">
        <v>0</v>
      </c>
      <c r="D38" s="143">
        <v>0</v>
      </c>
      <c r="E38" s="143">
        <v>0</v>
      </c>
      <c r="F38" s="143">
        <v>0</v>
      </c>
      <c r="G38" s="143">
        <v>0</v>
      </c>
      <c r="H38" s="143">
        <v>0</v>
      </c>
      <c r="I38" s="143">
        <v>0</v>
      </c>
      <c r="J38" s="143">
        <v>0</v>
      </c>
      <c r="K38" s="143">
        <v>0</v>
      </c>
      <c r="L38" s="143">
        <v>0</v>
      </c>
      <c r="M38" s="143">
        <v>0</v>
      </c>
      <c r="N38" s="143">
        <v>0</v>
      </c>
      <c r="O38" s="143">
        <v>0</v>
      </c>
      <c r="P38" s="143">
        <v>0</v>
      </c>
      <c r="Q38" s="143">
        <v>0</v>
      </c>
      <c r="R38" s="143">
        <v>0</v>
      </c>
      <c r="S38" s="143">
        <v>0</v>
      </c>
      <c r="T38" s="143">
        <v>0</v>
      </c>
      <c r="U38" s="143">
        <v>0</v>
      </c>
      <c r="V38" s="143">
        <v>0</v>
      </c>
      <c r="W38" s="143">
        <v>0</v>
      </c>
      <c r="X38" s="143">
        <v>0</v>
      </c>
      <c r="Y38" s="143">
        <v>0</v>
      </c>
      <c r="Z38" s="143">
        <v>0</v>
      </c>
      <c r="AA38" s="143">
        <v>0</v>
      </c>
      <c r="AB38" s="143">
        <v>0</v>
      </c>
      <c r="AC38" s="143">
        <v>0</v>
      </c>
      <c r="AD38" s="143">
        <v>0</v>
      </c>
      <c r="AE38" s="143">
        <v>0</v>
      </c>
      <c r="AF38" s="143">
        <v>0</v>
      </c>
      <c r="AG38" s="143">
        <v>0</v>
      </c>
      <c r="AH38" s="143">
        <v>0</v>
      </c>
      <c r="AI38" s="143">
        <v>0</v>
      </c>
      <c r="AJ38" s="143">
        <v>0</v>
      </c>
      <c r="AK38" s="143">
        <v>0</v>
      </c>
      <c r="AL38" s="143">
        <v>0</v>
      </c>
      <c r="AM38" s="143">
        <v>0</v>
      </c>
      <c r="AN38" s="143">
        <v>0</v>
      </c>
      <c r="AO38" s="143">
        <v>0</v>
      </c>
      <c r="AP38" s="143">
        <v>0</v>
      </c>
      <c r="AQ38" s="143">
        <v>0</v>
      </c>
      <c r="AR38" s="143">
        <v>0</v>
      </c>
      <c r="AS38" s="143">
        <v>0</v>
      </c>
      <c r="AT38" s="143">
        <v>0</v>
      </c>
      <c r="AU38" s="143">
        <v>0</v>
      </c>
      <c r="AV38" s="143">
        <v>0</v>
      </c>
      <c r="AW38" s="143">
        <v>0</v>
      </c>
      <c r="AX38" s="143">
        <v>0</v>
      </c>
      <c r="AY38" s="143">
        <v>0</v>
      </c>
      <c r="AZ38" s="143">
        <v>0</v>
      </c>
      <c r="BA38" s="143">
        <v>0</v>
      </c>
      <c r="BB38" s="143">
        <v>0</v>
      </c>
      <c r="BC38" s="143">
        <v>0</v>
      </c>
      <c r="BD38" s="143">
        <v>0</v>
      </c>
      <c r="BE38" s="143">
        <v>0</v>
      </c>
      <c r="BF38" s="143">
        <v>0</v>
      </c>
      <c r="BG38" s="143">
        <v>0</v>
      </c>
      <c r="BH38" s="143">
        <v>0</v>
      </c>
      <c r="BI38" s="143">
        <v>0</v>
      </c>
      <c r="BJ38" s="143">
        <v>0</v>
      </c>
      <c r="BK38" s="143">
        <v>0</v>
      </c>
      <c r="BL38" s="143">
        <v>0</v>
      </c>
      <c r="BM38" s="143">
        <v>0</v>
      </c>
      <c r="BN38" s="143">
        <v>0</v>
      </c>
      <c r="BO38" s="143">
        <v>0</v>
      </c>
      <c r="BP38" s="143">
        <v>0</v>
      </c>
      <c r="BQ38" s="143">
        <v>0</v>
      </c>
      <c r="BR38" s="143">
        <v>0</v>
      </c>
      <c r="BS38" s="143">
        <v>0</v>
      </c>
      <c r="BT38" s="143">
        <v>0</v>
      </c>
      <c r="BU38" s="143">
        <v>0</v>
      </c>
      <c r="BV38" s="143">
        <v>0</v>
      </c>
      <c r="BW38" s="91">
        <v>0</v>
      </c>
      <c r="BX38" s="91">
        <v>0</v>
      </c>
      <c r="BY38" s="91">
        <v>0</v>
      </c>
      <c r="BZ38" s="91">
        <v>0</v>
      </c>
      <c r="CA38" s="91">
        <v>0</v>
      </c>
      <c r="CB38" s="91">
        <v>0</v>
      </c>
    </row>
    <row r="39" spans="1:80" x14ac:dyDescent="0.25">
      <c r="A39" s="136" t="s">
        <v>705</v>
      </c>
      <c r="B39" s="91"/>
      <c r="C39" s="143">
        <v>0</v>
      </c>
      <c r="D39" s="143">
        <v>0</v>
      </c>
      <c r="E39" s="143">
        <v>0</v>
      </c>
      <c r="F39" s="143">
        <v>0</v>
      </c>
      <c r="G39" s="143">
        <v>0</v>
      </c>
      <c r="H39" s="143">
        <v>0</v>
      </c>
      <c r="I39" s="143">
        <v>0</v>
      </c>
      <c r="J39" s="143">
        <v>0</v>
      </c>
      <c r="K39" s="143">
        <v>0</v>
      </c>
      <c r="L39" s="143">
        <v>0</v>
      </c>
      <c r="M39" s="143">
        <v>0</v>
      </c>
      <c r="N39" s="143">
        <v>0</v>
      </c>
      <c r="O39" s="143">
        <v>0</v>
      </c>
      <c r="P39" s="143">
        <v>0</v>
      </c>
      <c r="Q39" s="143">
        <v>0</v>
      </c>
      <c r="R39" s="143">
        <v>0</v>
      </c>
      <c r="S39" s="143">
        <v>0</v>
      </c>
      <c r="T39" s="143">
        <v>0</v>
      </c>
      <c r="U39" s="143">
        <v>0</v>
      </c>
      <c r="V39" s="143">
        <v>0</v>
      </c>
      <c r="W39" s="143">
        <v>0</v>
      </c>
      <c r="X39" s="143">
        <v>0</v>
      </c>
      <c r="Y39" s="143">
        <v>0</v>
      </c>
      <c r="Z39" s="143">
        <v>0</v>
      </c>
      <c r="AA39" s="143">
        <v>0</v>
      </c>
      <c r="AB39" s="143">
        <v>0</v>
      </c>
      <c r="AC39" s="143">
        <v>0</v>
      </c>
      <c r="AD39" s="143">
        <v>0</v>
      </c>
      <c r="AE39" s="143">
        <v>0</v>
      </c>
      <c r="AF39" s="143">
        <v>0</v>
      </c>
      <c r="AG39" s="143">
        <v>0</v>
      </c>
      <c r="AH39" s="143">
        <v>0</v>
      </c>
      <c r="AI39" s="143">
        <v>0</v>
      </c>
      <c r="AJ39" s="143">
        <v>0</v>
      </c>
      <c r="AK39" s="143">
        <v>0</v>
      </c>
      <c r="AL39" s="143">
        <v>0</v>
      </c>
      <c r="AM39" s="143">
        <v>0</v>
      </c>
      <c r="AN39" s="143">
        <v>0</v>
      </c>
      <c r="AO39" s="143">
        <v>0</v>
      </c>
      <c r="AP39" s="143">
        <v>0</v>
      </c>
      <c r="AQ39" s="143">
        <v>0</v>
      </c>
      <c r="AR39" s="143">
        <v>0</v>
      </c>
      <c r="AS39" s="143">
        <v>0</v>
      </c>
      <c r="AT39" s="143">
        <v>0</v>
      </c>
      <c r="AU39" s="143">
        <v>0</v>
      </c>
      <c r="AV39" s="143">
        <v>0</v>
      </c>
      <c r="AW39" s="143">
        <v>0</v>
      </c>
      <c r="AX39" s="143">
        <v>0</v>
      </c>
      <c r="AY39" s="143">
        <v>0</v>
      </c>
      <c r="AZ39" s="143">
        <v>0</v>
      </c>
      <c r="BA39" s="143">
        <v>0</v>
      </c>
      <c r="BB39" s="143">
        <v>0</v>
      </c>
      <c r="BC39" s="143">
        <v>0</v>
      </c>
      <c r="BD39" s="143">
        <v>0</v>
      </c>
      <c r="BE39" s="143">
        <v>0</v>
      </c>
      <c r="BF39" s="143">
        <v>0</v>
      </c>
      <c r="BG39" s="143">
        <v>0</v>
      </c>
      <c r="BH39" s="143">
        <v>0</v>
      </c>
      <c r="BI39" s="143">
        <v>0</v>
      </c>
      <c r="BJ39" s="143">
        <v>0</v>
      </c>
      <c r="BK39" s="143">
        <v>0</v>
      </c>
      <c r="BL39" s="143">
        <v>0</v>
      </c>
      <c r="BM39" s="143">
        <v>0</v>
      </c>
      <c r="BN39" s="143">
        <v>0</v>
      </c>
      <c r="BO39" s="143">
        <v>0</v>
      </c>
      <c r="BP39" s="143">
        <v>0</v>
      </c>
      <c r="BQ39" s="143">
        <v>0</v>
      </c>
      <c r="BR39" s="143">
        <v>0</v>
      </c>
      <c r="BS39" s="143">
        <v>0</v>
      </c>
      <c r="BT39" s="143">
        <v>0</v>
      </c>
      <c r="BU39" s="143">
        <v>0</v>
      </c>
      <c r="BV39" s="143">
        <v>0</v>
      </c>
      <c r="BW39" s="91">
        <v>0</v>
      </c>
      <c r="BX39" s="91">
        <v>0</v>
      </c>
      <c r="BY39" s="91">
        <v>0</v>
      </c>
      <c r="BZ39" s="91">
        <v>0</v>
      </c>
      <c r="CA39" s="91">
        <v>0</v>
      </c>
      <c r="CB39" s="91">
        <v>0</v>
      </c>
    </row>
    <row r="40" spans="1:80" x14ac:dyDescent="0.25">
      <c r="A40" s="142" t="s">
        <v>706</v>
      </c>
      <c r="B40" s="91"/>
      <c r="C40" s="146">
        <v>0</v>
      </c>
      <c r="D40" s="146">
        <v>6506.53</v>
      </c>
      <c r="E40" s="146">
        <v>1028.27</v>
      </c>
      <c r="F40" s="146">
        <v>3400</v>
      </c>
      <c r="G40" s="146">
        <v>2161.9499999999998</v>
      </c>
      <c r="H40" s="146">
        <v>224.86999999999998</v>
      </c>
      <c r="I40" s="146">
        <v>1117.7200000000012</v>
      </c>
      <c r="J40" s="146">
        <v>307595.43</v>
      </c>
      <c r="K40" s="146">
        <v>1312.1100000000151</v>
      </c>
      <c r="L40" s="146">
        <v>0</v>
      </c>
      <c r="M40" s="146">
        <v>3184.06</v>
      </c>
      <c r="N40" s="146">
        <v>38822.82</v>
      </c>
      <c r="O40" s="147">
        <v>0</v>
      </c>
      <c r="P40" s="147">
        <v>0</v>
      </c>
      <c r="Q40" s="147">
        <v>0</v>
      </c>
      <c r="R40" s="147">
        <v>0</v>
      </c>
      <c r="S40" s="147">
        <v>0</v>
      </c>
      <c r="T40" s="147">
        <v>0</v>
      </c>
      <c r="U40" s="147">
        <v>0</v>
      </c>
      <c r="V40" s="147">
        <v>0</v>
      </c>
      <c r="W40" s="147">
        <v>0</v>
      </c>
      <c r="X40" s="147">
        <v>0</v>
      </c>
      <c r="Y40" s="147">
        <v>0</v>
      </c>
      <c r="Z40" s="147">
        <v>0</v>
      </c>
      <c r="AA40" s="147">
        <v>0</v>
      </c>
      <c r="AB40" s="147">
        <v>0</v>
      </c>
      <c r="AC40" s="147">
        <v>0</v>
      </c>
      <c r="AD40" s="147">
        <v>0</v>
      </c>
      <c r="AE40" s="147">
        <v>0</v>
      </c>
      <c r="AF40" s="147">
        <v>0</v>
      </c>
      <c r="AG40" s="147">
        <v>0</v>
      </c>
      <c r="AH40" s="147">
        <v>0</v>
      </c>
      <c r="AI40" s="147">
        <v>0</v>
      </c>
      <c r="AJ40" s="147">
        <v>0</v>
      </c>
      <c r="AK40" s="147">
        <v>0</v>
      </c>
      <c r="AL40" s="147">
        <v>0</v>
      </c>
      <c r="AM40" s="147">
        <v>0</v>
      </c>
      <c r="AN40" s="147">
        <v>0</v>
      </c>
      <c r="AO40" s="147">
        <v>0</v>
      </c>
      <c r="AP40" s="147">
        <v>0</v>
      </c>
      <c r="AQ40" s="147">
        <v>0</v>
      </c>
      <c r="AR40" s="147">
        <v>0</v>
      </c>
      <c r="AS40" s="147">
        <v>0</v>
      </c>
      <c r="AT40" s="147">
        <v>0</v>
      </c>
      <c r="AU40" s="147">
        <v>0</v>
      </c>
      <c r="AV40" s="147">
        <v>0</v>
      </c>
      <c r="AW40" s="147">
        <v>0</v>
      </c>
      <c r="AX40" s="147">
        <v>0</v>
      </c>
      <c r="AY40" s="147">
        <v>0</v>
      </c>
      <c r="AZ40" s="147">
        <v>0</v>
      </c>
      <c r="BA40" s="147">
        <v>0</v>
      </c>
      <c r="BB40" s="147">
        <v>0</v>
      </c>
      <c r="BC40" s="147">
        <v>0</v>
      </c>
      <c r="BD40" s="147">
        <v>0</v>
      </c>
      <c r="BE40" s="147">
        <v>0</v>
      </c>
      <c r="BF40" s="147">
        <v>0</v>
      </c>
      <c r="BG40" s="147">
        <v>0</v>
      </c>
      <c r="BH40" s="147">
        <v>0</v>
      </c>
      <c r="BI40" s="147">
        <v>0</v>
      </c>
      <c r="BJ40" s="147">
        <v>0</v>
      </c>
      <c r="BK40" s="147">
        <v>0</v>
      </c>
      <c r="BL40" s="147">
        <v>0</v>
      </c>
      <c r="BM40" s="147">
        <v>0</v>
      </c>
      <c r="BN40" s="147">
        <v>0</v>
      </c>
      <c r="BO40" s="147">
        <v>0</v>
      </c>
      <c r="BP40" s="147">
        <v>0</v>
      </c>
      <c r="BQ40" s="147">
        <v>0</v>
      </c>
      <c r="BR40" s="147">
        <v>0</v>
      </c>
      <c r="BS40" s="147">
        <v>0</v>
      </c>
      <c r="BT40" s="147">
        <v>0</v>
      </c>
      <c r="BU40" s="147">
        <v>0</v>
      </c>
      <c r="BV40" s="147">
        <v>0</v>
      </c>
      <c r="BW40" s="91">
        <v>365353.76</v>
      </c>
      <c r="BX40" s="91">
        <v>0</v>
      </c>
      <c r="BY40" s="91">
        <v>0</v>
      </c>
      <c r="BZ40" s="91">
        <v>0</v>
      </c>
      <c r="CA40" s="91">
        <v>0</v>
      </c>
      <c r="CB40" s="91">
        <v>0</v>
      </c>
    </row>
    <row r="41" spans="1:80" x14ac:dyDescent="0.25">
      <c r="A41" s="136" t="s">
        <v>707</v>
      </c>
      <c r="B41" s="91"/>
      <c r="C41" s="148">
        <v>0</v>
      </c>
      <c r="D41" s="148">
        <v>0</v>
      </c>
      <c r="E41" s="148">
        <v>0</v>
      </c>
      <c r="F41" s="148">
        <v>0</v>
      </c>
      <c r="G41" s="148">
        <v>0</v>
      </c>
      <c r="H41" s="148">
        <v>0</v>
      </c>
      <c r="I41" s="148">
        <v>-393597.43</v>
      </c>
      <c r="J41" s="148">
        <v>0</v>
      </c>
      <c r="K41" s="148">
        <v>-185786.37</v>
      </c>
      <c r="L41" s="148">
        <v>0</v>
      </c>
      <c r="M41" s="148">
        <v>0</v>
      </c>
      <c r="N41" s="148">
        <v>0</v>
      </c>
      <c r="O41" s="148">
        <v>0</v>
      </c>
      <c r="P41" s="148">
        <v>0</v>
      </c>
      <c r="Q41" s="148">
        <v>0</v>
      </c>
      <c r="R41" s="148">
        <v>0</v>
      </c>
      <c r="S41" s="148">
        <v>0</v>
      </c>
      <c r="T41" s="148">
        <v>-411071.06</v>
      </c>
      <c r="U41" s="148">
        <v>0</v>
      </c>
      <c r="V41" s="148">
        <v>0</v>
      </c>
      <c r="W41" s="148">
        <v>0</v>
      </c>
      <c r="X41" s="148">
        <v>0</v>
      </c>
      <c r="Y41" s="148">
        <v>0</v>
      </c>
      <c r="Z41" s="148">
        <v>0</v>
      </c>
      <c r="AA41" s="148">
        <v>0</v>
      </c>
      <c r="AB41" s="148">
        <v>0</v>
      </c>
      <c r="AC41" s="148">
        <v>0</v>
      </c>
      <c r="AD41" s="148">
        <v>0</v>
      </c>
      <c r="AE41" s="148">
        <v>0</v>
      </c>
      <c r="AF41" s="148">
        <v>0</v>
      </c>
      <c r="AG41" s="148">
        <v>0</v>
      </c>
      <c r="AH41" s="148">
        <v>0</v>
      </c>
      <c r="AI41" s="148">
        <v>0</v>
      </c>
      <c r="AJ41" s="148">
        <v>0</v>
      </c>
      <c r="AK41" s="148">
        <v>0</v>
      </c>
      <c r="AL41" s="148">
        <v>0</v>
      </c>
      <c r="AM41" s="148">
        <v>0</v>
      </c>
      <c r="AN41" s="148">
        <v>0</v>
      </c>
      <c r="AO41" s="148">
        <v>0</v>
      </c>
      <c r="AP41" s="148">
        <v>0</v>
      </c>
      <c r="AQ41" s="148">
        <v>0</v>
      </c>
      <c r="AR41" s="148">
        <v>0</v>
      </c>
      <c r="AS41" s="148">
        <v>0</v>
      </c>
      <c r="AT41" s="148">
        <v>0</v>
      </c>
      <c r="AU41" s="148">
        <v>0</v>
      </c>
      <c r="AV41" s="148">
        <v>0</v>
      </c>
      <c r="AW41" s="148">
        <v>0</v>
      </c>
      <c r="AX41" s="148">
        <v>0</v>
      </c>
      <c r="AY41" s="148">
        <v>0</v>
      </c>
      <c r="AZ41" s="148">
        <v>0</v>
      </c>
      <c r="BA41" s="148">
        <v>0</v>
      </c>
      <c r="BB41" s="148">
        <v>0</v>
      </c>
      <c r="BC41" s="148">
        <v>0</v>
      </c>
      <c r="BD41" s="148">
        <v>0</v>
      </c>
      <c r="BE41" s="148">
        <v>0</v>
      </c>
      <c r="BF41" s="148">
        <v>0</v>
      </c>
      <c r="BG41" s="148">
        <v>0</v>
      </c>
      <c r="BH41" s="148">
        <v>0</v>
      </c>
      <c r="BI41" s="148">
        <v>0</v>
      </c>
      <c r="BJ41" s="148">
        <v>0</v>
      </c>
      <c r="BK41" s="148">
        <v>0</v>
      </c>
      <c r="BL41" s="148">
        <v>0</v>
      </c>
      <c r="BM41" s="148">
        <v>0</v>
      </c>
      <c r="BN41" s="148">
        <v>0</v>
      </c>
      <c r="BO41" s="148">
        <v>0</v>
      </c>
      <c r="BP41" s="148">
        <v>0</v>
      </c>
      <c r="BQ41" s="148">
        <v>0</v>
      </c>
      <c r="BR41" s="148">
        <v>0</v>
      </c>
      <c r="BS41" s="148">
        <v>0</v>
      </c>
      <c r="BT41" s="148">
        <v>0</v>
      </c>
      <c r="BU41" s="148">
        <v>0</v>
      </c>
      <c r="BV41" s="148">
        <v>0</v>
      </c>
      <c r="BW41" s="91">
        <v>-579383.80000000005</v>
      </c>
      <c r="BX41" s="91">
        <v>-411071.06</v>
      </c>
      <c r="BY41" s="91">
        <v>0</v>
      </c>
      <c r="BZ41" s="91">
        <v>0</v>
      </c>
      <c r="CA41" s="91">
        <v>0</v>
      </c>
      <c r="CB41" s="91">
        <v>0</v>
      </c>
    </row>
    <row r="42" spans="1:80" x14ac:dyDescent="0.25">
      <c r="A42" s="149" t="s">
        <v>708</v>
      </c>
      <c r="B42" s="138"/>
      <c r="C42" s="148">
        <v>0</v>
      </c>
      <c r="D42" s="148">
        <v>0</v>
      </c>
      <c r="E42" s="148">
        <v>0</v>
      </c>
      <c r="F42" s="148">
        <v>0</v>
      </c>
      <c r="G42" s="148">
        <v>0</v>
      </c>
      <c r="H42" s="148">
        <v>0</v>
      </c>
      <c r="I42" s="148">
        <v>248587.85</v>
      </c>
      <c r="J42" s="148">
        <v>0</v>
      </c>
      <c r="K42" s="148">
        <v>157603.38</v>
      </c>
      <c r="L42" s="148">
        <v>0</v>
      </c>
      <c r="M42" s="148">
        <v>0</v>
      </c>
      <c r="N42" s="148">
        <v>0</v>
      </c>
      <c r="O42" s="148">
        <v>0</v>
      </c>
      <c r="P42" s="148">
        <v>0</v>
      </c>
      <c r="Q42" s="148">
        <v>0</v>
      </c>
      <c r="R42" s="148">
        <v>0</v>
      </c>
      <c r="S42" s="148">
        <v>0</v>
      </c>
      <c r="T42" s="148">
        <v>0</v>
      </c>
      <c r="U42" s="148">
        <v>0</v>
      </c>
      <c r="V42" s="148">
        <v>0</v>
      </c>
      <c r="W42" s="148">
        <v>0</v>
      </c>
      <c r="X42" s="148">
        <v>0</v>
      </c>
      <c r="Y42" s="148">
        <v>0</v>
      </c>
      <c r="Z42" s="148">
        <v>0</v>
      </c>
      <c r="AA42" s="148">
        <v>0</v>
      </c>
      <c r="AB42" s="148">
        <v>0</v>
      </c>
      <c r="AC42" s="148">
        <v>0</v>
      </c>
      <c r="AD42" s="148">
        <v>0</v>
      </c>
      <c r="AE42" s="148">
        <v>0</v>
      </c>
      <c r="AF42" s="148">
        <v>0</v>
      </c>
      <c r="AG42" s="148">
        <v>0</v>
      </c>
      <c r="AH42" s="148">
        <v>0</v>
      </c>
      <c r="AI42" s="148">
        <v>0</v>
      </c>
      <c r="AJ42" s="148">
        <v>0</v>
      </c>
      <c r="AK42" s="148">
        <v>0</v>
      </c>
      <c r="AL42" s="148">
        <v>0</v>
      </c>
      <c r="AM42" s="148">
        <v>0</v>
      </c>
      <c r="AN42" s="148">
        <v>0</v>
      </c>
      <c r="AO42" s="148">
        <v>0</v>
      </c>
      <c r="AP42" s="148">
        <v>0</v>
      </c>
      <c r="AQ42" s="148">
        <v>0</v>
      </c>
      <c r="AR42" s="148">
        <v>0</v>
      </c>
      <c r="AS42" s="148">
        <v>0</v>
      </c>
      <c r="AT42" s="148">
        <v>0</v>
      </c>
      <c r="AU42" s="148">
        <v>0</v>
      </c>
      <c r="AV42" s="148">
        <v>0</v>
      </c>
      <c r="AW42" s="148">
        <v>0</v>
      </c>
      <c r="AX42" s="148">
        <v>0</v>
      </c>
      <c r="AY42" s="148">
        <v>0</v>
      </c>
      <c r="AZ42" s="148">
        <v>0</v>
      </c>
      <c r="BA42" s="148">
        <v>0</v>
      </c>
      <c r="BB42" s="148">
        <v>0</v>
      </c>
      <c r="BC42" s="148">
        <v>0</v>
      </c>
      <c r="BD42" s="148">
        <v>0</v>
      </c>
      <c r="BE42" s="148">
        <v>0</v>
      </c>
      <c r="BF42" s="148">
        <v>0</v>
      </c>
      <c r="BG42" s="148">
        <v>0</v>
      </c>
      <c r="BH42" s="148">
        <v>0</v>
      </c>
      <c r="BI42" s="148">
        <v>0</v>
      </c>
      <c r="BJ42" s="148">
        <v>0</v>
      </c>
      <c r="BK42" s="148">
        <v>0</v>
      </c>
      <c r="BL42" s="148">
        <v>0</v>
      </c>
      <c r="BM42" s="148">
        <v>0</v>
      </c>
      <c r="BN42" s="148">
        <v>0</v>
      </c>
      <c r="BO42" s="148">
        <v>0</v>
      </c>
      <c r="BP42" s="148">
        <v>0</v>
      </c>
      <c r="BQ42" s="148">
        <v>0</v>
      </c>
      <c r="BR42" s="148">
        <v>0</v>
      </c>
      <c r="BS42" s="148">
        <v>0</v>
      </c>
      <c r="BT42" s="148">
        <v>0</v>
      </c>
      <c r="BU42" s="148">
        <v>0</v>
      </c>
      <c r="BV42" s="148">
        <v>0</v>
      </c>
      <c r="BW42" s="91">
        <v>406191.23</v>
      </c>
      <c r="BX42" s="91">
        <v>0</v>
      </c>
      <c r="BY42" s="91">
        <v>0</v>
      </c>
      <c r="BZ42" s="91">
        <v>0</v>
      </c>
      <c r="CA42" s="91">
        <v>0</v>
      </c>
      <c r="CB42" s="91">
        <v>0</v>
      </c>
    </row>
    <row r="43" spans="1:80" x14ac:dyDescent="0.25">
      <c r="A43" s="136" t="s">
        <v>315</v>
      </c>
      <c r="B43" s="140">
        <v>218909.87</v>
      </c>
      <c r="C43" s="141">
        <v>218909.87</v>
      </c>
      <c r="D43" s="141">
        <v>225416.4</v>
      </c>
      <c r="E43" s="141">
        <v>226444.67</v>
      </c>
      <c r="F43" s="141">
        <v>229844.67</v>
      </c>
      <c r="G43" s="141">
        <v>232006.62</v>
      </c>
      <c r="H43" s="141">
        <v>232231.49</v>
      </c>
      <c r="I43" s="141">
        <v>88339.63</v>
      </c>
      <c r="J43" s="141">
        <v>395935.06</v>
      </c>
      <c r="K43" s="141">
        <v>369064.18</v>
      </c>
      <c r="L43" s="141">
        <v>369064.18</v>
      </c>
      <c r="M43" s="141">
        <v>372248.24</v>
      </c>
      <c r="N43" s="141">
        <v>411071.06</v>
      </c>
      <c r="O43" s="141">
        <v>411071.06</v>
      </c>
      <c r="P43" s="141">
        <v>411071.06</v>
      </c>
      <c r="Q43" s="141">
        <v>411071.06</v>
      </c>
      <c r="R43" s="141">
        <v>411071.06</v>
      </c>
      <c r="S43" s="141">
        <v>411071.06</v>
      </c>
      <c r="T43" s="141">
        <v>0</v>
      </c>
      <c r="U43" s="141">
        <v>0</v>
      </c>
      <c r="V43" s="141">
        <v>0</v>
      </c>
      <c r="W43" s="141">
        <v>0</v>
      </c>
      <c r="X43" s="141">
        <v>0</v>
      </c>
      <c r="Y43" s="141">
        <v>0</v>
      </c>
      <c r="Z43" s="141">
        <v>0</v>
      </c>
      <c r="AA43" s="141">
        <v>0</v>
      </c>
      <c r="AB43" s="141">
        <v>0</v>
      </c>
      <c r="AC43" s="141">
        <v>0</v>
      </c>
      <c r="AD43" s="141">
        <v>0</v>
      </c>
      <c r="AE43" s="141">
        <v>0</v>
      </c>
      <c r="AF43" s="141">
        <v>0</v>
      </c>
      <c r="AG43" s="141">
        <v>0</v>
      </c>
      <c r="AH43" s="141">
        <v>0</v>
      </c>
      <c r="AI43" s="141">
        <v>0</v>
      </c>
      <c r="AJ43" s="141">
        <v>0</v>
      </c>
      <c r="AK43" s="141">
        <v>0</v>
      </c>
      <c r="AL43" s="141">
        <v>0</v>
      </c>
      <c r="AM43" s="141">
        <v>0</v>
      </c>
      <c r="AN43" s="141">
        <v>0</v>
      </c>
      <c r="AO43" s="141">
        <v>0</v>
      </c>
      <c r="AP43" s="141">
        <v>0</v>
      </c>
      <c r="AQ43" s="141">
        <v>0</v>
      </c>
      <c r="AR43" s="141">
        <v>0</v>
      </c>
      <c r="AS43" s="141">
        <v>0</v>
      </c>
      <c r="AT43" s="141">
        <v>0</v>
      </c>
      <c r="AU43" s="141">
        <v>0</v>
      </c>
      <c r="AV43" s="141">
        <v>0</v>
      </c>
      <c r="AW43" s="141">
        <v>0</v>
      </c>
      <c r="AX43" s="141">
        <v>0</v>
      </c>
      <c r="AY43" s="141">
        <v>0</v>
      </c>
      <c r="AZ43" s="141">
        <v>0</v>
      </c>
      <c r="BA43" s="141">
        <v>0</v>
      </c>
      <c r="BB43" s="141">
        <v>0</v>
      </c>
      <c r="BC43" s="141">
        <v>0</v>
      </c>
      <c r="BD43" s="141">
        <v>0</v>
      </c>
      <c r="BE43" s="141">
        <v>0</v>
      </c>
      <c r="BF43" s="141">
        <v>0</v>
      </c>
      <c r="BG43" s="141">
        <v>0</v>
      </c>
      <c r="BH43" s="141">
        <v>0</v>
      </c>
      <c r="BI43" s="141">
        <v>0</v>
      </c>
      <c r="BJ43" s="141">
        <v>0</v>
      </c>
      <c r="BK43" s="141">
        <v>0</v>
      </c>
      <c r="BL43" s="141">
        <v>0</v>
      </c>
      <c r="BM43" s="141">
        <v>0</v>
      </c>
      <c r="BN43" s="141">
        <v>0</v>
      </c>
      <c r="BO43" s="141">
        <v>0</v>
      </c>
      <c r="BP43" s="141">
        <v>0</v>
      </c>
      <c r="BQ43" s="141">
        <v>0</v>
      </c>
      <c r="BR43" s="141">
        <v>0</v>
      </c>
      <c r="BS43" s="141">
        <v>0</v>
      </c>
      <c r="BT43" s="141">
        <v>0</v>
      </c>
      <c r="BU43" s="141">
        <v>0</v>
      </c>
      <c r="BV43" s="141">
        <v>0</v>
      </c>
      <c r="BW43" s="141">
        <v>192161.19</v>
      </c>
      <c r="BX43" s="141">
        <v>-411071.06</v>
      </c>
      <c r="BY43" s="141">
        <v>0</v>
      </c>
      <c r="BZ43" s="141">
        <v>0</v>
      </c>
      <c r="CA43" s="141">
        <v>0</v>
      </c>
      <c r="CB43" s="141">
        <v>0</v>
      </c>
    </row>
    <row r="44" spans="1:80" x14ac:dyDescent="0.25">
      <c r="A44" s="136" t="s">
        <v>700</v>
      </c>
      <c r="B44" s="91">
        <v>0</v>
      </c>
      <c r="C44" s="91">
        <v>0</v>
      </c>
      <c r="D44" s="91">
        <v>0</v>
      </c>
      <c r="E44" s="91">
        <v>0</v>
      </c>
      <c r="F44" s="91">
        <v>0</v>
      </c>
      <c r="G44" s="91">
        <v>0</v>
      </c>
      <c r="H44" s="91">
        <v>0</v>
      </c>
      <c r="I44" s="91">
        <v>0</v>
      </c>
      <c r="J44" s="91">
        <v>0</v>
      </c>
      <c r="K44" s="91">
        <v>0</v>
      </c>
      <c r="L44" s="91">
        <v>0</v>
      </c>
      <c r="M44" s="91">
        <v>0</v>
      </c>
      <c r="N44" s="91">
        <v>0</v>
      </c>
      <c r="O44" s="91">
        <v>0</v>
      </c>
      <c r="P44" s="91">
        <v>0</v>
      </c>
      <c r="Q44" s="91">
        <v>0</v>
      </c>
      <c r="R44" s="91">
        <v>0</v>
      </c>
      <c r="S44" s="91">
        <v>0</v>
      </c>
      <c r="T44" s="91">
        <v>0</v>
      </c>
      <c r="U44" s="91">
        <v>0</v>
      </c>
      <c r="V44" s="91">
        <v>0</v>
      </c>
      <c r="W44" s="91">
        <v>0</v>
      </c>
      <c r="X44" s="91">
        <v>0</v>
      </c>
      <c r="Y44" s="91">
        <v>0</v>
      </c>
      <c r="Z44" s="91">
        <v>0</v>
      </c>
      <c r="AA44" s="91">
        <v>0</v>
      </c>
      <c r="AB44" s="91">
        <v>0</v>
      </c>
      <c r="AC44" s="91">
        <v>0</v>
      </c>
      <c r="AD44" s="91">
        <v>0</v>
      </c>
      <c r="AE44" s="91">
        <v>0</v>
      </c>
      <c r="AF44" s="91">
        <v>0</v>
      </c>
      <c r="AG44" s="91">
        <v>0</v>
      </c>
      <c r="AH44" s="91">
        <v>0</v>
      </c>
      <c r="AI44" s="91">
        <v>0</v>
      </c>
      <c r="AJ44" s="91">
        <v>0</v>
      </c>
      <c r="AK44" s="91">
        <v>0</v>
      </c>
      <c r="AL44" s="91">
        <v>0</v>
      </c>
      <c r="AM44" s="91">
        <v>0</v>
      </c>
      <c r="AN44" s="91">
        <v>0</v>
      </c>
      <c r="AO44" s="91">
        <v>0</v>
      </c>
      <c r="AP44" s="91">
        <v>0</v>
      </c>
      <c r="AQ44" s="91">
        <v>0</v>
      </c>
      <c r="AR44" s="91">
        <v>0</v>
      </c>
      <c r="AS44" s="91">
        <v>0</v>
      </c>
      <c r="AT44" s="91">
        <v>0</v>
      </c>
      <c r="AU44" s="91">
        <v>0</v>
      </c>
      <c r="AV44" s="91">
        <v>0</v>
      </c>
      <c r="AW44" s="91">
        <v>0</v>
      </c>
      <c r="AX44" s="91">
        <v>0</v>
      </c>
      <c r="AY44" s="91">
        <v>0</v>
      </c>
      <c r="AZ44" s="91">
        <v>0</v>
      </c>
      <c r="BA44" s="91">
        <v>0</v>
      </c>
      <c r="BB44" s="91">
        <v>0</v>
      </c>
      <c r="BC44" s="91">
        <v>0</v>
      </c>
      <c r="BD44" s="91">
        <v>0</v>
      </c>
      <c r="BE44" s="91">
        <v>0</v>
      </c>
      <c r="BF44" s="91">
        <v>0</v>
      </c>
      <c r="BG44" s="91">
        <v>0</v>
      </c>
      <c r="BH44" s="91">
        <v>0</v>
      </c>
      <c r="BI44" s="91">
        <v>0</v>
      </c>
      <c r="BJ44" s="91">
        <v>0</v>
      </c>
      <c r="BK44" s="91">
        <v>0</v>
      </c>
      <c r="BL44" s="91">
        <v>0</v>
      </c>
      <c r="BM44" s="91">
        <v>0</v>
      </c>
      <c r="BN44" s="91">
        <v>0</v>
      </c>
      <c r="BO44" s="91">
        <v>0</v>
      </c>
      <c r="BP44" s="91">
        <v>0</v>
      </c>
      <c r="BQ44" s="91">
        <v>0</v>
      </c>
      <c r="BR44" s="91">
        <v>0</v>
      </c>
      <c r="BS44" s="91">
        <v>0</v>
      </c>
      <c r="BT44" s="91">
        <v>0</v>
      </c>
      <c r="BU44" s="91">
        <v>0</v>
      </c>
      <c r="BV44" s="91">
        <v>0</v>
      </c>
      <c r="BW44" s="91"/>
      <c r="BX44" s="91"/>
      <c r="BY44" s="91"/>
      <c r="BZ44" s="91"/>
      <c r="CA44" s="91"/>
      <c r="CB44" s="91"/>
    </row>
    <row r="45" spans="1:80" x14ac:dyDescent="0.25">
      <c r="A45" s="136"/>
      <c r="B45" s="91"/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  <c r="AI45" s="91"/>
      <c r="AJ45" s="91"/>
      <c r="AK45" s="91"/>
      <c r="AL45" s="91"/>
      <c r="AM45" s="91"/>
      <c r="AN45" s="91"/>
      <c r="AO45" s="91"/>
      <c r="AP45" s="91"/>
      <c r="AQ45" s="91"/>
      <c r="AR45" s="91"/>
      <c r="AS45" s="91"/>
      <c r="AT45" s="91"/>
      <c r="AU45" s="91"/>
      <c r="AV45" s="91"/>
      <c r="AW45" s="91"/>
      <c r="AX45" s="91"/>
      <c r="AY45" s="91"/>
      <c r="AZ45" s="91"/>
      <c r="BA45" s="91"/>
      <c r="BB45" s="91"/>
      <c r="BC45" s="91"/>
      <c r="BD45" s="91"/>
      <c r="BE45" s="91"/>
      <c r="BF45" s="91"/>
      <c r="BG45" s="91"/>
      <c r="BH45" s="91"/>
      <c r="BI45" s="91"/>
      <c r="BJ45" s="91"/>
      <c r="BK45" s="91"/>
      <c r="BL45" s="91"/>
      <c r="BM45" s="91"/>
      <c r="BN45" s="91"/>
      <c r="BO45" s="91"/>
      <c r="BP45" s="91"/>
      <c r="BQ45" s="91"/>
      <c r="BR45" s="91"/>
      <c r="BS45" s="91"/>
      <c r="BT45" s="91"/>
      <c r="BU45" s="91"/>
      <c r="BV45" s="91"/>
      <c r="BW45" s="91"/>
      <c r="BX45" s="91"/>
      <c r="BY45" s="91"/>
      <c r="BZ45" s="91"/>
      <c r="CA45" s="91"/>
      <c r="CB45" s="91"/>
    </row>
    <row r="46" spans="1:80" x14ac:dyDescent="0.25">
      <c r="A46" s="133">
        <v>1050000</v>
      </c>
      <c r="B46" s="134" t="s">
        <v>222</v>
      </c>
      <c r="C46" s="145"/>
      <c r="D46" s="145"/>
      <c r="E46" s="145"/>
      <c r="F46" s="145"/>
      <c r="G46" s="145"/>
      <c r="H46" s="145"/>
      <c r="I46" s="145"/>
      <c r="J46" s="145"/>
      <c r="K46" s="145"/>
      <c r="L46" s="145"/>
      <c r="M46" s="145"/>
      <c r="N46" s="145"/>
      <c r="O46" s="145"/>
      <c r="P46" s="145"/>
      <c r="Q46" s="145"/>
      <c r="R46" s="145"/>
      <c r="S46" s="145"/>
      <c r="T46" s="145"/>
      <c r="U46" s="145"/>
      <c r="V46" s="145"/>
      <c r="W46" s="145"/>
      <c r="X46" s="145"/>
      <c r="Y46" s="145"/>
      <c r="Z46" s="145"/>
      <c r="AA46" s="145"/>
      <c r="AB46" s="145"/>
      <c r="AC46" s="145"/>
      <c r="AD46" s="145"/>
      <c r="AE46" s="145"/>
      <c r="AF46" s="145"/>
      <c r="AG46" s="145"/>
      <c r="AH46" s="145"/>
      <c r="AI46" s="145"/>
      <c r="AJ46" s="145"/>
      <c r="AK46" s="145"/>
      <c r="AL46" s="145"/>
      <c r="AM46" s="145"/>
      <c r="AN46" s="145"/>
      <c r="AO46" s="145"/>
      <c r="AP46" s="145"/>
      <c r="AQ46" s="145"/>
      <c r="AR46" s="145"/>
      <c r="AS46" s="145"/>
      <c r="AT46" s="145"/>
      <c r="AU46" s="145"/>
      <c r="AV46" s="145"/>
      <c r="AW46" s="145"/>
      <c r="AX46" s="145"/>
      <c r="AY46" s="145"/>
      <c r="AZ46" s="145"/>
      <c r="BA46" s="145"/>
      <c r="BB46" s="145"/>
      <c r="BC46" s="145"/>
      <c r="BD46" s="145"/>
      <c r="BE46" s="145"/>
      <c r="BF46" s="145"/>
      <c r="BG46" s="145"/>
      <c r="BH46" s="145"/>
      <c r="BI46" s="145"/>
      <c r="BJ46" s="145"/>
      <c r="BK46" s="145"/>
      <c r="BL46" s="145"/>
      <c r="BM46" s="145"/>
      <c r="BN46" s="145"/>
      <c r="BO46" s="145"/>
      <c r="BP46" s="145"/>
      <c r="BQ46" s="145"/>
      <c r="BR46" s="145"/>
      <c r="BS46" s="145"/>
      <c r="BT46" s="145"/>
      <c r="BU46" s="145"/>
      <c r="BV46" s="145"/>
      <c r="BW46" s="145"/>
      <c r="BX46" s="145"/>
      <c r="BY46" s="145"/>
      <c r="BZ46" s="145"/>
      <c r="CA46" s="145"/>
      <c r="CB46" s="145"/>
    </row>
    <row r="47" spans="1:80" x14ac:dyDescent="0.25">
      <c r="A47" s="136" t="s">
        <v>698</v>
      </c>
      <c r="B47" s="150"/>
      <c r="C47" s="91">
        <v>54570735.409999996</v>
      </c>
      <c r="D47" s="91">
        <v>54570735.409999996</v>
      </c>
      <c r="E47" s="91">
        <v>54570997.909999996</v>
      </c>
      <c r="F47" s="91">
        <v>54570735.409999996</v>
      </c>
      <c r="G47" s="91">
        <v>54570735.409999996</v>
      </c>
      <c r="H47" s="91">
        <v>54570735.409999996</v>
      </c>
      <c r="I47" s="91">
        <v>54570735.409999996</v>
      </c>
      <c r="J47" s="91">
        <v>54570735.409999996</v>
      </c>
      <c r="K47" s="91">
        <v>58127610.409999996</v>
      </c>
      <c r="L47" s="91">
        <v>58127610.409999996</v>
      </c>
      <c r="M47" s="91">
        <v>58127610.409999996</v>
      </c>
      <c r="N47" s="91">
        <v>58127610.409999996</v>
      </c>
      <c r="O47" s="91">
        <v>58127610.409999996</v>
      </c>
      <c r="P47" s="91">
        <v>63762399.530000001</v>
      </c>
      <c r="Q47" s="91">
        <v>63762399.530000001</v>
      </c>
      <c r="R47" s="91">
        <v>63762399.530000001</v>
      </c>
      <c r="S47" s="91">
        <v>63762399.530000001</v>
      </c>
      <c r="T47" s="91">
        <v>63762399.530000001</v>
      </c>
      <c r="U47" s="91">
        <v>63762399.530000001</v>
      </c>
      <c r="V47" s="91">
        <v>63762399.530000001</v>
      </c>
      <c r="W47" s="91">
        <v>63762399.530000001</v>
      </c>
      <c r="X47" s="91">
        <v>63762399.530000001</v>
      </c>
      <c r="Y47" s="91">
        <v>63762399.530000001</v>
      </c>
      <c r="Z47" s="91">
        <v>64262399.530000001</v>
      </c>
      <c r="AA47" s="91">
        <v>64262399.530000001</v>
      </c>
      <c r="AB47" s="91">
        <v>64262399.530000001</v>
      </c>
      <c r="AC47" s="91">
        <v>70262399.530000001</v>
      </c>
      <c r="AD47" s="91">
        <v>70262399.530000001</v>
      </c>
      <c r="AE47" s="91">
        <v>70262399.530000001</v>
      </c>
      <c r="AF47" s="91">
        <v>70262399.530000001</v>
      </c>
      <c r="AG47" s="91">
        <v>70264952.269999996</v>
      </c>
      <c r="AH47" s="91">
        <v>70264952.269999996</v>
      </c>
      <c r="AI47" s="91">
        <v>70264952.269999996</v>
      </c>
      <c r="AJ47" s="91">
        <v>70764952.269999996</v>
      </c>
      <c r="AK47" s="91">
        <v>70764952.269999996</v>
      </c>
      <c r="AL47" s="91">
        <v>70764952.269999996</v>
      </c>
      <c r="AM47" s="91">
        <v>70764952.269999996</v>
      </c>
      <c r="AN47" s="91">
        <v>70764952.269999996</v>
      </c>
      <c r="AO47" s="91">
        <v>70764952.269999996</v>
      </c>
      <c r="AP47" s="91">
        <v>70764952.269999996</v>
      </c>
      <c r="AQ47" s="91">
        <v>70764952.269999996</v>
      </c>
      <c r="AR47" s="91">
        <v>70764952.269999996</v>
      </c>
      <c r="AS47" s="91">
        <v>70764952.269999996</v>
      </c>
      <c r="AT47" s="91">
        <v>70764952.269999996</v>
      </c>
      <c r="AU47" s="91">
        <v>70764952.269999996</v>
      </c>
      <c r="AV47" s="91">
        <v>71264952.269999996</v>
      </c>
      <c r="AW47" s="91">
        <v>71264952.269999996</v>
      </c>
      <c r="AX47" s="91">
        <v>71264952.269999996</v>
      </c>
      <c r="AY47" s="91">
        <v>71264952.269999996</v>
      </c>
      <c r="AZ47" s="91">
        <v>71264952.269999996</v>
      </c>
      <c r="BA47" s="91">
        <v>71264952.269999996</v>
      </c>
      <c r="BB47" s="91">
        <v>71264952.269999996</v>
      </c>
      <c r="BC47" s="91">
        <v>71264952.269999996</v>
      </c>
      <c r="BD47" s="91">
        <v>71264952.269999996</v>
      </c>
      <c r="BE47" s="91">
        <v>71264952.269999996</v>
      </c>
      <c r="BF47" s="91">
        <v>71264952.269999996</v>
      </c>
      <c r="BG47" s="91">
        <v>71264952.269999996</v>
      </c>
      <c r="BH47" s="91">
        <v>71764952.269999996</v>
      </c>
      <c r="BI47" s="91">
        <v>71764952.269999996</v>
      </c>
      <c r="BJ47" s="91">
        <v>71764952.269999996</v>
      </c>
      <c r="BK47" s="91">
        <v>71764952.269999996</v>
      </c>
      <c r="BL47" s="91">
        <v>71764952.269999996</v>
      </c>
      <c r="BM47" s="91">
        <v>71764952.269999996</v>
      </c>
      <c r="BN47" s="91">
        <v>71764952.269999996</v>
      </c>
      <c r="BO47" s="91">
        <v>71764952.269999996</v>
      </c>
      <c r="BP47" s="91">
        <v>71764952.269999996</v>
      </c>
      <c r="BQ47" s="91">
        <v>71764952.269999996</v>
      </c>
      <c r="BR47" s="91">
        <v>71764952.269999996</v>
      </c>
      <c r="BS47" s="91">
        <v>71764952.269999996</v>
      </c>
      <c r="BT47" s="91">
        <v>71764952.269999996</v>
      </c>
      <c r="BU47" s="91">
        <v>71764952.269999996</v>
      </c>
      <c r="BV47" s="91">
        <v>71764952.269999996</v>
      </c>
      <c r="BW47" s="91"/>
      <c r="BX47" s="91"/>
      <c r="BY47" s="91"/>
      <c r="BZ47" s="91"/>
      <c r="CA47" s="91"/>
      <c r="CB47" s="91"/>
    </row>
    <row r="48" spans="1:80" x14ac:dyDescent="0.25">
      <c r="A48" s="142" t="s">
        <v>669</v>
      </c>
      <c r="B48" s="91"/>
      <c r="C48" s="91">
        <v>0</v>
      </c>
      <c r="D48" s="91">
        <v>262.5</v>
      </c>
      <c r="E48" s="91">
        <v>-262.5</v>
      </c>
      <c r="F48" s="91">
        <v>0</v>
      </c>
      <c r="G48" s="91">
        <v>0</v>
      </c>
      <c r="H48" s="91">
        <v>0</v>
      </c>
      <c r="I48" s="91">
        <v>0</v>
      </c>
      <c r="J48" s="91">
        <v>3556875</v>
      </c>
      <c r="K48" s="91">
        <v>0</v>
      </c>
      <c r="L48" s="91">
        <v>0</v>
      </c>
      <c r="M48" s="91">
        <v>0</v>
      </c>
      <c r="N48" s="91">
        <v>0</v>
      </c>
      <c r="O48" s="91">
        <v>5634789.1200000001</v>
      </c>
      <c r="P48" s="91">
        <v>0</v>
      </c>
      <c r="Q48" s="91">
        <v>0</v>
      </c>
      <c r="R48" s="91">
        <v>0</v>
      </c>
      <c r="S48" s="91">
        <v>0</v>
      </c>
      <c r="T48" s="91">
        <v>0</v>
      </c>
      <c r="U48" s="91">
        <v>0</v>
      </c>
      <c r="V48" s="91">
        <v>0</v>
      </c>
      <c r="W48" s="91">
        <v>0</v>
      </c>
      <c r="X48" s="91">
        <v>0</v>
      </c>
      <c r="Y48" s="91">
        <v>500000</v>
      </c>
      <c r="Z48" s="91">
        <v>0</v>
      </c>
      <c r="AA48" s="91">
        <v>0</v>
      </c>
      <c r="AB48" s="91">
        <v>6000000</v>
      </c>
      <c r="AC48" s="91">
        <v>0</v>
      </c>
      <c r="AD48" s="91">
        <v>0</v>
      </c>
      <c r="AE48" s="91">
        <v>0</v>
      </c>
      <c r="AF48" s="91">
        <v>2552.7400000000002</v>
      </c>
      <c r="AG48" s="91">
        <v>0</v>
      </c>
      <c r="AH48" s="91">
        <v>0</v>
      </c>
      <c r="AI48" s="91">
        <v>500000</v>
      </c>
      <c r="AJ48" s="91">
        <v>0</v>
      </c>
      <c r="AK48" s="91">
        <v>0</v>
      </c>
      <c r="AL48" s="91">
        <v>0</v>
      </c>
      <c r="AM48" s="91">
        <v>0</v>
      </c>
      <c r="AN48" s="91">
        <v>0</v>
      </c>
      <c r="AO48" s="91">
        <v>0</v>
      </c>
      <c r="AP48" s="91">
        <v>0</v>
      </c>
      <c r="AQ48" s="91">
        <v>0</v>
      </c>
      <c r="AR48" s="91">
        <v>0</v>
      </c>
      <c r="AS48" s="91">
        <v>0</v>
      </c>
      <c r="AT48" s="91">
        <v>0</v>
      </c>
      <c r="AU48" s="91">
        <v>500000</v>
      </c>
      <c r="AV48" s="91">
        <v>0</v>
      </c>
      <c r="AW48" s="91">
        <v>0</v>
      </c>
      <c r="AX48" s="91">
        <v>0</v>
      </c>
      <c r="AY48" s="91">
        <v>0</v>
      </c>
      <c r="AZ48" s="91">
        <v>0</v>
      </c>
      <c r="BA48" s="91">
        <v>0</v>
      </c>
      <c r="BB48" s="91">
        <v>0</v>
      </c>
      <c r="BC48" s="91">
        <v>0</v>
      </c>
      <c r="BD48" s="91">
        <v>0</v>
      </c>
      <c r="BE48" s="91">
        <v>0</v>
      </c>
      <c r="BF48" s="91">
        <v>0</v>
      </c>
      <c r="BG48" s="91">
        <v>500000</v>
      </c>
      <c r="BH48" s="91">
        <v>0</v>
      </c>
      <c r="BI48" s="91">
        <v>0</v>
      </c>
      <c r="BJ48" s="91">
        <v>0</v>
      </c>
      <c r="BK48" s="91">
        <v>0</v>
      </c>
      <c r="BL48" s="91">
        <v>0</v>
      </c>
      <c r="BM48" s="91">
        <v>0</v>
      </c>
      <c r="BN48" s="91">
        <v>0</v>
      </c>
      <c r="BO48" s="91">
        <v>0</v>
      </c>
      <c r="BP48" s="91">
        <v>0</v>
      </c>
      <c r="BQ48" s="91">
        <v>0</v>
      </c>
      <c r="BR48" s="91">
        <v>0</v>
      </c>
      <c r="BS48" s="91">
        <v>0</v>
      </c>
      <c r="BT48" s="91">
        <v>0</v>
      </c>
      <c r="BU48" s="91">
        <v>0</v>
      </c>
      <c r="BV48" s="91">
        <v>0</v>
      </c>
      <c r="BW48" s="91">
        <v>3556875</v>
      </c>
      <c r="BX48" s="91">
        <v>6134789.1200000001</v>
      </c>
      <c r="BY48" s="91">
        <v>6502552.7400000002</v>
      </c>
      <c r="BZ48" s="91">
        <v>500000</v>
      </c>
      <c r="CA48" s="91">
        <v>500000</v>
      </c>
      <c r="CB48" s="91">
        <v>0</v>
      </c>
    </row>
    <row r="49" spans="1:80" x14ac:dyDescent="0.25">
      <c r="A49" s="136" t="s">
        <v>670</v>
      </c>
      <c r="B49" s="91"/>
      <c r="C49" s="91">
        <v>0</v>
      </c>
      <c r="D49" s="91">
        <v>0</v>
      </c>
      <c r="E49" s="91">
        <v>0</v>
      </c>
      <c r="F49" s="91">
        <v>0</v>
      </c>
      <c r="G49" s="91">
        <v>0</v>
      </c>
      <c r="H49" s="91">
        <v>0</v>
      </c>
      <c r="I49" s="91">
        <v>0</v>
      </c>
      <c r="J49" s="91">
        <v>0</v>
      </c>
      <c r="K49" s="91">
        <v>0</v>
      </c>
      <c r="L49" s="91">
        <v>0</v>
      </c>
      <c r="M49" s="91">
        <v>0</v>
      </c>
      <c r="N49" s="91">
        <v>0</v>
      </c>
      <c r="O49" s="91">
        <v>0</v>
      </c>
      <c r="P49" s="91">
        <v>0</v>
      </c>
      <c r="Q49" s="91">
        <v>0</v>
      </c>
      <c r="R49" s="91">
        <v>0</v>
      </c>
      <c r="S49" s="91">
        <v>0</v>
      </c>
      <c r="T49" s="91">
        <v>0</v>
      </c>
      <c r="U49" s="91">
        <v>0</v>
      </c>
      <c r="V49" s="91">
        <v>0</v>
      </c>
      <c r="W49" s="91">
        <v>0</v>
      </c>
      <c r="X49" s="91">
        <v>0</v>
      </c>
      <c r="Y49" s="91">
        <v>0</v>
      </c>
      <c r="Z49" s="91">
        <v>0</v>
      </c>
      <c r="AA49" s="91">
        <v>0</v>
      </c>
      <c r="AB49" s="91">
        <v>0</v>
      </c>
      <c r="AC49" s="91">
        <v>0</v>
      </c>
      <c r="AD49" s="91">
        <v>0</v>
      </c>
      <c r="AE49" s="91">
        <v>0</v>
      </c>
      <c r="AF49" s="91">
        <v>0</v>
      </c>
      <c r="AG49" s="91">
        <v>0</v>
      </c>
      <c r="AH49" s="91">
        <v>0</v>
      </c>
      <c r="AI49" s="91">
        <v>0</v>
      </c>
      <c r="AJ49" s="91">
        <v>0</v>
      </c>
      <c r="AK49" s="91">
        <v>0</v>
      </c>
      <c r="AL49" s="91">
        <v>0</v>
      </c>
      <c r="AM49" s="91">
        <v>0</v>
      </c>
      <c r="AN49" s="91">
        <v>0</v>
      </c>
      <c r="AO49" s="91">
        <v>0</v>
      </c>
      <c r="AP49" s="91">
        <v>0</v>
      </c>
      <c r="AQ49" s="91">
        <v>0</v>
      </c>
      <c r="AR49" s="91">
        <v>0</v>
      </c>
      <c r="AS49" s="91">
        <v>0</v>
      </c>
      <c r="AT49" s="91">
        <v>0</v>
      </c>
      <c r="AU49" s="91">
        <v>0</v>
      </c>
      <c r="AV49" s="91">
        <v>0</v>
      </c>
      <c r="AW49" s="91">
        <v>0</v>
      </c>
      <c r="AX49" s="91">
        <v>0</v>
      </c>
      <c r="AY49" s="91">
        <v>0</v>
      </c>
      <c r="AZ49" s="91">
        <v>0</v>
      </c>
      <c r="BA49" s="91">
        <v>0</v>
      </c>
      <c r="BB49" s="91">
        <v>0</v>
      </c>
      <c r="BC49" s="91">
        <v>0</v>
      </c>
      <c r="BD49" s="91">
        <v>0</v>
      </c>
      <c r="BE49" s="91">
        <v>0</v>
      </c>
      <c r="BF49" s="91">
        <v>0</v>
      </c>
      <c r="BG49" s="91">
        <v>0</v>
      </c>
      <c r="BH49" s="91">
        <v>0</v>
      </c>
      <c r="BI49" s="91">
        <v>0</v>
      </c>
      <c r="BJ49" s="91">
        <v>0</v>
      </c>
      <c r="BK49" s="91">
        <v>0</v>
      </c>
      <c r="BL49" s="91">
        <v>0</v>
      </c>
      <c r="BM49" s="91">
        <v>0</v>
      </c>
      <c r="BN49" s="91">
        <v>0</v>
      </c>
      <c r="BO49" s="91">
        <v>0</v>
      </c>
      <c r="BP49" s="91">
        <v>0</v>
      </c>
      <c r="BQ49" s="91">
        <v>0</v>
      </c>
      <c r="BR49" s="91">
        <v>0</v>
      </c>
      <c r="BS49" s="91">
        <v>0</v>
      </c>
      <c r="BT49" s="91">
        <v>0</v>
      </c>
      <c r="BU49" s="91">
        <v>0</v>
      </c>
      <c r="BV49" s="91">
        <v>0</v>
      </c>
      <c r="BW49" s="91">
        <v>0</v>
      </c>
      <c r="BX49" s="91">
        <v>0</v>
      </c>
      <c r="BY49" s="91">
        <v>0</v>
      </c>
      <c r="BZ49" s="91">
        <v>0</v>
      </c>
      <c r="CA49" s="91">
        <v>0</v>
      </c>
      <c r="CB49" s="91">
        <v>0</v>
      </c>
    </row>
    <row r="50" spans="1:80" x14ac:dyDescent="0.25">
      <c r="A50" s="136" t="s">
        <v>671</v>
      </c>
      <c r="B50" s="91"/>
      <c r="C50" s="91">
        <v>0</v>
      </c>
      <c r="D50" s="91">
        <v>0</v>
      </c>
      <c r="E50" s="91">
        <v>0</v>
      </c>
      <c r="F50" s="91">
        <v>0</v>
      </c>
      <c r="G50" s="91">
        <v>0</v>
      </c>
      <c r="H50" s="91">
        <v>0</v>
      </c>
      <c r="I50" s="91">
        <v>0</v>
      </c>
      <c r="J50" s="91">
        <v>0</v>
      </c>
      <c r="K50" s="91">
        <v>0</v>
      </c>
      <c r="L50" s="91">
        <v>0</v>
      </c>
      <c r="M50" s="91">
        <v>0</v>
      </c>
      <c r="N50" s="91">
        <v>0</v>
      </c>
      <c r="O50" s="91">
        <v>0</v>
      </c>
      <c r="P50" s="91">
        <v>0</v>
      </c>
      <c r="Q50" s="91">
        <v>0</v>
      </c>
      <c r="R50" s="91">
        <v>0</v>
      </c>
      <c r="S50" s="91">
        <v>0</v>
      </c>
      <c r="T50" s="91">
        <v>0</v>
      </c>
      <c r="U50" s="91">
        <v>0</v>
      </c>
      <c r="V50" s="91">
        <v>0</v>
      </c>
      <c r="W50" s="91">
        <v>0</v>
      </c>
      <c r="X50" s="91">
        <v>0</v>
      </c>
      <c r="Y50" s="91">
        <v>0</v>
      </c>
      <c r="Z50" s="91">
        <v>0</v>
      </c>
      <c r="AA50" s="91">
        <v>0</v>
      </c>
      <c r="AB50" s="91">
        <v>0</v>
      </c>
      <c r="AC50" s="91">
        <v>0</v>
      </c>
      <c r="AD50" s="91">
        <v>0</v>
      </c>
      <c r="AE50" s="91">
        <v>0</v>
      </c>
      <c r="AF50" s="91">
        <v>0</v>
      </c>
      <c r="AG50" s="91">
        <v>0</v>
      </c>
      <c r="AH50" s="91">
        <v>0</v>
      </c>
      <c r="AI50" s="91">
        <v>0</v>
      </c>
      <c r="AJ50" s="91">
        <v>0</v>
      </c>
      <c r="AK50" s="91">
        <v>0</v>
      </c>
      <c r="AL50" s="91">
        <v>0</v>
      </c>
      <c r="AM50" s="91">
        <v>0</v>
      </c>
      <c r="AN50" s="91">
        <v>0</v>
      </c>
      <c r="AO50" s="91">
        <v>0</v>
      </c>
      <c r="AP50" s="91">
        <v>0</v>
      </c>
      <c r="AQ50" s="91">
        <v>0</v>
      </c>
      <c r="AR50" s="91">
        <v>0</v>
      </c>
      <c r="AS50" s="91">
        <v>0</v>
      </c>
      <c r="AT50" s="91">
        <v>0</v>
      </c>
      <c r="AU50" s="91">
        <v>0</v>
      </c>
      <c r="AV50" s="91">
        <v>0</v>
      </c>
      <c r="AW50" s="91">
        <v>0</v>
      </c>
      <c r="AX50" s="91">
        <v>0</v>
      </c>
      <c r="AY50" s="91">
        <v>0</v>
      </c>
      <c r="AZ50" s="91">
        <v>0</v>
      </c>
      <c r="BA50" s="91">
        <v>0</v>
      </c>
      <c r="BB50" s="91">
        <v>0</v>
      </c>
      <c r="BC50" s="91">
        <v>0</v>
      </c>
      <c r="BD50" s="91">
        <v>0</v>
      </c>
      <c r="BE50" s="91">
        <v>0</v>
      </c>
      <c r="BF50" s="91">
        <v>0</v>
      </c>
      <c r="BG50" s="91">
        <v>0</v>
      </c>
      <c r="BH50" s="91">
        <v>0</v>
      </c>
      <c r="BI50" s="91">
        <v>0</v>
      </c>
      <c r="BJ50" s="91">
        <v>0</v>
      </c>
      <c r="BK50" s="91">
        <v>0</v>
      </c>
      <c r="BL50" s="91">
        <v>0</v>
      </c>
      <c r="BM50" s="91">
        <v>0</v>
      </c>
      <c r="BN50" s="91">
        <v>0</v>
      </c>
      <c r="BO50" s="91">
        <v>0</v>
      </c>
      <c r="BP50" s="91">
        <v>0</v>
      </c>
      <c r="BQ50" s="91">
        <v>0</v>
      </c>
      <c r="BR50" s="91">
        <v>0</v>
      </c>
      <c r="BS50" s="91">
        <v>0</v>
      </c>
      <c r="BT50" s="91">
        <v>0</v>
      </c>
      <c r="BU50" s="91">
        <v>0</v>
      </c>
      <c r="BV50" s="91">
        <v>0</v>
      </c>
      <c r="BW50" s="91">
        <v>0</v>
      </c>
      <c r="BX50" s="91">
        <v>0</v>
      </c>
      <c r="BY50" s="91">
        <v>0</v>
      </c>
      <c r="BZ50" s="91">
        <v>0</v>
      </c>
      <c r="CA50" s="91">
        <v>0</v>
      </c>
      <c r="CB50" s="91">
        <v>0</v>
      </c>
    </row>
    <row r="51" spans="1:80" x14ac:dyDescent="0.25">
      <c r="A51" s="142" t="s">
        <v>643</v>
      </c>
      <c r="B51" s="151"/>
      <c r="C51" s="155">
        <v>0</v>
      </c>
      <c r="D51" s="155">
        <v>0</v>
      </c>
      <c r="E51" s="155">
        <v>0</v>
      </c>
      <c r="F51" s="155">
        <v>0</v>
      </c>
      <c r="G51" s="155">
        <v>0</v>
      </c>
      <c r="H51" s="155">
        <v>0</v>
      </c>
      <c r="I51" s="155">
        <v>0</v>
      </c>
      <c r="J51" s="155">
        <v>0</v>
      </c>
      <c r="K51" s="155">
        <v>0</v>
      </c>
      <c r="L51" s="155">
        <v>0</v>
      </c>
      <c r="M51" s="155">
        <v>0</v>
      </c>
      <c r="N51" s="155">
        <v>0</v>
      </c>
      <c r="O51" s="155">
        <v>0</v>
      </c>
      <c r="P51" s="155">
        <v>0</v>
      </c>
      <c r="Q51" s="155">
        <v>0</v>
      </c>
      <c r="R51" s="155">
        <v>0</v>
      </c>
      <c r="S51" s="155">
        <v>0</v>
      </c>
      <c r="T51" s="155">
        <v>0</v>
      </c>
      <c r="U51" s="155">
        <v>0</v>
      </c>
      <c r="V51" s="155">
        <v>0</v>
      </c>
      <c r="W51" s="155">
        <v>0</v>
      </c>
      <c r="X51" s="155">
        <v>0</v>
      </c>
      <c r="Y51" s="155">
        <v>0</v>
      </c>
      <c r="Z51" s="155">
        <v>0</v>
      </c>
      <c r="AA51" s="155">
        <v>0</v>
      </c>
      <c r="AB51" s="155">
        <v>0</v>
      </c>
      <c r="AC51" s="155">
        <v>0</v>
      </c>
      <c r="AD51" s="155">
        <v>0</v>
      </c>
      <c r="AE51" s="155">
        <v>0</v>
      </c>
      <c r="AF51" s="155">
        <v>0</v>
      </c>
      <c r="AG51" s="155">
        <v>0</v>
      </c>
      <c r="AH51" s="155">
        <v>0</v>
      </c>
      <c r="AI51" s="155">
        <v>0</v>
      </c>
      <c r="AJ51" s="155">
        <v>0</v>
      </c>
      <c r="AK51" s="155">
        <v>0</v>
      </c>
      <c r="AL51" s="155">
        <v>0</v>
      </c>
      <c r="AM51" s="155">
        <v>0</v>
      </c>
      <c r="AN51" s="155">
        <v>0</v>
      </c>
      <c r="AO51" s="155">
        <v>0</v>
      </c>
      <c r="AP51" s="155">
        <v>0</v>
      </c>
      <c r="AQ51" s="155">
        <v>0</v>
      </c>
      <c r="AR51" s="155">
        <v>0</v>
      </c>
      <c r="AS51" s="155">
        <v>0</v>
      </c>
      <c r="AT51" s="155">
        <v>0</v>
      </c>
      <c r="AU51" s="155">
        <v>0</v>
      </c>
      <c r="AV51" s="155">
        <v>0</v>
      </c>
      <c r="AW51" s="155">
        <v>0</v>
      </c>
      <c r="AX51" s="155">
        <v>0</v>
      </c>
      <c r="AY51" s="155">
        <v>0</v>
      </c>
      <c r="AZ51" s="155">
        <v>0</v>
      </c>
      <c r="BA51" s="155">
        <v>0</v>
      </c>
      <c r="BB51" s="155">
        <v>0</v>
      </c>
      <c r="BC51" s="155">
        <v>0</v>
      </c>
      <c r="BD51" s="155">
        <v>0</v>
      </c>
      <c r="BE51" s="155">
        <v>0</v>
      </c>
      <c r="BF51" s="155">
        <v>0</v>
      </c>
      <c r="BG51" s="155">
        <v>0</v>
      </c>
      <c r="BH51" s="155">
        <v>0</v>
      </c>
      <c r="BI51" s="155">
        <v>0</v>
      </c>
      <c r="BJ51" s="155">
        <v>0</v>
      </c>
      <c r="BK51" s="155">
        <v>0</v>
      </c>
      <c r="BL51" s="155">
        <v>0</v>
      </c>
      <c r="BM51" s="155">
        <v>0</v>
      </c>
      <c r="BN51" s="155">
        <v>0</v>
      </c>
      <c r="BO51" s="155">
        <v>0</v>
      </c>
      <c r="BP51" s="155">
        <v>0</v>
      </c>
      <c r="BQ51" s="155">
        <v>0</v>
      </c>
      <c r="BR51" s="155">
        <v>0</v>
      </c>
      <c r="BS51" s="155">
        <v>0</v>
      </c>
      <c r="BT51" s="155">
        <v>0</v>
      </c>
      <c r="BU51" s="155">
        <v>0</v>
      </c>
      <c r="BV51" s="155">
        <v>0</v>
      </c>
      <c r="BW51" s="91">
        <v>0</v>
      </c>
      <c r="BX51" s="91">
        <v>0</v>
      </c>
      <c r="BY51" s="91">
        <v>0</v>
      </c>
      <c r="BZ51" s="91">
        <v>0</v>
      </c>
      <c r="CA51" s="91">
        <v>0</v>
      </c>
      <c r="CB51" s="91">
        <v>0</v>
      </c>
    </row>
    <row r="52" spans="1:80" x14ac:dyDescent="0.25">
      <c r="A52" s="142" t="s">
        <v>709</v>
      </c>
      <c r="B52" s="151"/>
      <c r="C52" s="155"/>
      <c r="D52" s="155"/>
      <c r="E52" s="155"/>
      <c r="F52" s="155"/>
      <c r="G52" s="155"/>
      <c r="H52" s="155"/>
      <c r="I52" s="155"/>
      <c r="J52" s="155"/>
      <c r="K52" s="155"/>
      <c r="L52" s="155"/>
      <c r="M52" s="155"/>
      <c r="N52" s="155"/>
      <c r="O52" s="155"/>
      <c r="P52" s="155"/>
      <c r="Q52" s="155"/>
      <c r="R52" s="155"/>
      <c r="S52" s="155"/>
      <c r="T52" s="155"/>
      <c r="U52" s="155"/>
      <c r="V52" s="155"/>
      <c r="W52" s="155"/>
      <c r="X52" s="155"/>
      <c r="Y52" s="155"/>
      <c r="Z52" s="155"/>
      <c r="AA52" s="155"/>
      <c r="AB52" s="155"/>
      <c r="AC52" s="155"/>
      <c r="AD52" s="155"/>
      <c r="AE52" s="155"/>
      <c r="AF52" s="155"/>
      <c r="AG52" s="155"/>
      <c r="AH52" s="155"/>
      <c r="AI52" s="155"/>
      <c r="AJ52" s="155"/>
      <c r="AK52" s="155"/>
      <c r="AL52" s="155"/>
      <c r="AM52" s="155"/>
      <c r="AN52" s="155"/>
      <c r="AO52" s="155"/>
      <c r="AP52" s="155"/>
      <c r="AQ52" s="155"/>
      <c r="AR52" s="155"/>
      <c r="AS52" s="155"/>
      <c r="AT52" s="155"/>
      <c r="AU52" s="155"/>
      <c r="AV52" s="155"/>
      <c r="AW52" s="155"/>
      <c r="AX52" s="155"/>
      <c r="AY52" s="155"/>
      <c r="AZ52" s="155"/>
      <c r="BA52" s="155"/>
      <c r="BB52" s="155"/>
      <c r="BC52" s="155"/>
      <c r="BD52" s="155"/>
      <c r="BE52" s="155"/>
      <c r="BF52" s="155"/>
      <c r="BG52" s="155"/>
      <c r="BH52" s="155"/>
      <c r="BI52" s="155"/>
      <c r="BJ52" s="155"/>
      <c r="BK52" s="155"/>
      <c r="BL52" s="155"/>
      <c r="BM52" s="155"/>
      <c r="BN52" s="155"/>
      <c r="BO52" s="155"/>
      <c r="BP52" s="155"/>
      <c r="BQ52" s="155"/>
      <c r="BR52" s="155"/>
      <c r="BS52" s="155"/>
      <c r="BT52" s="155"/>
      <c r="BU52" s="155"/>
      <c r="BV52" s="155"/>
      <c r="BW52" s="91">
        <v>0</v>
      </c>
      <c r="BX52" s="91">
        <v>0</v>
      </c>
      <c r="BY52" s="91">
        <v>0</v>
      </c>
      <c r="BZ52" s="91">
        <v>0</v>
      </c>
      <c r="CA52" s="91">
        <v>0</v>
      </c>
      <c r="CB52" s="91">
        <v>0</v>
      </c>
    </row>
    <row r="53" spans="1:80" x14ac:dyDescent="0.25">
      <c r="A53" s="139" t="s">
        <v>315</v>
      </c>
      <c r="B53" s="140">
        <v>54570735.409999996</v>
      </c>
      <c r="C53" s="141">
        <v>54570735.409999996</v>
      </c>
      <c r="D53" s="141">
        <v>54570997.909999996</v>
      </c>
      <c r="E53" s="141">
        <v>54570735.409999996</v>
      </c>
      <c r="F53" s="141">
        <v>54570735.409999996</v>
      </c>
      <c r="G53" s="141">
        <v>54570735.409999996</v>
      </c>
      <c r="H53" s="141">
        <v>54570735.409999996</v>
      </c>
      <c r="I53" s="141">
        <v>54570735.409999996</v>
      </c>
      <c r="J53" s="141">
        <v>58127610.409999996</v>
      </c>
      <c r="K53" s="141">
        <v>58127610.409999996</v>
      </c>
      <c r="L53" s="141">
        <v>58127610.409999996</v>
      </c>
      <c r="M53" s="141">
        <v>58127610.409999996</v>
      </c>
      <c r="N53" s="141">
        <v>58127610.409999996</v>
      </c>
      <c r="O53" s="141">
        <v>63762399.530000001</v>
      </c>
      <c r="P53" s="141">
        <v>63762399.530000001</v>
      </c>
      <c r="Q53" s="141">
        <v>63762399.530000001</v>
      </c>
      <c r="R53" s="141">
        <v>63762399.530000001</v>
      </c>
      <c r="S53" s="141">
        <v>63762399.530000001</v>
      </c>
      <c r="T53" s="141">
        <v>63762399.530000001</v>
      </c>
      <c r="U53" s="141">
        <v>63762399.530000001</v>
      </c>
      <c r="V53" s="141">
        <v>63762399.530000001</v>
      </c>
      <c r="W53" s="141">
        <v>63762399.530000001</v>
      </c>
      <c r="X53" s="141">
        <v>63762399.530000001</v>
      </c>
      <c r="Y53" s="141">
        <v>64262399.530000001</v>
      </c>
      <c r="Z53" s="141">
        <v>64262399.530000001</v>
      </c>
      <c r="AA53" s="141">
        <v>64262399.530000001</v>
      </c>
      <c r="AB53" s="141">
        <v>70262399.530000001</v>
      </c>
      <c r="AC53" s="141">
        <v>70262399.530000001</v>
      </c>
      <c r="AD53" s="141">
        <v>70262399.530000001</v>
      </c>
      <c r="AE53" s="141">
        <v>70262399.530000001</v>
      </c>
      <c r="AF53" s="141">
        <v>70264952.269999996</v>
      </c>
      <c r="AG53" s="141">
        <v>70264952.269999996</v>
      </c>
      <c r="AH53" s="141">
        <v>70264952.269999996</v>
      </c>
      <c r="AI53" s="141">
        <v>70764952.269999996</v>
      </c>
      <c r="AJ53" s="141">
        <v>70764952.269999996</v>
      </c>
      <c r="AK53" s="141">
        <v>70764952.269999996</v>
      </c>
      <c r="AL53" s="141">
        <v>70764952.269999996</v>
      </c>
      <c r="AM53" s="141">
        <v>70764952.269999996</v>
      </c>
      <c r="AN53" s="141">
        <v>70764952.269999996</v>
      </c>
      <c r="AO53" s="141">
        <v>70764952.269999996</v>
      </c>
      <c r="AP53" s="141">
        <v>70764952.269999996</v>
      </c>
      <c r="AQ53" s="141">
        <v>70764952.269999996</v>
      </c>
      <c r="AR53" s="141">
        <v>70764952.269999996</v>
      </c>
      <c r="AS53" s="141">
        <v>70764952.269999996</v>
      </c>
      <c r="AT53" s="141">
        <v>70764952.269999996</v>
      </c>
      <c r="AU53" s="141">
        <v>71264952.269999996</v>
      </c>
      <c r="AV53" s="141">
        <v>71264952.269999996</v>
      </c>
      <c r="AW53" s="141">
        <v>71264952.269999996</v>
      </c>
      <c r="AX53" s="141">
        <v>71264952.269999996</v>
      </c>
      <c r="AY53" s="141">
        <v>71264952.269999996</v>
      </c>
      <c r="AZ53" s="141">
        <v>71264952.269999996</v>
      </c>
      <c r="BA53" s="141">
        <v>71264952.269999996</v>
      </c>
      <c r="BB53" s="141">
        <v>71264952.269999996</v>
      </c>
      <c r="BC53" s="141">
        <v>71264952.269999996</v>
      </c>
      <c r="BD53" s="141">
        <v>71264952.269999996</v>
      </c>
      <c r="BE53" s="141">
        <v>71264952.269999996</v>
      </c>
      <c r="BF53" s="141">
        <v>71264952.269999996</v>
      </c>
      <c r="BG53" s="141">
        <v>71764952.269999996</v>
      </c>
      <c r="BH53" s="141">
        <v>71764952.269999996</v>
      </c>
      <c r="BI53" s="141">
        <v>71764952.269999996</v>
      </c>
      <c r="BJ53" s="141">
        <v>71764952.269999996</v>
      </c>
      <c r="BK53" s="141">
        <v>71764952.269999996</v>
      </c>
      <c r="BL53" s="141">
        <v>71764952.269999996</v>
      </c>
      <c r="BM53" s="141">
        <v>71764952.269999996</v>
      </c>
      <c r="BN53" s="141">
        <v>71764952.269999996</v>
      </c>
      <c r="BO53" s="141">
        <v>71764952.269999996</v>
      </c>
      <c r="BP53" s="141">
        <v>71764952.269999996</v>
      </c>
      <c r="BQ53" s="141">
        <v>71764952.269999996</v>
      </c>
      <c r="BR53" s="141">
        <v>71764952.269999996</v>
      </c>
      <c r="BS53" s="141">
        <v>71764952.269999996</v>
      </c>
      <c r="BT53" s="141">
        <v>71764952.269999996</v>
      </c>
      <c r="BU53" s="141">
        <v>71764952.269999996</v>
      </c>
      <c r="BV53" s="141">
        <v>71764952.269999996</v>
      </c>
      <c r="BW53" s="141">
        <v>3556875</v>
      </c>
      <c r="BX53" s="141">
        <v>6134789.1200000001</v>
      </c>
      <c r="BY53" s="141">
        <v>6502552.7400000002</v>
      </c>
      <c r="BZ53" s="141">
        <v>500000</v>
      </c>
      <c r="CA53" s="141">
        <v>500000</v>
      </c>
      <c r="CB53" s="141">
        <v>0</v>
      </c>
    </row>
    <row r="54" spans="1:80" x14ac:dyDescent="0.25">
      <c r="A54" s="136" t="s">
        <v>700</v>
      </c>
      <c r="B54" s="91">
        <v>0</v>
      </c>
      <c r="C54" s="91">
        <v>0</v>
      </c>
      <c r="D54" s="91">
        <v>0</v>
      </c>
      <c r="E54" s="91">
        <v>0</v>
      </c>
      <c r="F54" s="91">
        <v>0</v>
      </c>
      <c r="G54" s="91">
        <v>0</v>
      </c>
      <c r="H54" s="91">
        <v>0</v>
      </c>
      <c r="I54" s="91">
        <v>0</v>
      </c>
      <c r="J54" s="91">
        <v>0</v>
      </c>
      <c r="K54" s="91">
        <v>0</v>
      </c>
      <c r="L54" s="91">
        <v>0</v>
      </c>
      <c r="M54" s="91">
        <v>0</v>
      </c>
      <c r="N54" s="91">
        <v>0</v>
      </c>
      <c r="O54" s="91">
        <v>0</v>
      </c>
      <c r="P54" s="91">
        <v>0</v>
      </c>
      <c r="Q54" s="91">
        <v>0</v>
      </c>
      <c r="R54" s="91">
        <v>0</v>
      </c>
      <c r="S54" s="91">
        <v>0</v>
      </c>
      <c r="T54" s="91">
        <v>0</v>
      </c>
      <c r="U54" s="91">
        <v>0</v>
      </c>
      <c r="V54" s="91">
        <v>0</v>
      </c>
      <c r="W54" s="91">
        <v>0</v>
      </c>
      <c r="X54" s="91">
        <v>0</v>
      </c>
      <c r="Y54" s="91">
        <v>0</v>
      </c>
      <c r="Z54" s="91">
        <v>0</v>
      </c>
      <c r="AA54" s="91">
        <v>0</v>
      </c>
      <c r="AB54" s="91">
        <v>0</v>
      </c>
      <c r="AC54" s="91">
        <v>0</v>
      </c>
      <c r="AD54" s="91">
        <v>0</v>
      </c>
      <c r="AE54" s="91">
        <v>0</v>
      </c>
      <c r="AF54" s="91">
        <v>0</v>
      </c>
      <c r="AG54" s="91">
        <v>0</v>
      </c>
      <c r="AH54" s="91">
        <v>0</v>
      </c>
      <c r="AI54" s="91">
        <v>0</v>
      </c>
      <c r="AJ54" s="91">
        <v>0</v>
      </c>
      <c r="AK54" s="91">
        <v>0</v>
      </c>
      <c r="AL54" s="91">
        <v>0</v>
      </c>
      <c r="AM54" s="91">
        <v>0</v>
      </c>
      <c r="AN54" s="91">
        <v>0</v>
      </c>
      <c r="AO54" s="91">
        <v>0</v>
      </c>
      <c r="AP54" s="91">
        <v>0</v>
      </c>
      <c r="AQ54" s="91">
        <v>0</v>
      </c>
      <c r="AR54" s="91">
        <v>0</v>
      </c>
      <c r="AS54" s="91">
        <v>0</v>
      </c>
      <c r="AT54" s="91">
        <v>0</v>
      </c>
      <c r="AU54" s="91">
        <v>0</v>
      </c>
      <c r="AV54" s="91">
        <v>0</v>
      </c>
      <c r="AW54" s="91">
        <v>0</v>
      </c>
      <c r="AX54" s="91">
        <v>0</v>
      </c>
      <c r="AY54" s="91">
        <v>0</v>
      </c>
      <c r="AZ54" s="91">
        <v>0</v>
      </c>
      <c r="BA54" s="91">
        <v>0</v>
      </c>
      <c r="BB54" s="91">
        <v>0</v>
      </c>
      <c r="BC54" s="91">
        <v>0</v>
      </c>
      <c r="BD54" s="91">
        <v>0</v>
      </c>
      <c r="BE54" s="91">
        <v>0</v>
      </c>
      <c r="BF54" s="91">
        <v>0</v>
      </c>
      <c r="BG54" s="91">
        <v>0</v>
      </c>
      <c r="BH54" s="91">
        <v>0</v>
      </c>
      <c r="BI54" s="91">
        <v>0</v>
      </c>
      <c r="BJ54" s="91">
        <v>0</v>
      </c>
      <c r="BK54" s="91">
        <v>0</v>
      </c>
      <c r="BL54" s="91">
        <v>0</v>
      </c>
      <c r="BM54" s="91">
        <v>0</v>
      </c>
      <c r="BN54" s="91">
        <v>0</v>
      </c>
      <c r="BO54" s="91">
        <v>0</v>
      </c>
      <c r="BP54" s="91">
        <v>0</v>
      </c>
      <c r="BQ54" s="91">
        <v>0</v>
      </c>
      <c r="BR54" s="91">
        <v>0</v>
      </c>
      <c r="BS54" s="91">
        <v>0</v>
      </c>
      <c r="BT54" s="91">
        <v>0</v>
      </c>
      <c r="BU54" s="91">
        <v>0</v>
      </c>
      <c r="BV54" s="91">
        <v>0</v>
      </c>
      <c r="BW54" s="91"/>
      <c r="BX54" s="91"/>
      <c r="BY54" s="91"/>
      <c r="BZ54" s="91"/>
      <c r="CA54" s="91"/>
      <c r="CB54" s="91"/>
    </row>
    <row r="55" spans="1:80" x14ac:dyDescent="0.25">
      <c r="A55" s="136"/>
      <c r="B55" s="152"/>
      <c r="C55" s="152"/>
      <c r="D55" s="152"/>
      <c r="E55" s="152"/>
      <c r="F55" s="152"/>
      <c r="G55" s="152"/>
      <c r="H55" s="152"/>
      <c r="I55" s="152"/>
      <c r="J55" s="152"/>
      <c r="K55" s="152"/>
      <c r="L55" s="152"/>
      <c r="M55" s="152"/>
      <c r="N55" s="152"/>
      <c r="O55" s="152"/>
      <c r="P55" s="152"/>
      <c r="Q55" s="152"/>
      <c r="R55" s="152"/>
      <c r="S55" s="152"/>
      <c r="T55" s="152"/>
      <c r="U55" s="152"/>
      <c r="V55" s="152"/>
      <c r="W55" s="152"/>
      <c r="X55" s="152"/>
      <c r="Y55" s="152"/>
      <c r="Z55" s="152"/>
      <c r="AA55" s="152"/>
      <c r="AB55" s="152"/>
      <c r="AC55" s="152"/>
      <c r="AD55" s="152"/>
      <c r="AE55" s="152"/>
      <c r="AF55" s="152"/>
      <c r="AG55" s="152"/>
      <c r="AH55" s="152"/>
      <c r="AI55" s="152"/>
      <c r="AJ55" s="152"/>
      <c r="AK55" s="152"/>
      <c r="AL55" s="152"/>
      <c r="AM55" s="152"/>
      <c r="AN55" s="152"/>
      <c r="AO55" s="152"/>
      <c r="AP55" s="152"/>
      <c r="AQ55" s="152"/>
      <c r="AR55" s="152"/>
      <c r="AS55" s="152"/>
      <c r="AT55" s="152"/>
      <c r="AU55" s="152"/>
      <c r="AV55" s="152"/>
      <c r="AW55" s="152"/>
      <c r="AX55" s="152"/>
      <c r="AY55" s="152"/>
      <c r="AZ55" s="152"/>
      <c r="BA55" s="152"/>
      <c r="BB55" s="152"/>
      <c r="BC55" s="152"/>
      <c r="BD55" s="152"/>
      <c r="BE55" s="152"/>
      <c r="BF55" s="152"/>
      <c r="BG55" s="152"/>
      <c r="BH55" s="152"/>
      <c r="BI55" s="152"/>
      <c r="BJ55" s="152"/>
      <c r="BK55" s="152"/>
      <c r="BL55" s="152"/>
      <c r="BM55" s="152"/>
      <c r="BN55" s="152"/>
      <c r="BO55" s="152"/>
      <c r="BP55" s="152"/>
      <c r="BQ55" s="152"/>
      <c r="BR55" s="152"/>
      <c r="BS55" s="152"/>
      <c r="BT55" s="152"/>
      <c r="BU55" s="152"/>
      <c r="BV55" s="152"/>
      <c r="BW55" s="152"/>
      <c r="BX55" s="152"/>
      <c r="BY55" s="152"/>
      <c r="BZ55" s="152"/>
      <c r="CA55" s="152"/>
      <c r="CB55" s="152"/>
    </row>
    <row r="56" spans="1:80" x14ac:dyDescent="0.25">
      <c r="A56" s="133">
        <v>1050000</v>
      </c>
      <c r="B56" s="134" t="s">
        <v>710</v>
      </c>
      <c r="C56" s="145"/>
      <c r="D56" s="145"/>
      <c r="E56" s="145"/>
      <c r="F56" s="145"/>
      <c r="G56" s="145"/>
      <c r="H56" s="145"/>
      <c r="I56" s="145"/>
      <c r="J56" s="145"/>
      <c r="K56" s="145"/>
      <c r="L56" s="145"/>
      <c r="M56" s="145"/>
      <c r="N56" s="145"/>
      <c r="O56" s="145"/>
      <c r="P56" s="145"/>
      <c r="Q56" s="145"/>
      <c r="R56" s="145"/>
      <c r="S56" s="145"/>
      <c r="T56" s="145"/>
      <c r="U56" s="145"/>
      <c r="V56" s="145"/>
      <c r="W56" s="145"/>
      <c r="X56" s="145"/>
      <c r="Y56" s="145"/>
      <c r="Z56" s="145"/>
      <c r="AA56" s="145"/>
      <c r="AB56" s="145"/>
      <c r="AC56" s="145"/>
      <c r="AD56" s="145"/>
      <c r="AE56" s="145"/>
      <c r="AF56" s="145"/>
      <c r="AG56" s="145"/>
      <c r="AH56" s="145"/>
      <c r="AI56" s="145"/>
      <c r="AJ56" s="145"/>
      <c r="AK56" s="145"/>
      <c r="AL56" s="145"/>
      <c r="AM56" s="145"/>
      <c r="AN56" s="145"/>
      <c r="AO56" s="145"/>
      <c r="AP56" s="145"/>
      <c r="AQ56" s="145"/>
      <c r="AR56" s="145"/>
      <c r="AS56" s="145"/>
      <c r="AT56" s="145"/>
      <c r="AU56" s="145"/>
      <c r="AV56" s="145"/>
      <c r="AW56" s="145"/>
      <c r="AX56" s="145"/>
      <c r="AY56" s="145"/>
      <c r="AZ56" s="145"/>
      <c r="BA56" s="145"/>
      <c r="BB56" s="145"/>
      <c r="BC56" s="145"/>
      <c r="BD56" s="145"/>
      <c r="BE56" s="145"/>
      <c r="BF56" s="145"/>
      <c r="BG56" s="145"/>
      <c r="BH56" s="145"/>
      <c r="BI56" s="145"/>
      <c r="BJ56" s="145"/>
      <c r="BK56" s="145"/>
      <c r="BL56" s="145"/>
      <c r="BM56" s="145"/>
      <c r="BN56" s="145"/>
      <c r="BO56" s="145"/>
      <c r="BP56" s="145"/>
      <c r="BQ56" s="145"/>
      <c r="BR56" s="145"/>
      <c r="BS56" s="145"/>
      <c r="BT56" s="145"/>
      <c r="BU56" s="145"/>
      <c r="BV56" s="145"/>
      <c r="BW56" s="145"/>
      <c r="BX56" s="145"/>
      <c r="BY56" s="145"/>
      <c r="BZ56" s="145"/>
      <c r="CA56" s="145"/>
      <c r="CB56" s="145"/>
    </row>
    <row r="57" spans="1:80" x14ac:dyDescent="0.25">
      <c r="A57" s="136" t="s">
        <v>698</v>
      </c>
      <c r="B57" s="150"/>
      <c r="C57" s="91">
        <v>0</v>
      </c>
      <c r="D57" s="91">
        <v>0</v>
      </c>
      <c r="E57" s="91">
        <v>0</v>
      </c>
      <c r="F57" s="91">
        <v>0</v>
      </c>
      <c r="G57" s="91">
        <v>0</v>
      </c>
      <c r="H57" s="91">
        <v>0</v>
      </c>
      <c r="I57" s="91">
        <v>0</v>
      </c>
      <c r="J57" s="91">
        <v>0</v>
      </c>
      <c r="K57" s="91">
        <v>0</v>
      </c>
      <c r="L57" s="91">
        <v>0</v>
      </c>
      <c r="M57" s="91">
        <v>0</v>
      </c>
      <c r="N57" s="91">
        <v>0</v>
      </c>
      <c r="O57" s="91">
        <v>0</v>
      </c>
      <c r="P57" s="91">
        <v>0</v>
      </c>
      <c r="Q57" s="91">
        <v>0</v>
      </c>
      <c r="R57" s="91">
        <v>0</v>
      </c>
      <c r="S57" s="91">
        <v>0</v>
      </c>
      <c r="T57" s="91">
        <v>0</v>
      </c>
      <c r="U57" s="91">
        <v>0</v>
      </c>
      <c r="V57" s="91">
        <v>0</v>
      </c>
      <c r="W57" s="91">
        <v>0</v>
      </c>
      <c r="X57" s="91">
        <v>0</v>
      </c>
      <c r="Y57" s="91">
        <v>0</v>
      </c>
      <c r="Z57" s="91">
        <v>0</v>
      </c>
      <c r="AA57" s="91">
        <v>0</v>
      </c>
      <c r="AB57" s="91">
        <v>0</v>
      </c>
      <c r="AC57" s="91">
        <v>0</v>
      </c>
      <c r="AD57" s="91">
        <v>0</v>
      </c>
      <c r="AE57" s="91">
        <v>0</v>
      </c>
      <c r="AF57" s="91">
        <v>0</v>
      </c>
      <c r="AG57" s="91">
        <v>0</v>
      </c>
      <c r="AH57" s="91">
        <v>0</v>
      </c>
      <c r="AI57" s="91">
        <v>0</v>
      </c>
      <c r="AJ57" s="91">
        <v>0</v>
      </c>
      <c r="AK57" s="91">
        <v>0</v>
      </c>
      <c r="AL57" s="91">
        <v>0</v>
      </c>
      <c r="AM57" s="91">
        <v>0</v>
      </c>
      <c r="AN57" s="91">
        <v>0</v>
      </c>
      <c r="AO57" s="91">
        <v>0</v>
      </c>
      <c r="AP57" s="91">
        <v>0</v>
      </c>
      <c r="AQ57" s="91">
        <v>0</v>
      </c>
      <c r="AR57" s="91">
        <v>0</v>
      </c>
      <c r="AS57" s="91">
        <v>0</v>
      </c>
      <c r="AT57" s="91">
        <v>0</v>
      </c>
      <c r="AU57" s="91">
        <v>0</v>
      </c>
      <c r="AV57" s="91">
        <v>0</v>
      </c>
      <c r="AW57" s="91">
        <v>0</v>
      </c>
      <c r="AX57" s="91">
        <v>0</v>
      </c>
      <c r="AY57" s="91">
        <v>0</v>
      </c>
      <c r="AZ57" s="91">
        <v>0</v>
      </c>
      <c r="BA57" s="91">
        <v>0</v>
      </c>
      <c r="BB57" s="91">
        <v>0</v>
      </c>
      <c r="BC57" s="91">
        <v>0</v>
      </c>
      <c r="BD57" s="91">
        <v>0</v>
      </c>
      <c r="BE57" s="91">
        <v>0</v>
      </c>
      <c r="BF57" s="91">
        <v>0</v>
      </c>
      <c r="BG57" s="91">
        <v>0</v>
      </c>
      <c r="BH57" s="91">
        <v>0</v>
      </c>
      <c r="BI57" s="91">
        <v>0</v>
      </c>
      <c r="BJ57" s="91">
        <v>0</v>
      </c>
      <c r="BK57" s="91">
        <v>0</v>
      </c>
      <c r="BL57" s="91">
        <v>0</v>
      </c>
      <c r="BM57" s="91">
        <v>0</v>
      </c>
      <c r="BN57" s="91">
        <v>0</v>
      </c>
      <c r="BO57" s="91">
        <v>0</v>
      </c>
      <c r="BP57" s="91">
        <v>0</v>
      </c>
      <c r="BQ57" s="91">
        <v>0</v>
      </c>
      <c r="BR57" s="91">
        <v>0</v>
      </c>
      <c r="BS57" s="91">
        <v>0</v>
      </c>
      <c r="BT57" s="91">
        <v>0</v>
      </c>
      <c r="BU57" s="91">
        <v>0</v>
      </c>
      <c r="BV57" s="91">
        <v>0</v>
      </c>
      <c r="BW57" s="91"/>
      <c r="BX57" s="91"/>
      <c r="BY57" s="91"/>
      <c r="BZ57" s="91"/>
      <c r="CA57" s="91"/>
      <c r="CB57" s="91"/>
    </row>
    <row r="58" spans="1:80" x14ac:dyDescent="0.25">
      <c r="A58" s="142" t="s">
        <v>711</v>
      </c>
      <c r="B58" s="91"/>
      <c r="C58" s="91">
        <v>0</v>
      </c>
      <c r="D58" s="91">
        <v>0</v>
      </c>
      <c r="E58" s="91">
        <v>0</v>
      </c>
      <c r="F58" s="91">
        <v>0</v>
      </c>
      <c r="G58" s="91">
        <v>0</v>
      </c>
      <c r="H58" s="91">
        <v>0</v>
      </c>
      <c r="I58" s="91">
        <v>0</v>
      </c>
      <c r="J58" s="91">
        <v>0</v>
      </c>
      <c r="K58" s="91">
        <v>0</v>
      </c>
      <c r="L58" s="91">
        <v>0</v>
      </c>
      <c r="M58" s="91">
        <v>0</v>
      </c>
      <c r="N58" s="91">
        <v>0</v>
      </c>
      <c r="O58" s="91">
        <v>0</v>
      </c>
      <c r="P58" s="91">
        <v>0</v>
      </c>
      <c r="Q58" s="91">
        <v>0</v>
      </c>
      <c r="R58" s="91">
        <v>0</v>
      </c>
      <c r="S58" s="91">
        <v>0</v>
      </c>
      <c r="T58" s="91">
        <v>0</v>
      </c>
      <c r="U58" s="91">
        <v>0</v>
      </c>
      <c r="V58" s="91">
        <v>0</v>
      </c>
      <c r="W58" s="91">
        <v>0</v>
      </c>
      <c r="X58" s="91">
        <v>0</v>
      </c>
      <c r="Y58" s="91">
        <v>0</v>
      </c>
      <c r="Z58" s="91">
        <v>0</v>
      </c>
      <c r="AA58" s="91">
        <v>0</v>
      </c>
      <c r="AB58" s="91">
        <v>0</v>
      </c>
      <c r="AC58" s="91">
        <v>0</v>
      </c>
      <c r="AD58" s="91">
        <v>0</v>
      </c>
      <c r="AE58" s="91">
        <v>0</v>
      </c>
      <c r="AF58" s="91">
        <v>0</v>
      </c>
      <c r="AG58" s="91">
        <v>0</v>
      </c>
      <c r="AH58" s="91">
        <v>0</v>
      </c>
      <c r="AI58" s="91">
        <v>0</v>
      </c>
      <c r="AJ58" s="91">
        <v>0</v>
      </c>
      <c r="AK58" s="91">
        <v>0</v>
      </c>
      <c r="AL58" s="91">
        <v>0</v>
      </c>
      <c r="AM58" s="91">
        <v>0</v>
      </c>
      <c r="AN58" s="91">
        <v>0</v>
      </c>
      <c r="AO58" s="91">
        <v>0</v>
      </c>
      <c r="AP58" s="91">
        <v>0</v>
      </c>
      <c r="AQ58" s="91">
        <v>0</v>
      </c>
      <c r="AR58" s="91">
        <v>0</v>
      </c>
      <c r="AS58" s="91">
        <v>0</v>
      </c>
      <c r="AT58" s="91">
        <v>0</v>
      </c>
      <c r="AU58" s="91">
        <v>0</v>
      </c>
      <c r="AV58" s="91">
        <v>0</v>
      </c>
      <c r="AW58" s="91">
        <v>0</v>
      </c>
      <c r="AX58" s="91">
        <v>0</v>
      </c>
      <c r="AY58" s="91">
        <v>0</v>
      </c>
      <c r="AZ58" s="91">
        <v>0</v>
      </c>
      <c r="BA58" s="91">
        <v>0</v>
      </c>
      <c r="BB58" s="91">
        <v>0</v>
      </c>
      <c r="BC58" s="91">
        <v>0</v>
      </c>
      <c r="BD58" s="91">
        <v>0</v>
      </c>
      <c r="BE58" s="91">
        <v>0</v>
      </c>
      <c r="BF58" s="91">
        <v>0</v>
      </c>
      <c r="BG58" s="91">
        <v>0</v>
      </c>
      <c r="BH58" s="91">
        <v>0</v>
      </c>
      <c r="BI58" s="91">
        <v>0</v>
      </c>
      <c r="BJ58" s="91">
        <v>0</v>
      </c>
      <c r="BK58" s="91">
        <v>0</v>
      </c>
      <c r="BL58" s="91">
        <v>0</v>
      </c>
      <c r="BM58" s="91">
        <v>0</v>
      </c>
      <c r="BN58" s="91">
        <v>0</v>
      </c>
      <c r="BO58" s="91">
        <v>0</v>
      </c>
      <c r="BP58" s="91">
        <v>0</v>
      </c>
      <c r="BQ58" s="91">
        <v>0</v>
      </c>
      <c r="BR58" s="91">
        <v>0</v>
      </c>
      <c r="BS58" s="91">
        <v>0</v>
      </c>
      <c r="BT58" s="91">
        <v>0</v>
      </c>
      <c r="BU58" s="91">
        <v>0</v>
      </c>
      <c r="BV58" s="91">
        <v>0</v>
      </c>
      <c r="BW58" s="91">
        <v>0</v>
      </c>
      <c r="BX58" s="91">
        <v>0</v>
      </c>
      <c r="BY58" s="91">
        <v>0</v>
      </c>
      <c r="BZ58" s="91">
        <v>0</v>
      </c>
      <c r="CA58" s="91">
        <v>0</v>
      </c>
      <c r="CB58" s="91">
        <v>0</v>
      </c>
    </row>
    <row r="59" spans="1:80" x14ac:dyDescent="0.25">
      <c r="A59" s="136" t="s">
        <v>670</v>
      </c>
      <c r="B59" s="91"/>
      <c r="C59" s="91">
        <v>0</v>
      </c>
      <c r="D59" s="91">
        <v>0</v>
      </c>
      <c r="E59" s="91">
        <v>0</v>
      </c>
      <c r="F59" s="91">
        <v>0</v>
      </c>
      <c r="G59" s="91">
        <v>0</v>
      </c>
      <c r="H59" s="91">
        <v>0</v>
      </c>
      <c r="I59" s="91">
        <v>0</v>
      </c>
      <c r="J59" s="91">
        <v>0</v>
      </c>
      <c r="K59" s="91">
        <v>0</v>
      </c>
      <c r="L59" s="91">
        <v>0</v>
      </c>
      <c r="M59" s="91">
        <v>0</v>
      </c>
      <c r="N59" s="91">
        <v>0</v>
      </c>
      <c r="O59" s="91">
        <v>0</v>
      </c>
      <c r="P59" s="91">
        <v>0</v>
      </c>
      <c r="Q59" s="91">
        <v>0</v>
      </c>
      <c r="R59" s="91">
        <v>0</v>
      </c>
      <c r="S59" s="91">
        <v>0</v>
      </c>
      <c r="T59" s="91">
        <v>0</v>
      </c>
      <c r="U59" s="91">
        <v>0</v>
      </c>
      <c r="V59" s="91">
        <v>0</v>
      </c>
      <c r="W59" s="91">
        <v>0</v>
      </c>
      <c r="X59" s="91">
        <v>0</v>
      </c>
      <c r="Y59" s="91">
        <v>0</v>
      </c>
      <c r="Z59" s="91">
        <v>0</v>
      </c>
      <c r="AA59" s="91">
        <v>0</v>
      </c>
      <c r="AB59" s="91">
        <v>0</v>
      </c>
      <c r="AC59" s="91">
        <v>0</v>
      </c>
      <c r="AD59" s="91">
        <v>0</v>
      </c>
      <c r="AE59" s="91">
        <v>0</v>
      </c>
      <c r="AF59" s="91">
        <v>0</v>
      </c>
      <c r="AG59" s="91">
        <v>0</v>
      </c>
      <c r="AH59" s="91">
        <v>0</v>
      </c>
      <c r="AI59" s="91">
        <v>0</v>
      </c>
      <c r="AJ59" s="91">
        <v>0</v>
      </c>
      <c r="AK59" s="91">
        <v>0</v>
      </c>
      <c r="AL59" s="91">
        <v>0</v>
      </c>
      <c r="AM59" s="91">
        <v>0</v>
      </c>
      <c r="AN59" s="91">
        <v>0</v>
      </c>
      <c r="AO59" s="91">
        <v>0</v>
      </c>
      <c r="AP59" s="91">
        <v>0</v>
      </c>
      <c r="AQ59" s="91">
        <v>0</v>
      </c>
      <c r="AR59" s="91">
        <v>0</v>
      </c>
      <c r="AS59" s="91">
        <v>0</v>
      </c>
      <c r="AT59" s="91">
        <v>0</v>
      </c>
      <c r="AU59" s="91">
        <v>0</v>
      </c>
      <c r="AV59" s="91">
        <v>0</v>
      </c>
      <c r="AW59" s="91">
        <v>0</v>
      </c>
      <c r="AX59" s="91">
        <v>0</v>
      </c>
      <c r="AY59" s="91">
        <v>0</v>
      </c>
      <c r="AZ59" s="91">
        <v>0</v>
      </c>
      <c r="BA59" s="91">
        <v>0</v>
      </c>
      <c r="BB59" s="91">
        <v>0</v>
      </c>
      <c r="BC59" s="91">
        <v>0</v>
      </c>
      <c r="BD59" s="91">
        <v>0</v>
      </c>
      <c r="BE59" s="91">
        <v>0</v>
      </c>
      <c r="BF59" s="91">
        <v>0</v>
      </c>
      <c r="BG59" s="91">
        <v>0</v>
      </c>
      <c r="BH59" s="91">
        <v>0</v>
      </c>
      <c r="BI59" s="91">
        <v>0</v>
      </c>
      <c r="BJ59" s="91">
        <v>0</v>
      </c>
      <c r="BK59" s="91">
        <v>0</v>
      </c>
      <c r="BL59" s="91">
        <v>0</v>
      </c>
      <c r="BM59" s="91">
        <v>0</v>
      </c>
      <c r="BN59" s="91">
        <v>0</v>
      </c>
      <c r="BO59" s="91">
        <v>0</v>
      </c>
      <c r="BP59" s="91">
        <v>0</v>
      </c>
      <c r="BQ59" s="91">
        <v>0</v>
      </c>
      <c r="BR59" s="91">
        <v>0</v>
      </c>
      <c r="BS59" s="91">
        <v>0</v>
      </c>
      <c r="BT59" s="91">
        <v>0</v>
      </c>
      <c r="BU59" s="91">
        <v>0</v>
      </c>
      <c r="BV59" s="91">
        <v>0</v>
      </c>
      <c r="BW59" s="91">
        <v>0</v>
      </c>
      <c r="BX59" s="91">
        <v>0</v>
      </c>
      <c r="BY59" s="91">
        <v>0</v>
      </c>
      <c r="BZ59" s="91">
        <v>0</v>
      </c>
      <c r="CA59" s="91">
        <v>0</v>
      </c>
      <c r="CB59" s="91">
        <v>0</v>
      </c>
    </row>
    <row r="60" spans="1:80" x14ac:dyDescent="0.25">
      <c r="A60" s="136" t="s">
        <v>671</v>
      </c>
      <c r="B60" s="91"/>
      <c r="C60" s="91">
        <v>0</v>
      </c>
      <c r="D60" s="91">
        <v>0</v>
      </c>
      <c r="E60" s="91">
        <v>0</v>
      </c>
      <c r="F60" s="91">
        <v>0</v>
      </c>
      <c r="G60" s="91">
        <v>0</v>
      </c>
      <c r="H60" s="91">
        <v>0</v>
      </c>
      <c r="I60" s="91">
        <v>0</v>
      </c>
      <c r="J60" s="91">
        <v>0</v>
      </c>
      <c r="K60" s="91">
        <v>0</v>
      </c>
      <c r="L60" s="91">
        <v>0</v>
      </c>
      <c r="M60" s="91">
        <v>0</v>
      </c>
      <c r="N60" s="91">
        <v>0</v>
      </c>
      <c r="O60" s="91">
        <v>0</v>
      </c>
      <c r="P60" s="91">
        <v>0</v>
      </c>
      <c r="Q60" s="91">
        <v>0</v>
      </c>
      <c r="R60" s="91">
        <v>0</v>
      </c>
      <c r="S60" s="91">
        <v>0</v>
      </c>
      <c r="T60" s="91">
        <v>0</v>
      </c>
      <c r="U60" s="91">
        <v>0</v>
      </c>
      <c r="V60" s="91">
        <v>0</v>
      </c>
      <c r="W60" s="91">
        <v>0</v>
      </c>
      <c r="X60" s="91">
        <v>0</v>
      </c>
      <c r="Y60" s="91">
        <v>0</v>
      </c>
      <c r="Z60" s="91">
        <v>0</v>
      </c>
      <c r="AA60" s="91">
        <v>0</v>
      </c>
      <c r="AB60" s="91">
        <v>0</v>
      </c>
      <c r="AC60" s="91">
        <v>0</v>
      </c>
      <c r="AD60" s="91">
        <v>0</v>
      </c>
      <c r="AE60" s="91">
        <v>0</v>
      </c>
      <c r="AF60" s="91">
        <v>0</v>
      </c>
      <c r="AG60" s="91">
        <v>0</v>
      </c>
      <c r="AH60" s="91">
        <v>0</v>
      </c>
      <c r="AI60" s="91">
        <v>0</v>
      </c>
      <c r="AJ60" s="91">
        <v>0</v>
      </c>
      <c r="AK60" s="91">
        <v>0</v>
      </c>
      <c r="AL60" s="91">
        <v>0</v>
      </c>
      <c r="AM60" s="91">
        <v>0</v>
      </c>
      <c r="AN60" s="91">
        <v>0</v>
      </c>
      <c r="AO60" s="91">
        <v>0</v>
      </c>
      <c r="AP60" s="91">
        <v>0</v>
      </c>
      <c r="AQ60" s="91">
        <v>0</v>
      </c>
      <c r="AR60" s="91">
        <v>0</v>
      </c>
      <c r="AS60" s="91">
        <v>0</v>
      </c>
      <c r="AT60" s="91">
        <v>0</v>
      </c>
      <c r="AU60" s="91">
        <v>0</v>
      </c>
      <c r="AV60" s="91">
        <v>0</v>
      </c>
      <c r="AW60" s="91">
        <v>0</v>
      </c>
      <c r="AX60" s="91">
        <v>0</v>
      </c>
      <c r="AY60" s="91">
        <v>0</v>
      </c>
      <c r="AZ60" s="91">
        <v>0</v>
      </c>
      <c r="BA60" s="91">
        <v>0</v>
      </c>
      <c r="BB60" s="91">
        <v>0</v>
      </c>
      <c r="BC60" s="91">
        <v>0</v>
      </c>
      <c r="BD60" s="91">
        <v>0</v>
      </c>
      <c r="BE60" s="91">
        <v>0</v>
      </c>
      <c r="BF60" s="91">
        <v>0</v>
      </c>
      <c r="BG60" s="91">
        <v>0</v>
      </c>
      <c r="BH60" s="91">
        <v>0</v>
      </c>
      <c r="BI60" s="91">
        <v>0</v>
      </c>
      <c r="BJ60" s="91">
        <v>0</v>
      </c>
      <c r="BK60" s="91">
        <v>0</v>
      </c>
      <c r="BL60" s="91">
        <v>0</v>
      </c>
      <c r="BM60" s="91">
        <v>0</v>
      </c>
      <c r="BN60" s="91">
        <v>0</v>
      </c>
      <c r="BO60" s="91">
        <v>0</v>
      </c>
      <c r="BP60" s="91">
        <v>0</v>
      </c>
      <c r="BQ60" s="91">
        <v>0</v>
      </c>
      <c r="BR60" s="91">
        <v>0</v>
      </c>
      <c r="BS60" s="91">
        <v>0</v>
      </c>
      <c r="BT60" s="91">
        <v>0</v>
      </c>
      <c r="BU60" s="91">
        <v>0</v>
      </c>
      <c r="BV60" s="91">
        <v>0</v>
      </c>
      <c r="BW60" s="91">
        <v>0</v>
      </c>
      <c r="BX60" s="91">
        <v>0</v>
      </c>
      <c r="BY60" s="91">
        <v>0</v>
      </c>
      <c r="BZ60" s="91">
        <v>0</v>
      </c>
      <c r="CA60" s="91">
        <v>0</v>
      </c>
      <c r="CB60" s="91">
        <v>0</v>
      </c>
    </row>
    <row r="61" spans="1:80" x14ac:dyDescent="0.25">
      <c r="A61" s="142" t="s">
        <v>643</v>
      </c>
      <c r="B61" s="151"/>
      <c r="C61" s="155">
        <v>0</v>
      </c>
      <c r="D61" s="155">
        <v>0</v>
      </c>
      <c r="E61" s="155">
        <v>0</v>
      </c>
      <c r="F61" s="155">
        <v>0</v>
      </c>
      <c r="G61" s="155">
        <v>0</v>
      </c>
      <c r="H61" s="155">
        <v>0</v>
      </c>
      <c r="I61" s="155">
        <v>0</v>
      </c>
      <c r="J61" s="155">
        <v>0</v>
      </c>
      <c r="K61" s="155">
        <v>0</v>
      </c>
      <c r="L61" s="155">
        <v>0</v>
      </c>
      <c r="M61" s="155">
        <v>0</v>
      </c>
      <c r="N61" s="155">
        <v>0</v>
      </c>
      <c r="O61" s="155">
        <v>0</v>
      </c>
      <c r="P61" s="155">
        <v>0</v>
      </c>
      <c r="Q61" s="155">
        <v>0</v>
      </c>
      <c r="R61" s="155">
        <v>0</v>
      </c>
      <c r="S61" s="155">
        <v>0</v>
      </c>
      <c r="T61" s="155">
        <v>0</v>
      </c>
      <c r="U61" s="155">
        <v>0</v>
      </c>
      <c r="V61" s="155">
        <v>0</v>
      </c>
      <c r="W61" s="155">
        <v>0</v>
      </c>
      <c r="X61" s="155">
        <v>0</v>
      </c>
      <c r="Y61" s="155">
        <v>0</v>
      </c>
      <c r="Z61" s="155">
        <v>0</v>
      </c>
      <c r="AA61" s="155">
        <v>0</v>
      </c>
      <c r="AB61" s="155">
        <v>0</v>
      </c>
      <c r="AC61" s="155">
        <v>0</v>
      </c>
      <c r="AD61" s="155">
        <v>0</v>
      </c>
      <c r="AE61" s="155">
        <v>0</v>
      </c>
      <c r="AF61" s="155">
        <v>0</v>
      </c>
      <c r="AG61" s="155">
        <v>0</v>
      </c>
      <c r="AH61" s="155">
        <v>0</v>
      </c>
      <c r="AI61" s="155">
        <v>0</v>
      </c>
      <c r="AJ61" s="155">
        <v>0</v>
      </c>
      <c r="AK61" s="155">
        <v>0</v>
      </c>
      <c r="AL61" s="155">
        <v>0</v>
      </c>
      <c r="AM61" s="155">
        <v>0</v>
      </c>
      <c r="AN61" s="155">
        <v>0</v>
      </c>
      <c r="AO61" s="155">
        <v>0</v>
      </c>
      <c r="AP61" s="155">
        <v>0</v>
      </c>
      <c r="AQ61" s="155">
        <v>0</v>
      </c>
      <c r="AR61" s="155">
        <v>0</v>
      </c>
      <c r="AS61" s="155">
        <v>0</v>
      </c>
      <c r="AT61" s="155">
        <v>0</v>
      </c>
      <c r="AU61" s="155">
        <v>0</v>
      </c>
      <c r="AV61" s="155">
        <v>0</v>
      </c>
      <c r="AW61" s="155">
        <v>0</v>
      </c>
      <c r="AX61" s="155">
        <v>0</v>
      </c>
      <c r="AY61" s="155">
        <v>0</v>
      </c>
      <c r="AZ61" s="155">
        <v>0</v>
      </c>
      <c r="BA61" s="155">
        <v>0</v>
      </c>
      <c r="BB61" s="155">
        <v>0</v>
      </c>
      <c r="BC61" s="155">
        <v>0</v>
      </c>
      <c r="BD61" s="155">
        <v>0</v>
      </c>
      <c r="BE61" s="155">
        <v>0</v>
      </c>
      <c r="BF61" s="155">
        <v>0</v>
      </c>
      <c r="BG61" s="155">
        <v>0</v>
      </c>
      <c r="BH61" s="155">
        <v>0</v>
      </c>
      <c r="BI61" s="155">
        <v>0</v>
      </c>
      <c r="BJ61" s="155">
        <v>0</v>
      </c>
      <c r="BK61" s="155">
        <v>0</v>
      </c>
      <c r="BL61" s="155">
        <v>0</v>
      </c>
      <c r="BM61" s="155">
        <v>0</v>
      </c>
      <c r="BN61" s="155">
        <v>0</v>
      </c>
      <c r="BO61" s="155">
        <v>0</v>
      </c>
      <c r="BP61" s="155">
        <v>0</v>
      </c>
      <c r="BQ61" s="155">
        <v>0</v>
      </c>
      <c r="BR61" s="155">
        <v>0</v>
      </c>
      <c r="BS61" s="155">
        <v>0</v>
      </c>
      <c r="BT61" s="155">
        <v>0</v>
      </c>
      <c r="BU61" s="155">
        <v>0</v>
      </c>
      <c r="BV61" s="155">
        <v>0</v>
      </c>
      <c r="BW61" s="91">
        <v>0</v>
      </c>
      <c r="BX61" s="91">
        <v>0</v>
      </c>
      <c r="BY61" s="91">
        <v>0</v>
      </c>
      <c r="BZ61" s="91">
        <v>0</v>
      </c>
      <c r="CA61" s="91">
        <v>0</v>
      </c>
      <c r="CB61" s="91">
        <v>0</v>
      </c>
    </row>
    <row r="62" spans="1:80" x14ac:dyDescent="0.25">
      <c r="A62" s="142" t="s">
        <v>679</v>
      </c>
      <c r="B62" s="151"/>
      <c r="C62" s="155">
        <v>0</v>
      </c>
      <c r="D62" s="155">
        <v>0</v>
      </c>
      <c r="E62" s="155">
        <v>0</v>
      </c>
      <c r="F62" s="155">
        <v>0</v>
      </c>
      <c r="G62" s="155">
        <v>0</v>
      </c>
      <c r="H62" s="155">
        <v>0</v>
      </c>
      <c r="I62" s="155">
        <v>0</v>
      </c>
      <c r="J62" s="155">
        <v>0</v>
      </c>
      <c r="K62" s="155">
        <v>0</v>
      </c>
      <c r="L62" s="155">
        <v>0</v>
      </c>
      <c r="M62" s="155">
        <v>0</v>
      </c>
      <c r="N62" s="155">
        <v>0</v>
      </c>
      <c r="O62" s="155">
        <v>0</v>
      </c>
      <c r="P62" s="155">
        <v>0</v>
      </c>
      <c r="Q62" s="155">
        <v>0</v>
      </c>
      <c r="R62" s="155">
        <v>0</v>
      </c>
      <c r="S62" s="155">
        <v>0</v>
      </c>
      <c r="T62" s="155">
        <v>0</v>
      </c>
      <c r="U62" s="155">
        <v>0</v>
      </c>
      <c r="V62" s="155">
        <v>0</v>
      </c>
      <c r="W62" s="155">
        <v>0</v>
      </c>
      <c r="X62" s="155">
        <v>0</v>
      </c>
      <c r="Y62" s="155">
        <v>0</v>
      </c>
      <c r="Z62" s="155">
        <v>0</v>
      </c>
      <c r="AA62" s="155">
        <v>0</v>
      </c>
      <c r="AB62" s="155">
        <v>0</v>
      </c>
      <c r="AC62" s="155">
        <v>0</v>
      </c>
      <c r="AD62" s="155">
        <v>0</v>
      </c>
      <c r="AE62" s="155">
        <v>0</v>
      </c>
      <c r="AF62" s="155">
        <v>0</v>
      </c>
      <c r="AG62" s="155">
        <v>0</v>
      </c>
      <c r="AH62" s="155">
        <v>0</v>
      </c>
      <c r="AI62" s="155">
        <v>0</v>
      </c>
      <c r="AJ62" s="155">
        <v>0</v>
      </c>
      <c r="AK62" s="155">
        <v>0</v>
      </c>
      <c r="AL62" s="155">
        <v>0</v>
      </c>
      <c r="AM62" s="155">
        <v>0</v>
      </c>
      <c r="AN62" s="155">
        <v>0</v>
      </c>
      <c r="AO62" s="155">
        <v>0</v>
      </c>
      <c r="AP62" s="155">
        <v>0</v>
      </c>
      <c r="AQ62" s="155">
        <v>0</v>
      </c>
      <c r="AR62" s="155">
        <v>0</v>
      </c>
      <c r="AS62" s="155">
        <v>0</v>
      </c>
      <c r="AT62" s="155">
        <v>0</v>
      </c>
      <c r="AU62" s="155">
        <v>0</v>
      </c>
      <c r="AV62" s="155">
        <v>0</v>
      </c>
      <c r="AW62" s="155">
        <v>0</v>
      </c>
      <c r="AX62" s="155">
        <v>0</v>
      </c>
      <c r="AY62" s="155">
        <v>0</v>
      </c>
      <c r="AZ62" s="155">
        <v>0</v>
      </c>
      <c r="BA62" s="155">
        <v>0</v>
      </c>
      <c r="BB62" s="155">
        <v>0</v>
      </c>
      <c r="BC62" s="155">
        <v>0</v>
      </c>
      <c r="BD62" s="155">
        <v>0</v>
      </c>
      <c r="BE62" s="155">
        <v>0</v>
      </c>
      <c r="BF62" s="155">
        <v>0</v>
      </c>
      <c r="BG62" s="155">
        <v>0</v>
      </c>
      <c r="BH62" s="155">
        <v>0</v>
      </c>
      <c r="BI62" s="155">
        <v>0</v>
      </c>
      <c r="BJ62" s="155">
        <v>0</v>
      </c>
      <c r="BK62" s="155">
        <v>0</v>
      </c>
      <c r="BL62" s="155">
        <v>0</v>
      </c>
      <c r="BM62" s="155">
        <v>0</v>
      </c>
      <c r="BN62" s="155">
        <v>0</v>
      </c>
      <c r="BO62" s="155">
        <v>0</v>
      </c>
      <c r="BP62" s="155">
        <v>0</v>
      </c>
      <c r="BQ62" s="155">
        <v>0</v>
      </c>
      <c r="BR62" s="155">
        <v>0</v>
      </c>
      <c r="BS62" s="155">
        <v>0</v>
      </c>
      <c r="BT62" s="155">
        <v>0</v>
      </c>
      <c r="BU62" s="155">
        <v>0</v>
      </c>
      <c r="BV62" s="155">
        <v>0</v>
      </c>
      <c r="BW62" s="91">
        <v>0</v>
      </c>
      <c r="BX62" s="91">
        <v>0</v>
      </c>
      <c r="BY62" s="91">
        <v>0</v>
      </c>
      <c r="BZ62" s="91">
        <v>0</v>
      </c>
      <c r="CA62" s="91">
        <v>0</v>
      </c>
      <c r="CB62" s="91">
        <v>0</v>
      </c>
    </row>
    <row r="63" spans="1:80" x14ac:dyDescent="0.25">
      <c r="A63" s="142" t="s">
        <v>709</v>
      </c>
      <c r="B63" s="151"/>
      <c r="C63" s="155"/>
      <c r="D63" s="155"/>
      <c r="E63" s="155"/>
      <c r="F63" s="155"/>
      <c r="G63" s="155"/>
      <c r="H63" s="155"/>
      <c r="I63" s="155"/>
      <c r="J63" s="155"/>
      <c r="K63" s="155"/>
      <c r="L63" s="155"/>
      <c r="M63" s="155"/>
      <c r="N63" s="155"/>
      <c r="O63" s="155"/>
      <c r="P63" s="155"/>
      <c r="Q63" s="155"/>
      <c r="R63" s="155"/>
      <c r="S63" s="155"/>
      <c r="T63" s="155"/>
      <c r="U63" s="155"/>
      <c r="V63" s="155"/>
      <c r="W63" s="155"/>
      <c r="X63" s="155"/>
      <c r="Y63" s="155"/>
      <c r="Z63" s="155"/>
      <c r="AA63" s="155"/>
      <c r="AB63" s="155"/>
      <c r="AC63" s="155"/>
      <c r="AD63" s="155"/>
      <c r="AE63" s="155"/>
      <c r="AF63" s="155"/>
      <c r="AG63" s="155"/>
      <c r="AH63" s="155"/>
      <c r="AI63" s="155"/>
      <c r="AJ63" s="155"/>
      <c r="AK63" s="155"/>
      <c r="AL63" s="155"/>
      <c r="AM63" s="155"/>
      <c r="AN63" s="155"/>
      <c r="AO63" s="155"/>
      <c r="AP63" s="155"/>
      <c r="AQ63" s="155"/>
      <c r="AR63" s="155"/>
      <c r="AS63" s="155"/>
      <c r="AT63" s="155"/>
      <c r="AU63" s="155"/>
      <c r="AV63" s="155"/>
      <c r="AW63" s="155"/>
      <c r="AX63" s="155"/>
      <c r="AY63" s="155"/>
      <c r="AZ63" s="155"/>
      <c r="BA63" s="155"/>
      <c r="BB63" s="155"/>
      <c r="BC63" s="155"/>
      <c r="BD63" s="155"/>
      <c r="BE63" s="155"/>
      <c r="BF63" s="155"/>
      <c r="BG63" s="155"/>
      <c r="BH63" s="155"/>
      <c r="BI63" s="155"/>
      <c r="BJ63" s="155"/>
      <c r="BK63" s="155"/>
      <c r="BL63" s="155"/>
      <c r="BM63" s="155"/>
      <c r="BN63" s="155"/>
      <c r="BO63" s="155"/>
      <c r="BP63" s="155"/>
      <c r="BQ63" s="155"/>
      <c r="BR63" s="155"/>
      <c r="BS63" s="155"/>
      <c r="BT63" s="155"/>
      <c r="BU63" s="155"/>
      <c r="BV63" s="155"/>
      <c r="BW63" s="91">
        <v>0</v>
      </c>
      <c r="BX63" s="91">
        <v>0</v>
      </c>
      <c r="BY63" s="91">
        <v>0</v>
      </c>
      <c r="BZ63" s="91">
        <v>0</v>
      </c>
      <c r="CA63" s="91">
        <v>0</v>
      </c>
      <c r="CB63" s="91">
        <v>0</v>
      </c>
    </row>
    <row r="64" spans="1:80" x14ac:dyDescent="0.25">
      <c r="A64" s="139" t="s">
        <v>315</v>
      </c>
      <c r="B64" s="140">
        <v>0</v>
      </c>
      <c r="C64" s="141">
        <v>0</v>
      </c>
      <c r="D64" s="141">
        <v>0</v>
      </c>
      <c r="E64" s="141">
        <v>0</v>
      </c>
      <c r="F64" s="141">
        <v>0</v>
      </c>
      <c r="G64" s="141">
        <v>0</v>
      </c>
      <c r="H64" s="141">
        <v>0</v>
      </c>
      <c r="I64" s="141">
        <v>0</v>
      </c>
      <c r="J64" s="141">
        <v>0</v>
      </c>
      <c r="K64" s="141">
        <v>0</v>
      </c>
      <c r="L64" s="141">
        <v>0</v>
      </c>
      <c r="M64" s="141">
        <v>0</v>
      </c>
      <c r="N64" s="141">
        <v>0</v>
      </c>
      <c r="O64" s="141">
        <v>0</v>
      </c>
      <c r="P64" s="141">
        <v>0</v>
      </c>
      <c r="Q64" s="141">
        <v>0</v>
      </c>
      <c r="R64" s="141">
        <v>0</v>
      </c>
      <c r="S64" s="141">
        <v>0</v>
      </c>
      <c r="T64" s="141">
        <v>0</v>
      </c>
      <c r="U64" s="141">
        <v>0</v>
      </c>
      <c r="V64" s="141">
        <v>0</v>
      </c>
      <c r="W64" s="141">
        <v>0</v>
      </c>
      <c r="X64" s="141">
        <v>0</v>
      </c>
      <c r="Y64" s="141">
        <v>0</v>
      </c>
      <c r="Z64" s="141">
        <v>0</v>
      </c>
      <c r="AA64" s="141">
        <v>0</v>
      </c>
      <c r="AB64" s="141">
        <v>0</v>
      </c>
      <c r="AC64" s="141">
        <v>0</v>
      </c>
      <c r="AD64" s="141">
        <v>0</v>
      </c>
      <c r="AE64" s="141">
        <v>0</v>
      </c>
      <c r="AF64" s="141">
        <v>0</v>
      </c>
      <c r="AG64" s="141">
        <v>0</v>
      </c>
      <c r="AH64" s="141">
        <v>0</v>
      </c>
      <c r="AI64" s="141">
        <v>0</v>
      </c>
      <c r="AJ64" s="141">
        <v>0</v>
      </c>
      <c r="AK64" s="141">
        <v>0</v>
      </c>
      <c r="AL64" s="141">
        <v>0</v>
      </c>
      <c r="AM64" s="141">
        <v>0</v>
      </c>
      <c r="AN64" s="141">
        <v>0</v>
      </c>
      <c r="AO64" s="141">
        <v>0</v>
      </c>
      <c r="AP64" s="141">
        <v>0</v>
      </c>
      <c r="AQ64" s="141">
        <v>0</v>
      </c>
      <c r="AR64" s="141">
        <v>0</v>
      </c>
      <c r="AS64" s="141">
        <v>0</v>
      </c>
      <c r="AT64" s="141">
        <v>0</v>
      </c>
      <c r="AU64" s="141">
        <v>0</v>
      </c>
      <c r="AV64" s="141">
        <v>0</v>
      </c>
      <c r="AW64" s="141">
        <v>0</v>
      </c>
      <c r="AX64" s="141">
        <v>0</v>
      </c>
      <c r="AY64" s="141">
        <v>0</v>
      </c>
      <c r="AZ64" s="141">
        <v>0</v>
      </c>
      <c r="BA64" s="141">
        <v>0</v>
      </c>
      <c r="BB64" s="141">
        <v>0</v>
      </c>
      <c r="BC64" s="141">
        <v>0</v>
      </c>
      <c r="BD64" s="141">
        <v>0</v>
      </c>
      <c r="BE64" s="141">
        <v>0</v>
      </c>
      <c r="BF64" s="141">
        <v>0</v>
      </c>
      <c r="BG64" s="141">
        <v>0</v>
      </c>
      <c r="BH64" s="141">
        <v>0</v>
      </c>
      <c r="BI64" s="141">
        <v>0</v>
      </c>
      <c r="BJ64" s="141">
        <v>0</v>
      </c>
      <c r="BK64" s="141">
        <v>0</v>
      </c>
      <c r="BL64" s="141">
        <v>0</v>
      </c>
      <c r="BM64" s="141">
        <v>0</v>
      </c>
      <c r="BN64" s="141">
        <v>0</v>
      </c>
      <c r="BO64" s="141">
        <v>0</v>
      </c>
      <c r="BP64" s="141">
        <v>0</v>
      </c>
      <c r="BQ64" s="141">
        <v>0</v>
      </c>
      <c r="BR64" s="141">
        <v>0</v>
      </c>
      <c r="BS64" s="141">
        <v>0</v>
      </c>
      <c r="BT64" s="141">
        <v>0</v>
      </c>
      <c r="BU64" s="141">
        <v>0</v>
      </c>
      <c r="BV64" s="141">
        <v>0</v>
      </c>
      <c r="BW64" s="141">
        <v>0</v>
      </c>
      <c r="BX64" s="141">
        <v>0</v>
      </c>
      <c r="BY64" s="141">
        <v>0</v>
      </c>
      <c r="BZ64" s="141">
        <v>0</v>
      </c>
      <c r="CA64" s="141">
        <v>0</v>
      </c>
      <c r="CB64" s="141">
        <v>0</v>
      </c>
    </row>
    <row r="65" spans="1:80" x14ac:dyDescent="0.25">
      <c r="A65" s="136" t="s">
        <v>700</v>
      </c>
      <c r="B65" s="91">
        <v>0</v>
      </c>
      <c r="C65" s="91">
        <v>0</v>
      </c>
      <c r="D65" s="91">
        <v>0</v>
      </c>
      <c r="E65" s="91">
        <v>0</v>
      </c>
      <c r="F65" s="91">
        <v>0</v>
      </c>
      <c r="G65" s="91">
        <v>0</v>
      </c>
      <c r="H65" s="91">
        <v>0</v>
      </c>
      <c r="I65" s="91">
        <v>0</v>
      </c>
      <c r="J65" s="91">
        <v>0</v>
      </c>
      <c r="K65" s="91">
        <v>0</v>
      </c>
      <c r="L65" s="91">
        <v>0</v>
      </c>
      <c r="M65" s="91">
        <v>0</v>
      </c>
      <c r="N65" s="91">
        <v>0</v>
      </c>
      <c r="O65" s="91">
        <v>0</v>
      </c>
      <c r="P65" s="91">
        <v>0</v>
      </c>
      <c r="Q65" s="91">
        <v>0</v>
      </c>
      <c r="R65" s="91">
        <v>0</v>
      </c>
      <c r="S65" s="91">
        <v>0</v>
      </c>
      <c r="T65" s="91">
        <v>0</v>
      </c>
      <c r="U65" s="91">
        <v>0</v>
      </c>
      <c r="V65" s="91">
        <v>0</v>
      </c>
      <c r="W65" s="91">
        <v>0</v>
      </c>
      <c r="X65" s="91">
        <v>0</v>
      </c>
      <c r="Y65" s="91">
        <v>0</v>
      </c>
      <c r="Z65" s="91">
        <v>0</v>
      </c>
      <c r="AA65" s="91">
        <v>0</v>
      </c>
      <c r="AB65" s="91">
        <v>0</v>
      </c>
      <c r="AC65" s="91">
        <v>0</v>
      </c>
      <c r="AD65" s="91">
        <v>0</v>
      </c>
      <c r="AE65" s="91">
        <v>0</v>
      </c>
      <c r="AF65" s="91">
        <v>0</v>
      </c>
      <c r="AG65" s="91">
        <v>0</v>
      </c>
      <c r="AH65" s="91">
        <v>0</v>
      </c>
      <c r="AI65" s="91">
        <v>0</v>
      </c>
      <c r="AJ65" s="91">
        <v>0</v>
      </c>
      <c r="AK65" s="91">
        <v>0</v>
      </c>
      <c r="AL65" s="91">
        <v>0</v>
      </c>
      <c r="AM65" s="91">
        <v>0</v>
      </c>
      <c r="AN65" s="91">
        <v>0</v>
      </c>
      <c r="AO65" s="91">
        <v>0</v>
      </c>
      <c r="AP65" s="91">
        <v>0</v>
      </c>
      <c r="AQ65" s="91">
        <v>0</v>
      </c>
      <c r="AR65" s="91">
        <v>0</v>
      </c>
      <c r="AS65" s="91">
        <v>0</v>
      </c>
      <c r="AT65" s="91">
        <v>0</v>
      </c>
      <c r="AU65" s="91">
        <v>0</v>
      </c>
      <c r="AV65" s="91">
        <v>0</v>
      </c>
      <c r="AW65" s="91">
        <v>0</v>
      </c>
      <c r="AX65" s="91">
        <v>0</v>
      </c>
      <c r="AY65" s="91">
        <v>0</v>
      </c>
      <c r="AZ65" s="91">
        <v>0</v>
      </c>
      <c r="BA65" s="91">
        <v>0</v>
      </c>
      <c r="BB65" s="91">
        <v>0</v>
      </c>
      <c r="BC65" s="91">
        <v>0</v>
      </c>
      <c r="BD65" s="91">
        <v>0</v>
      </c>
      <c r="BE65" s="91">
        <v>0</v>
      </c>
      <c r="BF65" s="91">
        <v>0</v>
      </c>
      <c r="BG65" s="91">
        <v>0</v>
      </c>
      <c r="BH65" s="91">
        <v>0</v>
      </c>
      <c r="BI65" s="91">
        <v>0</v>
      </c>
      <c r="BJ65" s="91">
        <v>0</v>
      </c>
      <c r="BK65" s="91">
        <v>0</v>
      </c>
      <c r="BL65" s="91">
        <v>0</v>
      </c>
      <c r="BM65" s="91">
        <v>0</v>
      </c>
      <c r="BN65" s="91">
        <v>0</v>
      </c>
      <c r="BO65" s="91">
        <v>0</v>
      </c>
      <c r="BP65" s="91">
        <v>0</v>
      </c>
      <c r="BQ65" s="91">
        <v>0</v>
      </c>
      <c r="BR65" s="91">
        <v>0</v>
      </c>
      <c r="BS65" s="91">
        <v>0</v>
      </c>
      <c r="BT65" s="91">
        <v>0</v>
      </c>
      <c r="BU65" s="91">
        <v>0</v>
      </c>
      <c r="BV65" s="91">
        <v>0</v>
      </c>
      <c r="BW65" s="91"/>
      <c r="BX65" s="91"/>
      <c r="BY65" s="91"/>
      <c r="BZ65" s="91"/>
      <c r="CA65" s="91"/>
      <c r="CB65" s="91"/>
    </row>
    <row r="66" spans="1:80" x14ac:dyDescent="0.25">
      <c r="A66" s="136"/>
      <c r="B66" s="152"/>
      <c r="C66" s="152"/>
      <c r="D66" s="152"/>
      <c r="E66" s="152"/>
      <c r="F66" s="152"/>
      <c r="G66" s="152"/>
      <c r="H66" s="152"/>
      <c r="I66" s="152"/>
      <c r="J66" s="152"/>
      <c r="K66" s="152"/>
      <c r="L66" s="152"/>
      <c r="M66" s="152"/>
      <c r="N66" s="152"/>
      <c r="O66" s="152"/>
      <c r="P66" s="152"/>
      <c r="Q66" s="152"/>
      <c r="R66" s="152"/>
      <c r="S66" s="152"/>
      <c r="T66" s="152"/>
      <c r="U66" s="152"/>
      <c r="V66" s="152"/>
      <c r="W66" s="152"/>
      <c r="X66" s="152"/>
      <c r="Y66" s="152"/>
      <c r="Z66" s="152"/>
      <c r="AA66" s="152"/>
      <c r="AB66" s="152"/>
      <c r="AC66" s="152"/>
      <c r="AD66" s="152"/>
      <c r="AE66" s="152"/>
      <c r="AF66" s="152"/>
      <c r="AG66" s="152"/>
      <c r="AH66" s="152"/>
      <c r="AI66" s="152"/>
      <c r="AJ66" s="152"/>
      <c r="AK66" s="152"/>
      <c r="AL66" s="152"/>
      <c r="AM66" s="152"/>
      <c r="AN66" s="152"/>
      <c r="AO66" s="152"/>
      <c r="AP66" s="152"/>
      <c r="AQ66" s="152"/>
      <c r="AR66" s="152"/>
      <c r="AS66" s="152"/>
      <c r="AT66" s="152"/>
      <c r="AU66" s="152"/>
      <c r="AV66" s="152"/>
      <c r="AW66" s="152"/>
      <c r="AX66" s="152"/>
      <c r="AY66" s="152"/>
      <c r="AZ66" s="152"/>
      <c r="BA66" s="152"/>
      <c r="BB66" s="152"/>
      <c r="BC66" s="152"/>
      <c r="BD66" s="152"/>
      <c r="BE66" s="152"/>
      <c r="BF66" s="152"/>
      <c r="BG66" s="152"/>
      <c r="BH66" s="152"/>
      <c r="BI66" s="152"/>
      <c r="BJ66" s="152"/>
      <c r="BK66" s="152"/>
      <c r="BL66" s="152"/>
      <c r="BM66" s="152"/>
      <c r="BN66" s="152"/>
      <c r="BO66" s="152"/>
      <c r="BP66" s="152"/>
      <c r="BQ66" s="152"/>
      <c r="BR66" s="152"/>
      <c r="BS66" s="152"/>
      <c r="BT66" s="152"/>
      <c r="BU66" s="152"/>
      <c r="BV66" s="152"/>
      <c r="BW66" s="152"/>
      <c r="BX66" s="152"/>
      <c r="BY66" s="152"/>
      <c r="BZ66" s="152"/>
      <c r="CA66" s="152"/>
      <c r="CB66" s="152"/>
    </row>
    <row r="67" spans="1:80" x14ac:dyDescent="0.25">
      <c r="A67" s="133">
        <v>1060000</v>
      </c>
      <c r="B67" s="134" t="s">
        <v>712</v>
      </c>
      <c r="C67" s="145"/>
      <c r="D67" s="145"/>
      <c r="E67" s="145"/>
      <c r="F67" s="145"/>
      <c r="G67" s="145"/>
      <c r="H67" s="145"/>
      <c r="I67" s="145"/>
      <c r="J67" s="145"/>
      <c r="K67" s="145"/>
      <c r="L67" s="145"/>
      <c r="M67" s="145"/>
      <c r="N67" s="145"/>
      <c r="O67" s="145"/>
      <c r="P67" s="145"/>
      <c r="Q67" s="145"/>
      <c r="R67" s="145"/>
      <c r="S67" s="145"/>
      <c r="T67" s="145"/>
      <c r="U67" s="145"/>
      <c r="V67" s="145"/>
      <c r="W67" s="145"/>
      <c r="X67" s="145"/>
      <c r="Y67" s="145"/>
      <c r="Z67" s="145"/>
      <c r="AA67" s="145"/>
      <c r="AB67" s="145"/>
      <c r="AC67" s="145"/>
      <c r="AD67" s="145"/>
      <c r="AE67" s="145"/>
      <c r="AF67" s="145"/>
      <c r="AG67" s="145"/>
      <c r="AH67" s="145"/>
      <c r="AI67" s="145"/>
      <c r="AJ67" s="145"/>
      <c r="AK67" s="145"/>
      <c r="AL67" s="145"/>
      <c r="AM67" s="145"/>
      <c r="AN67" s="145"/>
      <c r="AO67" s="145"/>
      <c r="AP67" s="145"/>
      <c r="AQ67" s="145"/>
      <c r="AR67" s="145"/>
      <c r="AS67" s="145"/>
      <c r="AT67" s="145"/>
      <c r="AU67" s="145"/>
      <c r="AV67" s="145"/>
      <c r="AW67" s="145"/>
      <c r="AX67" s="145"/>
      <c r="AY67" s="145"/>
      <c r="AZ67" s="145"/>
      <c r="BA67" s="145"/>
      <c r="BB67" s="145"/>
      <c r="BC67" s="145"/>
      <c r="BD67" s="145"/>
      <c r="BE67" s="145"/>
      <c r="BF67" s="145"/>
      <c r="BG67" s="145"/>
      <c r="BH67" s="145"/>
      <c r="BI67" s="145"/>
      <c r="BJ67" s="145"/>
      <c r="BK67" s="145"/>
      <c r="BL67" s="145"/>
      <c r="BM67" s="145"/>
      <c r="BN67" s="145"/>
      <c r="BO67" s="145"/>
      <c r="BP67" s="145"/>
      <c r="BQ67" s="145"/>
      <c r="BR67" s="145"/>
      <c r="BS67" s="145"/>
      <c r="BT67" s="145"/>
      <c r="BU67" s="145"/>
      <c r="BV67" s="145"/>
      <c r="BW67" s="145"/>
      <c r="BX67" s="145"/>
      <c r="BY67" s="145"/>
      <c r="BZ67" s="145"/>
      <c r="CA67" s="145"/>
      <c r="CB67" s="145"/>
    </row>
    <row r="68" spans="1:80" x14ac:dyDescent="0.25">
      <c r="A68" s="136" t="s">
        <v>698</v>
      </c>
      <c r="B68" s="150"/>
      <c r="C68" s="91">
        <v>1535981028.8</v>
      </c>
      <c r="D68" s="91">
        <v>1558707133.1099999</v>
      </c>
      <c r="E68" s="91">
        <v>1599543352.5</v>
      </c>
      <c r="F68" s="91">
        <v>1618439059.98</v>
      </c>
      <c r="G68" s="91">
        <v>1626997509.5799999</v>
      </c>
      <c r="H68" s="91">
        <v>1639420478.3800001</v>
      </c>
      <c r="I68" s="91">
        <v>1625123264.3800001</v>
      </c>
      <c r="J68" s="91">
        <v>1649061418.8299999</v>
      </c>
      <c r="K68" s="91">
        <v>1675384633.24</v>
      </c>
      <c r="L68" s="91">
        <v>1659350763</v>
      </c>
      <c r="M68" s="91">
        <v>1675422473.1199999</v>
      </c>
      <c r="N68" s="91">
        <v>1649571094.9000001</v>
      </c>
      <c r="O68" s="91">
        <v>2078381704.5999999</v>
      </c>
      <c r="P68" s="91">
        <v>2078381704.5999999</v>
      </c>
      <c r="Q68" s="91">
        <v>2078381704.5999999</v>
      </c>
      <c r="R68" s="91">
        <v>2078381704.5999999</v>
      </c>
      <c r="S68" s="91">
        <v>2078381704.5999999</v>
      </c>
      <c r="T68" s="91">
        <v>2078381704.5999999</v>
      </c>
      <c r="U68" s="91">
        <v>2078381704.5999999</v>
      </c>
      <c r="V68" s="91">
        <v>2078381704.5999999</v>
      </c>
      <c r="W68" s="91">
        <v>2078381704.5999999</v>
      </c>
      <c r="X68" s="91">
        <v>2078381704.5999999</v>
      </c>
      <c r="Y68" s="91">
        <v>2078381704.5999999</v>
      </c>
      <c r="Z68" s="91">
        <v>2078381704.5999999</v>
      </c>
      <c r="AA68" s="91">
        <v>2078381704.5999999</v>
      </c>
      <c r="AB68" s="91">
        <v>2078381704.5999999</v>
      </c>
      <c r="AC68" s="91">
        <v>2078381704.5999999</v>
      </c>
      <c r="AD68" s="91">
        <v>2078381704.5999999</v>
      </c>
      <c r="AE68" s="91">
        <v>2078381704.5999999</v>
      </c>
      <c r="AF68" s="91">
        <v>2078381704.5999999</v>
      </c>
      <c r="AG68" s="91">
        <v>2078381704.5999999</v>
      </c>
      <c r="AH68" s="91">
        <v>2078381704.5999999</v>
      </c>
      <c r="AI68" s="91">
        <v>2078381704.5999999</v>
      </c>
      <c r="AJ68" s="91">
        <v>2078381704.5999999</v>
      </c>
      <c r="AK68" s="91">
        <v>2078381704.5999999</v>
      </c>
      <c r="AL68" s="91">
        <v>2078381704.5999999</v>
      </c>
      <c r="AM68" s="91">
        <v>2078381704.5999999</v>
      </c>
      <c r="AN68" s="91">
        <v>2078381704.5999999</v>
      </c>
      <c r="AO68" s="91">
        <v>2078381704.5999999</v>
      </c>
      <c r="AP68" s="91">
        <v>2078381704.5999999</v>
      </c>
      <c r="AQ68" s="91">
        <v>2078381704.5999999</v>
      </c>
      <c r="AR68" s="91">
        <v>2078381704.5999999</v>
      </c>
      <c r="AS68" s="91">
        <v>2078381704.5999999</v>
      </c>
      <c r="AT68" s="91">
        <v>2078381704.5999999</v>
      </c>
      <c r="AU68" s="91">
        <v>2078381704.5999999</v>
      </c>
      <c r="AV68" s="91">
        <v>2078381704.5999999</v>
      </c>
      <c r="AW68" s="91">
        <v>2078381704.5999999</v>
      </c>
      <c r="AX68" s="91">
        <v>2078381704.5999999</v>
      </c>
      <c r="AY68" s="91">
        <v>2078381704.5999999</v>
      </c>
      <c r="AZ68" s="91">
        <v>2078381704.5999999</v>
      </c>
      <c r="BA68" s="91">
        <v>2078381704.5999999</v>
      </c>
      <c r="BB68" s="91">
        <v>2078381704.5999999</v>
      </c>
      <c r="BC68" s="91">
        <v>2078381704.5999999</v>
      </c>
      <c r="BD68" s="91">
        <v>2078381704.5999999</v>
      </c>
      <c r="BE68" s="91">
        <v>2078381704.5999999</v>
      </c>
      <c r="BF68" s="91">
        <v>2078381704.5999999</v>
      </c>
      <c r="BG68" s="91">
        <v>2078381704.5999999</v>
      </c>
      <c r="BH68" s="91">
        <v>2078381704.5999999</v>
      </c>
      <c r="BI68" s="91">
        <v>2078381704.5999999</v>
      </c>
      <c r="BJ68" s="91">
        <v>2078381704.5999999</v>
      </c>
      <c r="BK68" s="91">
        <v>2078381704.5999999</v>
      </c>
      <c r="BL68" s="91">
        <v>2078381704.5999999</v>
      </c>
      <c r="BM68" s="91">
        <v>2078381704.5999999</v>
      </c>
      <c r="BN68" s="91">
        <v>2078381704.5999999</v>
      </c>
      <c r="BO68" s="91">
        <v>2078381704.5999999</v>
      </c>
      <c r="BP68" s="91">
        <v>2078381704.5999999</v>
      </c>
      <c r="BQ68" s="91">
        <v>2078381704.5999999</v>
      </c>
      <c r="BR68" s="91">
        <v>2078381704.5999999</v>
      </c>
      <c r="BS68" s="91">
        <v>2078381704.5999999</v>
      </c>
      <c r="BT68" s="91">
        <v>2078381704.5999999</v>
      </c>
      <c r="BU68" s="91">
        <v>2078381704.5999999</v>
      </c>
      <c r="BV68" s="91">
        <v>2078381704.5999999</v>
      </c>
      <c r="BW68" s="91"/>
      <c r="BX68" s="91"/>
      <c r="BY68" s="91"/>
      <c r="BZ68" s="91"/>
      <c r="CA68" s="91"/>
      <c r="CB68" s="91"/>
    </row>
    <row r="69" spans="1:80" x14ac:dyDescent="0.25">
      <c r="A69" s="142" t="s">
        <v>669</v>
      </c>
      <c r="B69" s="91"/>
      <c r="C69" s="91">
        <v>42229140.560000002</v>
      </c>
      <c r="D69" s="91">
        <v>63841989.840000011</v>
      </c>
      <c r="E69" s="91">
        <v>75268267.890000001</v>
      </c>
      <c r="F69" s="91">
        <v>35759120.899999999</v>
      </c>
      <c r="G69" s="91">
        <v>28071105.729999997</v>
      </c>
      <c r="H69" s="91">
        <v>51637015.640000001</v>
      </c>
      <c r="I69" s="91">
        <v>36843428.780000001</v>
      </c>
      <c r="J69" s="91">
        <v>73671416.649999991</v>
      </c>
      <c r="K69" s="91">
        <v>39693478.550000004</v>
      </c>
      <c r="L69" s="91">
        <v>70897601.330000013</v>
      </c>
      <c r="M69" s="91">
        <v>29137726.68</v>
      </c>
      <c r="N69" s="91">
        <v>489803054.68999988</v>
      </c>
      <c r="O69" s="91">
        <v>90086781.349999994</v>
      </c>
      <c r="P69" s="91">
        <v>118362685.48999998</v>
      </c>
      <c r="Q69" s="91">
        <v>157696863.63</v>
      </c>
      <c r="R69" s="91">
        <v>90416944.11999999</v>
      </c>
      <c r="S69" s="91">
        <v>134454071.17000002</v>
      </c>
      <c r="T69" s="91">
        <v>86087143.51000002</v>
      </c>
      <c r="U69" s="91">
        <v>44470002.579999998</v>
      </c>
      <c r="V69" s="91">
        <v>56909120.540000007</v>
      </c>
      <c r="W69" s="91">
        <v>83517304.690000013</v>
      </c>
      <c r="X69" s="91">
        <v>53971489.76000002</v>
      </c>
      <c r="Y69" s="91">
        <v>39401096.13000001</v>
      </c>
      <c r="Z69" s="91">
        <v>326647953.01000005</v>
      </c>
      <c r="AA69" s="91">
        <v>53620040.530000001</v>
      </c>
      <c r="AB69" s="91">
        <v>80291624.420000002</v>
      </c>
      <c r="AC69" s="91">
        <v>62475146.760000005</v>
      </c>
      <c r="AD69" s="91">
        <v>239367723.81999993</v>
      </c>
      <c r="AE69" s="91">
        <v>322993774.06999999</v>
      </c>
      <c r="AF69" s="91">
        <v>403070005.63000005</v>
      </c>
      <c r="AG69" s="91">
        <v>65723300.960000001</v>
      </c>
      <c r="AH69" s="91">
        <v>72307741.280000001</v>
      </c>
      <c r="AI69" s="91">
        <v>77901743.360000029</v>
      </c>
      <c r="AJ69" s="91">
        <v>84968252.810000017</v>
      </c>
      <c r="AK69" s="91">
        <v>50720320.030000009</v>
      </c>
      <c r="AL69" s="91">
        <v>440146824.63000005</v>
      </c>
      <c r="AM69" s="91">
        <v>44673416.979999982</v>
      </c>
      <c r="AN69" s="91">
        <v>41728939.93999999</v>
      </c>
      <c r="AO69" s="91">
        <v>49339692.449999973</v>
      </c>
      <c r="AP69" s="91">
        <v>42654208.709999986</v>
      </c>
      <c r="AQ69" s="91">
        <v>164635197.56999996</v>
      </c>
      <c r="AR69" s="91">
        <v>125913573.78999995</v>
      </c>
      <c r="AS69" s="91">
        <v>72031213.109999985</v>
      </c>
      <c r="AT69" s="91">
        <v>42225093.799999982</v>
      </c>
      <c r="AU69" s="91">
        <v>177381664.81999996</v>
      </c>
      <c r="AV69" s="91">
        <v>49322547.419999972</v>
      </c>
      <c r="AW69" s="91">
        <v>50240281.279999986</v>
      </c>
      <c r="AX69" s="91">
        <v>668746800.49999988</v>
      </c>
      <c r="AY69" s="91">
        <v>70807865.920000032</v>
      </c>
      <c r="AZ69" s="91">
        <v>41981443.729999982</v>
      </c>
      <c r="BA69" s="91">
        <v>73485032.739999995</v>
      </c>
      <c r="BB69" s="91">
        <v>43293267.509999998</v>
      </c>
      <c r="BC69" s="91">
        <v>42885767.510000005</v>
      </c>
      <c r="BD69" s="91">
        <v>106470381.23999999</v>
      </c>
      <c r="BE69" s="91">
        <v>50040772.600000009</v>
      </c>
      <c r="BF69" s="91">
        <v>44036588.400000006</v>
      </c>
      <c r="BG69" s="91">
        <v>133723797.31</v>
      </c>
      <c r="BH69" s="91">
        <v>46187912.490000002</v>
      </c>
      <c r="BI69" s="91">
        <v>51375412.480000004</v>
      </c>
      <c r="BJ69" s="91">
        <v>562318098.92999995</v>
      </c>
      <c r="BK69" s="91">
        <v>48601095.600000009</v>
      </c>
      <c r="BL69" s="91">
        <v>42388931.440000013</v>
      </c>
      <c r="BM69" s="91">
        <v>42425803.660000011</v>
      </c>
      <c r="BN69" s="91">
        <v>41403228.360000007</v>
      </c>
      <c r="BO69" s="91">
        <v>41916403.360000007</v>
      </c>
      <c r="BP69" s="91">
        <v>42878341.370000005</v>
      </c>
      <c r="BQ69" s="91">
        <v>41932929.069999993</v>
      </c>
      <c r="BR69" s="91">
        <v>41888953.359999999</v>
      </c>
      <c r="BS69" s="91">
        <v>354922290.81999999</v>
      </c>
      <c r="BT69" s="91">
        <v>55041123.679999992</v>
      </c>
      <c r="BU69" s="91">
        <v>57001010.759999983</v>
      </c>
      <c r="BV69" s="91">
        <v>625402209.63999999</v>
      </c>
      <c r="BW69" s="91">
        <v>1036853347.2399998</v>
      </c>
      <c r="BX69" s="91">
        <v>1282021455.98</v>
      </c>
      <c r="BY69" s="91">
        <v>1953586498.3000002</v>
      </c>
      <c r="BZ69" s="91">
        <v>1528892630.3699994</v>
      </c>
      <c r="CA69" s="91">
        <v>1266606340.8600001</v>
      </c>
      <c r="CB69" s="91">
        <v>1435802321.1199999</v>
      </c>
    </row>
    <row r="70" spans="1:80" x14ac:dyDescent="0.25">
      <c r="A70" s="136" t="s">
        <v>713</v>
      </c>
      <c r="B70" s="153"/>
      <c r="C70" s="91">
        <v>-19503036.25</v>
      </c>
      <c r="D70" s="91">
        <v>-23005770.449999999</v>
      </c>
      <c r="E70" s="91">
        <v>-56372560.409999996</v>
      </c>
      <c r="F70" s="91">
        <v>-27200671.300000001</v>
      </c>
      <c r="G70" s="91">
        <v>-15648136.93</v>
      </c>
      <c r="H70" s="91">
        <v>-65934229.640000001</v>
      </c>
      <c r="I70" s="91">
        <v>-12905274.33</v>
      </c>
      <c r="J70" s="91">
        <v>-47348202.240000002</v>
      </c>
      <c r="K70" s="91">
        <v>-55727348.789999999</v>
      </c>
      <c r="L70" s="91">
        <v>-54825891.210000001</v>
      </c>
      <c r="M70" s="91">
        <v>-54989104.899999999</v>
      </c>
      <c r="N70" s="91">
        <v>-60992444.990000002</v>
      </c>
      <c r="O70" s="91">
        <v>-90086781.349999994</v>
      </c>
      <c r="P70" s="91">
        <v>-118362685.48999998</v>
      </c>
      <c r="Q70" s="91">
        <v>-157696863.63</v>
      </c>
      <c r="R70" s="91">
        <v>-90416944.11999999</v>
      </c>
      <c r="S70" s="91">
        <v>-134454071.17000002</v>
      </c>
      <c r="T70" s="91">
        <v>-86087143.51000002</v>
      </c>
      <c r="U70" s="91">
        <v>-44470002.579999998</v>
      </c>
      <c r="V70" s="91">
        <v>-56909120.540000007</v>
      </c>
      <c r="W70" s="91">
        <v>-83517304.690000013</v>
      </c>
      <c r="X70" s="91">
        <v>-53971489.76000002</v>
      </c>
      <c r="Y70" s="91">
        <v>-39401096.13000001</v>
      </c>
      <c r="Z70" s="91">
        <v>-326647953.01000005</v>
      </c>
      <c r="AA70" s="91">
        <v>-53620040.530000001</v>
      </c>
      <c r="AB70" s="91">
        <v>-80291624.420000002</v>
      </c>
      <c r="AC70" s="91">
        <v>-62475146.760000005</v>
      </c>
      <c r="AD70" s="91">
        <v>-239367723.81999993</v>
      </c>
      <c r="AE70" s="91">
        <v>-322993774.06999999</v>
      </c>
      <c r="AF70" s="91">
        <v>-403070005.63000005</v>
      </c>
      <c r="AG70" s="91">
        <v>-65723300.960000001</v>
      </c>
      <c r="AH70" s="91">
        <v>-72307741.280000001</v>
      </c>
      <c r="AI70" s="91">
        <v>-77901743.360000029</v>
      </c>
      <c r="AJ70" s="91">
        <v>-84968252.810000017</v>
      </c>
      <c r="AK70" s="91">
        <v>-50720320.030000009</v>
      </c>
      <c r="AL70" s="91">
        <v>-440146824.63000005</v>
      </c>
      <c r="AM70" s="91">
        <v>-44673416.979999982</v>
      </c>
      <c r="AN70" s="91">
        <v>-41728939.93999999</v>
      </c>
      <c r="AO70" s="91">
        <v>-49339692.449999973</v>
      </c>
      <c r="AP70" s="91">
        <v>-42654208.709999986</v>
      </c>
      <c r="AQ70" s="91">
        <v>-164635197.56999996</v>
      </c>
      <c r="AR70" s="91">
        <v>-125913573.78999995</v>
      </c>
      <c r="AS70" s="91">
        <v>-72031213.109999985</v>
      </c>
      <c r="AT70" s="91">
        <v>-42225093.799999982</v>
      </c>
      <c r="AU70" s="91">
        <v>-177381664.81999996</v>
      </c>
      <c r="AV70" s="91">
        <v>-49322547.419999972</v>
      </c>
      <c r="AW70" s="91">
        <v>-50240281.279999986</v>
      </c>
      <c r="AX70" s="91">
        <v>-668746800.49999988</v>
      </c>
      <c r="AY70" s="91">
        <v>-70807865.920000032</v>
      </c>
      <c r="AZ70" s="91">
        <v>-41981443.729999982</v>
      </c>
      <c r="BA70" s="91">
        <v>-73485032.739999995</v>
      </c>
      <c r="BB70" s="91">
        <v>-43293267.509999998</v>
      </c>
      <c r="BC70" s="91">
        <v>-42885767.510000005</v>
      </c>
      <c r="BD70" s="91">
        <v>-106470381.23999999</v>
      </c>
      <c r="BE70" s="91">
        <v>-50040772.600000009</v>
      </c>
      <c r="BF70" s="91">
        <v>-44036588.400000006</v>
      </c>
      <c r="BG70" s="91">
        <v>-133723797.31</v>
      </c>
      <c r="BH70" s="91">
        <v>-46187912.490000002</v>
      </c>
      <c r="BI70" s="91">
        <v>-51375412.480000004</v>
      </c>
      <c r="BJ70" s="91">
        <v>-562318098.92999995</v>
      </c>
      <c r="BK70" s="91">
        <v>-48601095.600000009</v>
      </c>
      <c r="BL70" s="91">
        <v>-42388931.440000013</v>
      </c>
      <c r="BM70" s="91">
        <v>-42425803.660000011</v>
      </c>
      <c r="BN70" s="91">
        <v>-41403228.360000007</v>
      </c>
      <c r="BO70" s="91">
        <v>-41916403.360000007</v>
      </c>
      <c r="BP70" s="91">
        <v>-42878341.370000005</v>
      </c>
      <c r="BQ70" s="91">
        <v>-41932929.069999993</v>
      </c>
      <c r="BR70" s="91">
        <v>-41888953.359999999</v>
      </c>
      <c r="BS70" s="91">
        <v>-354922290.81999999</v>
      </c>
      <c r="BT70" s="91">
        <v>-55041123.679999992</v>
      </c>
      <c r="BU70" s="91">
        <v>-57001010.759999983</v>
      </c>
      <c r="BV70" s="91">
        <v>-625402209.63999999</v>
      </c>
      <c r="BW70" s="91">
        <v>-494452671.44</v>
      </c>
      <c r="BX70" s="91">
        <v>-1282021455.98</v>
      </c>
      <c r="BY70" s="91">
        <v>-1953586498.3000002</v>
      </c>
      <c r="BZ70" s="91">
        <v>-1528892630.3699994</v>
      </c>
      <c r="CA70" s="91">
        <v>-1266606340.8600001</v>
      </c>
      <c r="CB70" s="91">
        <v>-1435802321.1199999</v>
      </c>
    </row>
    <row r="71" spans="1:80" x14ac:dyDescent="0.25">
      <c r="A71" s="136" t="s">
        <v>643</v>
      </c>
      <c r="B71" s="138"/>
      <c r="C71" s="138"/>
      <c r="D71" s="138"/>
      <c r="E71" s="138"/>
      <c r="F71" s="138"/>
      <c r="G71" s="138"/>
      <c r="H71" s="138"/>
      <c r="I71" s="138"/>
      <c r="J71" s="138"/>
      <c r="K71" s="138"/>
      <c r="L71" s="138"/>
      <c r="M71" s="138"/>
      <c r="N71" s="138"/>
      <c r="O71" s="138"/>
      <c r="P71" s="138"/>
      <c r="Q71" s="138"/>
      <c r="R71" s="138"/>
      <c r="S71" s="138"/>
      <c r="T71" s="138"/>
      <c r="U71" s="138"/>
      <c r="V71" s="138"/>
      <c r="W71" s="138"/>
      <c r="X71" s="138"/>
      <c r="Y71" s="138"/>
      <c r="Z71" s="138"/>
      <c r="AA71" s="138"/>
      <c r="AB71" s="138"/>
      <c r="AC71" s="138"/>
      <c r="AD71" s="138"/>
      <c r="AE71" s="138"/>
      <c r="AF71" s="138"/>
      <c r="AG71" s="138"/>
      <c r="AH71" s="138"/>
      <c r="AI71" s="138"/>
      <c r="AJ71" s="138"/>
      <c r="AK71" s="138"/>
      <c r="AL71" s="138"/>
      <c r="AM71" s="138"/>
      <c r="AN71" s="138"/>
      <c r="AO71" s="138"/>
      <c r="AP71" s="138"/>
      <c r="AQ71" s="138"/>
      <c r="AR71" s="138"/>
      <c r="AS71" s="138"/>
      <c r="AT71" s="138"/>
      <c r="AU71" s="138"/>
      <c r="AV71" s="138"/>
      <c r="AW71" s="138"/>
      <c r="AX71" s="138"/>
      <c r="AY71" s="138"/>
      <c r="AZ71" s="138"/>
      <c r="BA71" s="138"/>
      <c r="BB71" s="138"/>
      <c r="BC71" s="138"/>
      <c r="BD71" s="138"/>
      <c r="BE71" s="138"/>
      <c r="BF71" s="138"/>
      <c r="BG71" s="138"/>
      <c r="BH71" s="138"/>
      <c r="BI71" s="138"/>
      <c r="BJ71" s="138"/>
      <c r="BK71" s="138"/>
      <c r="BL71" s="138"/>
      <c r="BM71" s="138"/>
      <c r="BN71" s="138"/>
      <c r="BO71" s="138"/>
      <c r="BP71" s="138"/>
      <c r="BQ71" s="138"/>
      <c r="BR71" s="138"/>
      <c r="BS71" s="138"/>
      <c r="BT71" s="138"/>
      <c r="BU71" s="138"/>
      <c r="BV71" s="138"/>
      <c r="BW71" s="91">
        <v>0</v>
      </c>
      <c r="BX71" s="91">
        <v>0</v>
      </c>
      <c r="BY71" s="91">
        <v>0</v>
      </c>
      <c r="BZ71" s="91">
        <v>0</v>
      </c>
      <c r="CA71" s="91">
        <v>0</v>
      </c>
      <c r="CB71" s="91">
        <v>0</v>
      </c>
    </row>
    <row r="72" spans="1:80" x14ac:dyDescent="0.25">
      <c r="A72" s="139" t="s">
        <v>315</v>
      </c>
      <c r="B72" s="140">
        <v>1535981028.8</v>
      </c>
      <c r="C72" s="141">
        <v>1558707133.1099999</v>
      </c>
      <c r="D72" s="141">
        <v>1599543352.5</v>
      </c>
      <c r="E72" s="141">
        <v>1618439059.98</v>
      </c>
      <c r="F72" s="141">
        <v>1626997509.5799999</v>
      </c>
      <c r="G72" s="141">
        <v>1639420478.3800001</v>
      </c>
      <c r="H72" s="141">
        <v>1625123264.3800001</v>
      </c>
      <c r="I72" s="141">
        <v>1649061418.8299999</v>
      </c>
      <c r="J72" s="141">
        <v>1675384633.24</v>
      </c>
      <c r="K72" s="141">
        <v>1659350763</v>
      </c>
      <c r="L72" s="141">
        <v>1675422473.1199999</v>
      </c>
      <c r="M72" s="141">
        <v>1649571094.9000001</v>
      </c>
      <c r="N72" s="141">
        <v>2078381704.5999999</v>
      </c>
      <c r="O72" s="141">
        <v>2078381704.5999999</v>
      </c>
      <c r="P72" s="141">
        <v>2078381704.5999999</v>
      </c>
      <c r="Q72" s="141">
        <v>2078381704.5999999</v>
      </c>
      <c r="R72" s="141">
        <v>2078381704.5999999</v>
      </c>
      <c r="S72" s="141">
        <v>2078381704.5999999</v>
      </c>
      <c r="T72" s="141">
        <v>2078381704.5999999</v>
      </c>
      <c r="U72" s="141">
        <v>2078381704.5999999</v>
      </c>
      <c r="V72" s="141">
        <v>2078381704.5999999</v>
      </c>
      <c r="W72" s="141">
        <v>2078381704.5999999</v>
      </c>
      <c r="X72" s="141">
        <v>2078381704.5999999</v>
      </c>
      <c r="Y72" s="141">
        <v>2078381704.5999999</v>
      </c>
      <c r="Z72" s="141">
        <v>2078381704.5999999</v>
      </c>
      <c r="AA72" s="141">
        <v>2078381704.5999999</v>
      </c>
      <c r="AB72" s="141">
        <v>2078381704.5999999</v>
      </c>
      <c r="AC72" s="141">
        <v>2078381704.5999999</v>
      </c>
      <c r="AD72" s="141">
        <v>2078381704.5999999</v>
      </c>
      <c r="AE72" s="141">
        <v>2078381704.5999999</v>
      </c>
      <c r="AF72" s="141">
        <v>2078381704.5999999</v>
      </c>
      <c r="AG72" s="141">
        <v>2078381704.5999999</v>
      </c>
      <c r="AH72" s="141">
        <v>2078381704.5999999</v>
      </c>
      <c r="AI72" s="141">
        <v>2078381704.5999999</v>
      </c>
      <c r="AJ72" s="141">
        <v>2078381704.5999999</v>
      </c>
      <c r="AK72" s="141">
        <v>2078381704.5999999</v>
      </c>
      <c r="AL72" s="141">
        <v>2078381704.5999999</v>
      </c>
      <c r="AM72" s="141">
        <v>2078381704.5999999</v>
      </c>
      <c r="AN72" s="141">
        <v>2078381704.5999999</v>
      </c>
      <c r="AO72" s="141">
        <v>2078381704.5999999</v>
      </c>
      <c r="AP72" s="141">
        <v>2078381704.5999999</v>
      </c>
      <c r="AQ72" s="141">
        <v>2078381704.5999999</v>
      </c>
      <c r="AR72" s="141">
        <v>2078381704.5999999</v>
      </c>
      <c r="AS72" s="141">
        <v>2078381704.5999999</v>
      </c>
      <c r="AT72" s="141">
        <v>2078381704.5999999</v>
      </c>
      <c r="AU72" s="141">
        <v>2078381704.5999999</v>
      </c>
      <c r="AV72" s="141">
        <v>2078381704.5999999</v>
      </c>
      <c r="AW72" s="141">
        <v>2078381704.5999999</v>
      </c>
      <c r="AX72" s="141">
        <v>2078381704.5999999</v>
      </c>
      <c r="AY72" s="141">
        <v>2078381704.5999999</v>
      </c>
      <c r="AZ72" s="141">
        <v>2078381704.5999999</v>
      </c>
      <c r="BA72" s="141">
        <v>2078381704.5999999</v>
      </c>
      <c r="BB72" s="141">
        <v>2078381704.5999999</v>
      </c>
      <c r="BC72" s="141">
        <v>2078381704.5999999</v>
      </c>
      <c r="BD72" s="141">
        <v>2078381704.5999999</v>
      </c>
      <c r="BE72" s="141">
        <v>2078381704.5999999</v>
      </c>
      <c r="BF72" s="141">
        <v>2078381704.5999999</v>
      </c>
      <c r="BG72" s="141">
        <v>2078381704.5999999</v>
      </c>
      <c r="BH72" s="141">
        <v>2078381704.5999999</v>
      </c>
      <c r="BI72" s="141">
        <v>2078381704.5999999</v>
      </c>
      <c r="BJ72" s="141">
        <v>2078381704.5999999</v>
      </c>
      <c r="BK72" s="141">
        <v>2078381704.5999999</v>
      </c>
      <c r="BL72" s="141">
        <v>2078381704.5999999</v>
      </c>
      <c r="BM72" s="141">
        <v>2078381704.5999999</v>
      </c>
      <c r="BN72" s="141">
        <v>2078381704.5999999</v>
      </c>
      <c r="BO72" s="141">
        <v>2078381704.5999999</v>
      </c>
      <c r="BP72" s="141">
        <v>2078381704.5999999</v>
      </c>
      <c r="BQ72" s="141">
        <v>2078381704.5999999</v>
      </c>
      <c r="BR72" s="141">
        <v>2078381704.5999999</v>
      </c>
      <c r="BS72" s="141">
        <v>2078381704.5999999</v>
      </c>
      <c r="BT72" s="141">
        <v>2078381704.5999999</v>
      </c>
      <c r="BU72" s="141">
        <v>2078381704.5999999</v>
      </c>
      <c r="BV72" s="141">
        <v>2078381704.5999999</v>
      </c>
      <c r="BW72" s="141">
        <v>542400675.79999995</v>
      </c>
      <c r="BX72" s="141">
        <v>0</v>
      </c>
      <c r="BY72" s="141">
        <v>0</v>
      </c>
      <c r="BZ72" s="141">
        <v>0</v>
      </c>
      <c r="CA72" s="141">
        <v>0</v>
      </c>
      <c r="CB72" s="141">
        <v>0</v>
      </c>
    </row>
    <row r="73" spans="1:80" x14ac:dyDescent="0.25">
      <c r="A73" s="136" t="s">
        <v>700</v>
      </c>
      <c r="B73" s="91">
        <v>0</v>
      </c>
      <c r="C73" s="91">
        <v>0</v>
      </c>
      <c r="D73" s="91">
        <v>0</v>
      </c>
      <c r="E73" s="91">
        <v>0</v>
      </c>
      <c r="F73" s="91">
        <v>0</v>
      </c>
      <c r="G73" s="91">
        <v>0</v>
      </c>
      <c r="H73" s="91">
        <v>0</v>
      </c>
      <c r="I73" s="91">
        <v>0</v>
      </c>
      <c r="J73" s="91">
        <v>0</v>
      </c>
      <c r="K73" s="91">
        <v>0</v>
      </c>
      <c r="L73" s="91">
        <v>0</v>
      </c>
      <c r="M73" s="91">
        <v>0</v>
      </c>
      <c r="N73" s="91">
        <v>0</v>
      </c>
      <c r="O73" s="91">
        <v>0</v>
      </c>
      <c r="P73" s="91">
        <v>0</v>
      </c>
      <c r="Q73" s="91">
        <v>0</v>
      </c>
      <c r="R73" s="91">
        <v>0</v>
      </c>
      <c r="S73" s="91">
        <v>0</v>
      </c>
      <c r="T73" s="91">
        <v>0</v>
      </c>
      <c r="U73" s="91">
        <v>0</v>
      </c>
      <c r="V73" s="91">
        <v>0</v>
      </c>
      <c r="W73" s="91">
        <v>0</v>
      </c>
      <c r="X73" s="91">
        <v>0</v>
      </c>
      <c r="Y73" s="91">
        <v>0</v>
      </c>
      <c r="Z73" s="91">
        <v>0</v>
      </c>
      <c r="AA73" s="91">
        <v>0</v>
      </c>
      <c r="AB73" s="91">
        <v>0</v>
      </c>
      <c r="AC73" s="91">
        <v>0</v>
      </c>
      <c r="AD73" s="91">
        <v>0</v>
      </c>
      <c r="AE73" s="91">
        <v>0</v>
      </c>
      <c r="AF73" s="91">
        <v>0</v>
      </c>
      <c r="AG73" s="91">
        <v>0</v>
      </c>
      <c r="AH73" s="91">
        <v>0</v>
      </c>
      <c r="AI73" s="91">
        <v>0</v>
      </c>
      <c r="AJ73" s="91">
        <v>0</v>
      </c>
      <c r="AK73" s="91">
        <v>0</v>
      </c>
      <c r="AL73" s="91">
        <v>0</v>
      </c>
      <c r="AM73" s="91">
        <v>0</v>
      </c>
      <c r="AN73" s="91">
        <v>0</v>
      </c>
      <c r="AO73" s="91">
        <v>0</v>
      </c>
      <c r="AP73" s="91">
        <v>0</v>
      </c>
      <c r="AQ73" s="91">
        <v>0</v>
      </c>
      <c r="AR73" s="91">
        <v>0</v>
      </c>
      <c r="AS73" s="91">
        <v>0</v>
      </c>
      <c r="AT73" s="91">
        <v>0</v>
      </c>
      <c r="AU73" s="91">
        <v>0</v>
      </c>
      <c r="AV73" s="91">
        <v>0</v>
      </c>
      <c r="AW73" s="91">
        <v>0</v>
      </c>
      <c r="AX73" s="91">
        <v>0</v>
      </c>
      <c r="AY73" s="91">
        <v>0</v>
      </c>
      <c r="AZ73" s="91">
        <v>0</v>
      </c>
      <c r="BA73" s="91">
        <v>0</v>
      </c>
      <c r="BB73" s="91">
        <v>0</v>
      </c>
      <c r="BC73" s="91">
        <v>0</v>
      </c>
      <c r="BD73" s="91">
        <v>0</v>
      </c>
      <c r="BE73" s="91">
        <v>0</v>
      </c>
      <c r="BF73" s="91">
        <v>0</v>
      </c>
      <c r="BG73" s="91">
        <v>0</v>
      </c>
      <c r="BH73" s="91">
        <v>0</v>
      </c>
      <c r="BI73" s="91">
        <v>0</v>
      </c>
      <c r="BJ73" s="91">
        <v>0</v>
      </c>
      <c r="BK73" s="91">
        <v>0</v>
      </c>
      <c r="BL73" s="91">
        <v>0</v>
      </c>
      <c r="BM73" s="91">
        <v>0</v>
      </c>
      <c r="BN73" s="91">
        <v>0</v>
      </c>
      <c r="BO73" s="91">
        <v>0</v>
      </c>
      <c r="BP73" s="91">
        <v>0</v>
      </c>
      <c r="BQ73" s="91">
        <v>0</v>
      </c>
      <c r="BR73" s="91">
        <v>0</v>
      </c>
      <c r="BS73" s="91">
        <v>0</v>
      </c>
      <c r="BT73" s="91">
        <v>0</v>
      </c>
      <c r="BU73" s="91">
        <v>0</v>
      </c>
      <c r="BV73" s="91">
        <v>0</v>
      </c>
      <c r="BW73" s="91"/>
      <c r="BX73" s="91"/>
      <c r="BY73" s="91"/>
      <c r="BZ73" s="91"/>
      <c r="CA73" s="91"/>
      <c r="CB73" s="91"/>
    </row>
    <row r="74" spans="1:80" x14ac:dyDescent="0.25">
      <c r="A74" s="136"/>
      <c r="B74" s="91"/>
      <c r="C74" s="91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91"/>
      <c r="W74" s="91"/>
      <c r="X74" s="91"/>
      <c r="Y74" s="91"/>
      <c r="Z74" s="91"/>
      <c r="AA74" s="91"/>
      <c r="AB74" s="91"/>
      <c r="AC74" s="91"/>
      <c r="AD74" s="91"/>
      <c r="AE74" s="91"/>
      <c r="AF74" s="91"/>
      <c r="AG74" s="91"/>
      <c r="AH74" s="91"/>
      <c r="AI74" s="91"/>
      <c r="AJ74" s="91"/>
      <c r="AK74" s="91"/>
      <c r="AL74" s="91"/>
      <c r="AM74" s="91"/>
      <c r="AN74" s="91"/>
      <c r="AO74" s="91"/>
      <c r="AP74" s="91"/>
      <c r="AQ74" s="91"/>
      <c r="AR74" s="91"/>
      <c r="AS74" s="91"/>
      <c r="AT74" s="91"/>
      <c r="AU74" s="91"/>
      <c r="AV74" s="91"/>
      <c r="AW74" s="91"/>
      <c r="AX74" s="91"/>
      <c r="AY74" s="91"/>
      <c r="AZ74" s="91"/>
      <c r="BA74" s="91"/>
      <c r="BB74" s="91"/>
      <c r="BC74" s="91"/>
      <c r="BD74" s="91"/>
      <c r="BE74" s="91"/>
      <c r="BF74" s="91"/>
      <c r="BG74" s="91"/>
      <c r="BH74" s="91"/>
      <c r="BI74" s="91"/>
      <c r="BJ74" s="91"/>
      <c r="BK74" s="91"/>
      <c r="BL74" s="91"/>
      <c r="BM74" s="91"/>
      <c r="BN74" s="91"/>
      <c r="BO74" s="91"/>
      <c r="BP74" s="91"/>
      <c r="BQ74" s="91"/>
      <c r="BR74" s="91"/>
      <c r="BS74" s="91"/>
      <c r="BT74" s="91"/>
      <c r="BU74" s="91"/>
      <c r="BV74" s="91"/>
      <c r="BW74" s="91"/>
      <c r="BX74" s="91"/>
      <c r="BY74" s="91"/>
      <c r="BZ74" s="91"/>
      <c r="CA74" s="91"/>
      <c r="CB74" s="91"/>
    </row>
    <row r="75" spans="1:80" x14ac:dyDescent="0.25">
      <c r="A75" s="133">
        <v>1070000</v>
      </c>
      <c r="B75" s="134" t="s">
        <v>714</v>
      </c>
      <c r="C75" s="145"/>
      <c r="D75" s="145"/>
      <c r="E75" s="145"/>
      <c r="F75" s="145"/>
      <c r="G75" s="145"/>
      <c r="H75" s="145"/>
      <c r="I75" s="145"/>
      <c r="J75" s="145"/>
      <c r="K75" s="145"/>
      <c r="L75" s="145"/>
      <c r="M75" s="145"/>
      <c r="N75" s="145"/>
      <c r="O75" s="145"/>
      <c r="P75" s="145"/>
      <c r="Q75" s="145"/>
      <c r="R75" s="145"/>
      <c r="S75" s="145"/>
      <c r="T75" s="145"/>
      <c r="U75" s="145"/>
      <c r="V75" s="145"/>
      <c r="W75" s="145"/>
      <c r="X75" s="145"/>
      <c r="Y75" s="145"/>
      <c r="Z75" s="145"/>
      <c r="AA75" s="145"/>
      <c r="AB75" s="145"/>
      <c r="AC75" s="145"/>
      <c r="AD75" s="145"/>
      <c r="AE75" s="145"/>
      <c r="AF75" s="145"/>
      <c r="AG75" s="145"/>
      <c r="AH75" s="145"/>
      <c r="AI75" s="145"/>
      <c r="AJ75" s="145"/>
      <c r="AK75" s="145"/>
      <c r="AL75" s="145"/>
      <c r="AM75" s="145"/>
      <c r="AN75" s="145"/>
      <c r="AO75" s="145"/>
      <c r="AP75" s="145"/>
      <c r="AQ75" s="145"/>
      <c r="AR75" s="145"/>
      <c r="AS75" s="145"/>
      <c r="AT75" s="145"/>
      <c r="AU75" s="145"/>
      <c r="AV75" s="145"/>
      <c r="AW75" s="145"/>
      <c r="AX75" s="145"/>
      <c r="AY75" s="145"/>
      <c r="AZ75" s="145"/>
      <c r="BA75" s="145"/>
      <c r="BB75" s="145"/>
      <c r="BC75" s="145"/>
      <c r="BD75" s="145"/>
      <c r="BE75" s="145"/>
      <c r="BF75" s="145"/>
      <c r="BG75" s="145"/>
      <c r="BH75" s="145"/>
      <c r="BI75" s="145"/>
      <c r="BJ75" s="145"/>
      <c r="BK75" s="145"/>
      <c r="BL75" s="145"/>
      <c r="BM75" s="145"/>
      <c r="BN75" s="145"/>
      <c r="BO75" s="145"/>
      <c r="BP75" s="145"/>
      <c r="BQ75" s="145"/>
      <c r="BR75" s="145"/>
      <c r="BS75" s="145"/>
      <c r="BT75" s="145"/>
      <c r="BU75" s="145"/>
      <c r="BV75" s="145"/>
      <c r="BW75" s="145"/>
      <c r="BX75" s="145"/>
      <c r="BY75" s="145"/>
      <c r="BZ75" s="145"/>
      <c r="CA75" s="145"/>
      <c r="CB75" s="145"/>
    </row>
    <row r="76" spans="1:80" x14ac:dyDescent="0.25">
      <c r="A76" s="136" t="s">
        <v>698</v>
      </c>
      <c r="B76" s="91"/>
      <c r="C76" s="91">
        <v>894768621.66999996</v>
      </c>
      <c r="D76" s="91">
        <v>922778122.98000002</v>
      </c>
      <c r="E76" s="91">
        <v>925379876.38999999</v>
      </c>
      <c r="F76" s="91">
        <v>949370617.48000002</v>
      </c>
      <c r="G76" s="91">
        <v>1002657647.66</v>
      </c>
      <c r="H76" s="91">
        <v>1079336505.8699999</v>
      </c>
      <c r="I76" s="91">
        <v>1123863394.21</v>
      </c>
      <c r="J76" s="91">
        <v>1186787043.3099999</v>
      </c>
      <c r="K76" s="91">
        <v>1221328634.6800001</v>
      </c>
      <c r="L76" s="91">
        <v>1264523215.3900001</v>
      </c>
      <c r="M76" s="91">
        <v>1274279141.9100001</v>
      </c>
      <c r="N76" s="91">
        <v>1346699933.4300001</v>
      </c>
      <c r="O76" s="91">
        <v>1093242214.55</v>
      </c>
      <c r="P76" s="91">
        <v>1075851307.02</v>
      </c>
      <c r="Q76" s="91">
        <v>1050903351.37</v>
      </c>
      <c r="R76" s="91">
        <v>1007196087.26</v>
      </c>
      <c r="S76" s="91">
        <v>1024366866.27</v>
      </c>
      <c r="T76" s="91">
        <v>1016462767.48</v>
      </c>
      <c r="U76" s="91">
        <v>1077860241.52</v>
      </c>
      <c r="V76" s="91">
        <v>1141812709.1800001</v>
      </c>
      <c r="W76" s="91">
        <v>1191970969.77</v>
      </c>
      <c r="X76" s="91">
        <v>1201453522.54</v>
      </c>
      <c r="Y76" s="91">
        <v>1254488098.9400001</v>
      </c>
      <c r="Z76" s="91">
        <v>1309546832.8699999</v>
      </c>
      <c r="AA76" s="91">
        <v>1082288904.1300001</v>
      </c>
      <c r="AB76" s="91">
        <v>1214318497.9300001</v>
      </c>
      <c r="AC76" s="91">
        <v>1262739751.25</v>
      </c>
      <c r="AD76" s="91">
        <v>1343231884.01</v>
      </c>
      <c r="AE76" s="91">
        <v>1234133481.72</v>
      </c>
      <c r="AF76" s="91">
        <v>1049240158.98</v>
      </c>
      <c r="AG76" s="91">
        <v>826404685.28999996</v>
      </c>
      <c r="AH76" s="91">
        <v>945656796.55999994</v>
      </c>
      <c r="AI76" s="91">
        <v>974098326.90999997</v>
      </c>
      <c r="AJ76" s="91">
        <v>989658225.41999996</v>
      </c>
      <c r="AK76" s="91">
        <v>996139255.25</v>
      </c>
      <c r="AL76" s="91">
        <v>1026714721.87</v>
      </c>
      <c r="AM76" s="91">
        <v>711966473.15999997</v>
      </c>
      <c r="AN76" s="91">
        <v>792331646.08000004</v>
      </c>
      <c r="AO76" s="91">
        <v>876907147.63999999</v>
      </c>
      <c r="AP76" s="91">
        <v>962806581.39999998</v>
      </c>
      <c r="AQ76" s="91">
        <v>1045157896.1</v>
      </c>
      <c r="AR76" s="91">
        <v>1001055629.86</v>
      </c>
      <c r="AS76" s="91">
        <v>1077823667.97</v>
      </c>
      <c r="AT76" s="91">
        <v>1167978449.9100001</v>
      </c>
      <c r="AU76" s="91">
        <v>1226638364.5999999</v>
      </c>
      <c r="AV76" s="91">
        <v>1168290441.9300001</v>
      </c>
      <c r="AW76" s="91">
        <v>1231528789.3900001</v>
      </c>
      <c r="AX76" s="91">
        <v>1292429818.5799999</v>
      </c>
      <c r="AY76" s="91">
        <v>758045638.55999994</v>
      </c>
      <c r="AZ76" s="91">
        <v>833590851.20000005</v>
      </c>
      <c r="BA76" s="91">
        <v>934627966.5</v>
      </c>
      <c r="BB76" s="91">
        <v>1020573439.6799999</v>
      </c>
      <c r="BC76" s="91">
        <v>1107970933.51</v>
      </c>
      <c r="BD76" s="91">
        <v>1186556469.9300001</v>
      </c>
      <c r="BE76" s="91">
        <v>1263893025.2</v>
      </c>
      <c r="BF76" s="91">
        <v>1390583967.23</v>
      </c>
      <c r="BG76" s="91">
        <v>1465550230.0799999</v>
      </c>
      <c r="BH76" s="91">
        <v>1452357640.6300001</v>
      </c>
      <c r="BI76" s="91">
        <v>1533480233.1800001</v>
      </c>
      <c r="BJ76" s="91">
        <v>1609346676.8900001</v>
      </c>
      <c r="BK76" s="91">
        <v>1164889579.95</v>
      </c>
      <c r="BL76" s="91">
        <v>1258012278.02</v>
      </c>
      <c r="BM76" s="91">
        <v>1357727145.55</v>
      </c>
      <c r="BN76" s="91">
        <v>1465238622.75</v>
      </c>
      <c r="BO76" s="91">
        <v>1547571913.5999999</v>
      </c>
      <c r="BP76" s="91">
        <v>1630343970.48</v>
      </c>
      <c r="BQ76" s="91">
        <v>1768474886.48</v>
      </c>
      <c r="BR76" s="91">
        <v>1885702087.46</v>
      </c>
      <c r="BS76" s="91">
        <v>1967890848.5799999</v>
      </c>
      <c r="BT76" s="91">
        <v>1750618926.77</v>
      </c>
      <c r="BU76" s="91">
        <v>1839222498.21</v>
      </c>
      <c r="BV76" s="91">
        <v>1919788076.8900001</v>
      </c>
      <c r="BW76" s="91"/>
      <c r="BX76" s="91"/>
      <c r="BY76" s="91"/>
      <c r="BZ76" s="91"/>
      <c r="CA76" s="91"/>
      <c r="CB76" s="91"/>
    </row>
    <row r="77" spans="1:80" x14ac:dyDescent="0.25">
      <c r="A77" s="136" t="s">
        <v>715</v>
      </c>
      <c r="B77" s="154"/>
      <c r="C77" s="148">
        <v>70434925.470000014</v>
      </c>
      <c r="D77" s="148">
        <v>66530809.560000002</v>
      </c>
      <c r="E77" s="148">
        <v>99399255.260000005</v>
      </c>
      <c r="F77" s="148">
        <v>89060995.959999993</v>
      </c>
      <c r="G77" s="148">
        <v>104866654.12</v>
      </c>
      <c r="H77" s="148">
        <v>96824275.49000001</v>
      </c>
      <c r="I77" s="148">
        <v>99348570.719999999</v>
      </c>
      <c r="J77" s="148">
        <v>112211837.96000001</v>
      </c>
      <c r="K77" s="148">
        <v>82936114.700000003</v>
      </c>
      <c r="L77" s="148">
        <v>80747418.340000004</v>
      </c>
      <c r="M77" s="148">
        <v>101600258.08</v>
      </c>
      <c r="N77" s="148">
        <v>236398010.66999999</v>
      </c>
      <c r="O77" s="148">
        <v>78460197.810000002</v>
      </c>
      <c r="P77" s="148">
        <v>93544264.709999993</v>
      </c>
      <c r="Q77" s="148">
        <v>114119134.39</v>
      </c>
      <c r="R77" s="148">
        <v>107717258</v>
      </c>
      <c r="S77" s="148">
        <v>126679507.25</v>
      </c>
      <c r="T77" s="148">
        <v>148414152.42000002</v>
      </c>
      <c r="U77" s="148">
        <v>108752005.11</v>
      </c>
      <c r="V77" s="148">
        <v>107995240.20999999</v>
      </c>
      <c r="W77" s="148">
        <v>93196296.49000001</v>
      </c>
      <c r="X77" s="148">
        <v>107202505.19</v>
      </c>
      <c r="Y77" s="148">
        <v>95195232.399999991</v>
      </c>
      <c r="Z77" s="148">
        <v>100023615.74000001</v>
      </c>
      <c r="AA77" s="148">
        <v>185787278.73000002</v>
      </c>
      <c r="AB77" s="148">
        <v>134850522.13999999</v>
      </c>
      <c r="AC77" s="148">
        <v>143104923.88000003</v>
      </c>
      <c r="AD77" s="148">
        <v>130406965.92999999</v>
      </c>
      <c r="AE77" s="148">
        <v>138238095.73000002</v>
      </c>
      <c r="AF77" s="148">
        <v>180374729.08000001</v>
      </c>
      <c r="AG77" s="148">
        <v>185113056.63</v>
      </c>
      <c r="AH77" s="148">
        <v>100886916.03</v>
      </c>
      <c r="AI77" s="148">
        <v>94099286.269999996</v>
      </c>
      <c r="AJ77" s="148">
        <v>91586927.039999992</v>
      </c>
      <c r="AK77" s="148">
        <v>81433431.049999997</v>
      </c>
      <c r="AL77" s="148">
        <v>125540398.52000001</v>
      </c>
      <c r="AM77" s="148">
        <v>125176582.54000001</v>
      </c>
      <c r="AN77" s="148">
        <v>126442434.14</v>
      </c>
      <c r="AO77" s="148">
        <v>135377118.84999999</v>
      </c>
      <c r="AP77" s="148">
        <v>125143516.05</v>
      </c>
      <c r="AQ77" s="148">
        <v>120670923.97</v>
      </c>
      <c r="AR77" s="148">
        <v>202819604.53999999</v>
      </c>
      <c r="AS77" s="148">
        <v>162323987.69</v>
      </c>
      <c r="AT77" s="148">
        <v>101023001.13</v>
      </c>
      <c r="AU77" s="148">
        <v>119671734.78999999</v>
      </c>
      <c r="AV77" s="148">
        <v>112698887.52</v>
      </c>
      <c r="AW77" s="148">
        <v>111279303.11</v>
      </c>
      <c r="AX77" s="148">
        <v>134500612.30000001</v>
      </c>
      <c r="AY77" s="148">
        <v>146483016.06</v>
      </c>
      <c r="AZ77" s="148">
        <v>143148496.53</v>
      </c>
      <c r="BA77" s="148">
        <v>159560443.42000002</v>
      </c>
      <c r="BB77" s="148">
        <v>130820698.83999999</v>
      </c>
      <c r="BC77" s="148">
        <v>121601241.43000001</v>
      </c>
      <c r="BD77" s="148">
        <v>183936874.01000002</v>
      </c>
      <c r="BE77" s="148">
        <v>176861652.13</v>
      </c>
      <c r="BF77" s="148">
        <v>119132788.75</v>
      </c>
      <c r="BG77" s="148">
        <v>121161145.36</v>
      </c>
      <c r="BH77" s="148">
        <v>127440442.54000001</v>
      </c>
      <c r="BI77" s="148">
        <v>127371793.69</v>
      </c>
      <c r="BJ77" s="148">
        <v>117990939.49000001</v>
      </c>
      <c r="BK77" s="148">
        <v>141853731.16999999</v>
      </c>
      <c r="BL77" s="148">
        <v>142233736.47</v>
      </c>
      <c r="BM77" s="148">
        <v>150067218.35999998</v>
      </c>
      <c r="BN77" s="148">
        <v>123866456.70999999</v>
      </c>
      <c r="BO77" s="148">
        <v>124818397.73999999</v>
      </c>
      <c r="BP77" s="148">
        <v>181139194.87</v>
      </c>
      <c r="BQ77" s="148">
        <v>159290067.55000001</v>
      </c>
      <c r="BR77" s="148">
        <v>124207651.98</v>
      </c>
      <c r="BS77" s="148">
        <v>137780306.50999999</v>
      </c>
      <c r="BT77" s="148">
        <v>143774632.61999997</v>
      </c>
      <c r="BU77" s="148">
        <v>137696526.94</v>
      </c>
      <c r="BV77" s="148">
        <v>158274704.41</v>
      </c>
      <c r="BW77" s="91">
        <v>1240359126.3300002</v>
      </c>
      <c r="BX77" s="91">
        <v>1281299409.72</v>
      </c>
      <c r="BY77" s="91">
        <v>1591422531.0299997</v>
      </c>
      <c r="BZ77" s="91">
        <v>1577127706.6299996</v>
      </c>
      <c r="CA77" s="91">
        <v>1675509532.25</v>
      </c>
      <c r="CB77" s="91">
        <v>1725002625.3300002</v>
      </c>
    </row>
    <row r="78" spans="1:80" x14ac:dyDescent="0.25">
      <c r="A78" s="136" t="s">
        <v>716</v>
      </c>
      <c r="B78" s="155"/>
      <c r="C78" s="156">
        <v>0</v>
      </c>
      <c r="D78" s="156">
        <v>-6506.53</v>
      </c>
      <c r="E78" s="156">
        <v>-1028.27</v>
      </c>
      <c r="F78" s="156">
        <v>-3400</v>
      </c>
      <c r="G78" s="156">
        <v>-2161.9499999999998</v>
      </c>
      <c r="H78" s="156">
        <v>-224.86999999999998</v>
      </c>
      <c r="I78" s="156">
        <v>-1117.7200000000012</v>
      </c>
      <c r="J78" s="156">
        <v>-307595.43</v>
      </c>
      <c r="K78" s="156">
        <v>-1312.1100000000151</v>
      </c>
      <c r="L78" s="156">
        <v>0</v>
      </c>
      <c r="M78" s="156">
        <v>-3184.06</v>
      </c>
      <c r="N78" s="156">
        <v>-38822.82</v>
      </c>
      <c r="O78" s="157">
        <v>0</v>
      </c>
      <c r="P78" s="157">
        <v>0</v>
      </c>
      <c r="Q78" s="157">
        <v>0</v>
      </c>
      <c r="R78" s="157">
        <v>0</v>
      </c>
      <c r="S78" s="157">
        <v>0</v>
      </c>
      <c r="T78" s="157">
        <v>0</v>
      </c>
      <c r="U78" s="157">
        <v>0</v>
      </c>
      <c r="V78" s="157">
        <v>0</v>
      </c>
      <c r="W78" s="157">
        <v>0</v>
      </c>
      <c r="X78" s="157">
        <v>0</v>
      </c>
      <c r="Y78" s="157">
        <v>0</v>
      </c>
      <c r="Z78" s="157">
        <v>0</v>
      </c>
      <c r="AA78" s="157">
        <v>0</v>
      </c>
      <c r="AB78" s="157">
        <v>0</v>
      </c>
      <c r="AC78" s="157">
        <v>0</v>
      </c>
      <c r="AD78" s="157">
        <v>0</v>
      </c>
      <c r="AE78" s="157">
        <v>0</v>
      </c>
      <c r="AF78" s="157">
        <v>0</v>
      </c>
      <c r="AG78" s="157">
        <v>0</v>
      </c>
      <c r="AH78" s="157">
        <v>0</v>
      </c>
      <c r="AI78" s="157">
        <v>0</v>
      </c>
      <c r="AJ78" s="157">
        <v>0</v>
      </c>
      <c r="AK78" s="157">
        <v>0</v>
      </c>
      <c r="AL78" s="157">
        <v>0</v>
      </c>
      <c r="AM78" s="157">
        <v>0</v>
      </c>
      <c r="AN78" s="157">
        <v>0</v>
      </c>
      <c r="AO78" s="157">
        <v>0</v>
      </c>
      <c r="AP78" s="157">
        <v>0</v>
      </c>
      <c r="AQ78" s="157">
        <v>0</v>
      </c>
      <c r="AR78" s="157">
        <v>0</v>
      </c>
      <c r="AS78" s="157">
        <v>0</v>
      </c>
      <c r="AT78" s="157">
        <v>0</v>
      </c>
      <c r="AU78" s="157">
        <v>0</v>
      </c>
      <c r="AV78" s="157">
        <v>0</v>
      </c>
      <c r="AW78" s="157">
        <v>0</v>
      </c>
      <c r="AX78" s="157">
        <v>0</v>
      </c>
      <c r="AY78" s="157">
        <v>0</v>
      </c>
      <c r="AZ78" s="157">
        <v>0</v>
      </c>
      <c r="BA78" s="157">
        <v>0</v>
      </c>
      <c r="BB78" s="157">
        <v>0</v>
      </c>
      <c r="BC78" s="157">
        <v>0</v>
      </c>
      <c r="BD78" s="157">
        <v>0</v>
      </c>
      <c r="BE78" s="157">
        <v>0</v>
      </c>
      <c r="BF78" s="157">
        <v>0</v>
      </c>
      <c r="BG78" s="157">
        <v>0</v>
      </c>
      <c r="BH78" s="157">
        <v>0</v>
      </c>
      <c r="BI78" s="157">
        <v>0</v>
      </c>
      <c r="BJ78" s="157">
        <v>0</v>
      </c>
      <c r="BK78" s="157">
        <v>0</v>
      </c>
      <c r="BL78" s="157">
        <v>0</v>
      </c>
      <c r="BM78" s="157">
        <v>0</v>
      </c>
      <c r="BN78" s="157">
        <v>0</v>
      </c>
      <c r="BO78" s="157">
        <v>0</v>
      </c>
      <c r="BP78" s="157">
        <v>0</v>
      </c>
      <c r="BQ78" s="157">
        <v>0</v>
      </c>
      <c r="BR78" s="157">
        <v>0</v>
      </c>
      <c r="BS78" s="157">
        <v>0</v>
      </c>
      <c r="BT78" s="157">
        <v>0</v>
      </c>
      <c r="BU78" s="157">
        <v>0</v>
      </c>
      <c r="BV78" s="157">
        <v>0</v>
      </c>
      <c r="BW78" s="91">
        <v>-365353.76</v>
      </c>
      <c r="BX78" s="91">
        <v>0</v>
      </c>
      <c r="BY78" s="91">
        <v>0</v>
      </c>
      <c r="BZ78" s="91">
        <v>0</v>
      </c>
      <c r="CA78" s="91">
        <v>0</v>
      </c>
      <c r="CB78" s="91">
        <v>0</v>
      </c>
    </row>
    <row r="79" spans="1:80" x14ac:dyDescent="0.25">
      <c r="A79" s="136" t="s">
        <v>717</v>
      </c>
      <c r="B79" s="155"/>
      <c r="C79" s="155">
        <v>-42229140.560000002</v>
      </c>
      <c r="D79" s="155">
        <v>-63841989.840000011</v>
      </c>
      <c r="E79" s="155">
        <v>-75268267.890000001</v>
      </c>
      <c r="F79" s="155">
        <v>-35759120.899999999</v>
      </c>
      <c r="G79" s="155">
        <v>-28071105.729999997</v>
      </c>
      <c r="H79" s="155">
        <v>-51637015.640000001</v>
      </c>
      <c r="I79" s="155">
        <v>-36843428.780000001</v>
      </c>
      <c r="J79" s="155">
        <v>-73671416.649999991</v>
      </c>
      <c r="K79" s="155">
        <v>-39693478.550000004</v>
      </c>
      <c r="L79" s="155">
        <v>-70897601.330000013</v>
      </c>
      <c r="M79" s="155">
        <v>-29137726.68</v>
      </c>
      <c r="N79" s="155">
        <v>-489803054.68999988</v>
      </c>
      <c r="O79" s="155">
        <v>-90086781.349999994</v>
      </c>
      <c r="P79" s="155">
        <v>-118362685.48999998</v>
      </c>
      <c r="Q79" s="155">
        <v>-157696863.63</v>
      </c>
      <c r="R79" s="155">
        <v>-90416944.11999999</v>
      </c>
      <c r="S79" s="155">
        <v>-134454071.17000002</v>
      </c>
      <c r="T79" s="155">
        <v>-86087143.51000002</v>
      </c>
      <c r="U79" s="155">
        <v>-44470002.579999998</v>
      </c>
      <c r="V79" s="155">
        <v>-56909120.540000007</v>
      </c>
      <c r="W79" s="155">
        <v>-83517304.690000013</v>
      </c>
      <c r="X79" s="155">
        <v>-53971489.76000002</v>
      </c>
      <c r="Y79" s="155">
        <v>-39401096.13000001</v>
      </c>
      <c r="Z79" s="155">
        <v>-326647953.01000005</v>
      </c>
      <c r="AA79" s="155">
        <v>-53620040.530000001</v>
      </c>
      <c r="AB79" s="155">
        <v>-80291624.420000002</v>
      </c>
      <c r="AC79" s="155">
        <v>-62475146.760000005</v>
      </c>
      <c r="AD79" s="155">
        <v>-239367723.81999993</v>
      </c>
      <c r="AE79" s="155">
        <v>-322993774.06999999</v>
      </c>
      <c r="AF79" s="155">
        <v>-403070005.63000005</v>
      </c>
      <c r="AG79" s="155">
        <v>-65723300.960000001</v>
      </c>
      <c r="AH79" s="155">
        <v>-72307741.280000001</v>
      </c>
      <c r="AI79" s="155">
        <v>-77901743.360000029</v>
      </c>
      <c r="AJ79" s="155">
        <v>-84968252.810000017</v>
      </c>
      <c r="AK79" s="155">
        <v>-50720320.030000009</v>
      </c>
      <c r="AL79" s="155">
        <v>-440146824.63000005</v>
      </c>
      <c r="AM79" s="155">
        <v>-44673416.979999982</v>
      </c>
      <c r="AN79" s="155">
        <v>-41728939.93999999</v>
      </c>
      <c r="AO79" s="155">
        <v>-49339692.449999973</v>
      </c>
      <c r="AP79" s="155">
        <v>-42654208.709999986</v>
      </c>
      <c r="AQ79" s="155">
        <v>-164635197.56999996</v>
      </c>
      <c r="AR79" s="155">
        <v>-125913573.78999995</v>
      </c>
      <c r="AS79" s="155">
        <v>-72031213.109999985</v>
      </c>
      <c r="AT79" s="155">
        <v>-42225093.799999982</v>
      </c>
      <c r="AU79" s="155">
        <v>-177381664.81999996</v>
      </c>
      <c r="AV79" s="155">
        <v>-49322547.419999972</v>
      </c>
      <c r="AW79" s="155">
        <v>-50240281.279999986</v>
      </c>
      <c r="AX79" s="155">
        <v>-668746800.49999988</v>
      </c>
      <c r="AY79" s="155">
        <v>-70807865.920000032</v>
      </c>
      <c r="AZ79" s="155">
        <v>-41981443.729999982</v>
      </c>
      <c r="BA79" s="155">
        <v>-73485032.739999995</v>
      </c>
      <c r="BB79" s="155">
        <v>-43293267.509999998</v>
      </c>
      <c r="BC79" s="155">
        <v>-42885767.510000005</v>
      </c>
      <c r="BD79" s="155">
        <v>-106470381.23999999</v>
      </c>
      <c r="BE79" s="155">
        <v>-50040772.600000009</v>
      </c>
      <c r="BF79" s="155">
        <v>-44036588.400000006</v>
      </c>
      <c r="BG79" s="155">
        <v>-133723797.31</v>
      </c>
      <c r="BH79" s="155">
        <v>-46187912.490000002</v>
      </c>
      <c r="BI79" s="155">
        <v>-51375412.480000004</v>
      </c>
      <c r="BJ79" s="155">
        <v>-562318098.92999995</v>
      </c>
      <c r="BK79" s="155">
        <v>-48601095.600000009</v>
      </c>
      <c r="BL79" s="155">
        <v>-42388931.440000013</v>
      </c>
      <c r="BM79" s="155">
        <v>-42425803.660000011</v>
      </c>
      <c r="BN79" s="155">
        <v>-41403228.360000007</v>
      </c>
      <c r="BO79" s="155">
        <v>-41916403.360000007</v>
      </c>
      <c r="BP79" s="155">
        <v>-42878341.370000005</v>
      </c>
      <c r="BQ79" s="155">
        <v>-41932929.069999993</v>
      </c>
      <c r="BR79" s="155">
        <v>-41888953.359999999</v>
      </c>
      <c r="BS79" s="155">
        <v>-354922290.81999999</v>
      </c>
      <c r="BT79" s="155">
        <v>-55041123.679999992</v>
      </c>
      <c r="BU79" s="155">
        <v>-57001010.759999983</v>
      </c>
      <c r="BV79" s="155">
        <v>-625402209.63999999</v>
      </c>
      <c r="BW79" s="91">
        <v>-1036853347.2399998</v>
      </c>
      <c r="BX79" s="91">
        <v>-1282021455.98</v>
      </c>
      <c r="BY79" s="91">
        <v>-1953586498.3000002</v>
      </c>
      <c r="BZ79" s="91">
        <v>-1528892630.3699994</v>
      </c>
      <c r="CA79" s="91">
        <v>-1266606340.8600001</v>
      </c>
      <c r="CB79" s="91">
        <v>-1435802321.1199999</v>
      </c>
    </row>
    <row r="80" spans="1:80" x14ac:dyDescent="0.25">
      <c r="A80" s="136" t="s">
        <v>718</v>
      </c>
      <c r="B80" s="155"/>
      <c r="C80" s="155">
        <v>0</v>
      </c>
      <c r="D80" s="155">
        <v>-262.5</v>
      </c>
      <c r="E80" s="155">
        <v>262.5</v>
      </c>
      <c r="F80" s="155">
        <v>0</v>
      </c>
      <c r="G80" s="155">
        <v>0</v>
      </c>
      <c r="H80" s="155">
        <v>0</v>
      </c>
      <c r="I80" s="155">
        <v>0</v>
      </c>
      <c r="J80" s="155">
        <v>-3556875</v>
      </c>
      <c r="K80" s="155">
        <v>0</v>
      </c>
      <c r="L80" s="155">
        <v>0</v>
      </c>
      <c r="M80" s="155">
        <v>0</v>
      </c>
      <c r="N80" s="155">
        <v>0</v>
      </c>
      <c r="O80" s="155">
        <v>-5634789.1200000001</v>
      </c>
      <c r="P80" s="155">
        <v>0</v>
      </c>
      <c r="Q80" s="155">
        <v>0</v>
      </c>
      <c r="R80" s="155">
        <v>0</v>
      </c>
      <c r="S80" s="155">
        <v>0</v>
      </c>
      <c r="T80" s="155">
        <v>0</v>
      </c>
      <c r="U80" s="155">
        <v>0</v>
      </c>
      <c r="V80" s="155">
        <v>0</v>
      </c>
      <c r="W80" s="155">
        <v>0</v>
      </c>
      <c r="X80" s="155">
        <v>0</v>
      </c>
      <c r="Y80" s="155">
        <v>-500000</v>
      </c>
      <c r="Z80" s="155">
        <v>0</v>
      </c>
      <c r="AA80" s="155">
        <v>0</v>
      </c>
      <c r="AB80" s="155">
        <v>-6000000</v>
      </c>
      <c r="AC80" s="155">
        <v>0</v>
      </c>
      <c r="AD80" s="155">
        <v>0</v>
      </c>
      <c r="AE80" s="155">
        <v>0</v>
      </c>
      <c r="AF80" s="155">
        <v>-2552.7400000000002</v>
      </c>
      <c r="AG80" s="155">
        <v>0</v>
      </c>
      <c r="AH80" s="155">
        <v>0</v>
      </c>
      <c r="AI80" s="155">
        <v>-500000</v>
      </c>
      <c r="AJ80" s="155">
        <v>0</v>
      </c>
      <c r="AK80" s="155">
        <v>0</v>
      </c>
      <c r="AL80" s="155">
        <v>0</v>
      </c>
      <c r="AM80" s="155">
        <v>0</v>
      </c>
      <c r="AN80" s="155">
        <v>0</v>
      </c>
      <c r="AO80" s="155">
        <v>0</v>
      </c>
      <c r="AP80" s="155">
        <v>0</v>
      </c>
      <c r="AQ80" s="155">
        <v>0</v>
      </c>
      <c r="AR80" s="155">
        <v>0</v>
      </c>
      <c r="AS80" s="155">
        <v>0</v>
      </c>
      <c r="AT80" s="155">
        <v>0</v>
      </c>
      <c r="AU80" s="155">
        <v>-500000</v>
      </c>
      <c r="AV80" s="155">
        <v>0</v>
      </c>
      <c r="AW80" s="155">
        <v>0</v>
      </c>
      <c r="AX80" s="155">
        <v>0</v>
      </c>
      <c r="AY80" s="155">
        <v>0</v>
      </c>
      <c r="AZ80" s="155">
        <v>0</v>
      </c>
      <c r="BA80" s="155">
        <v>0</v>
      </c>
      <c r="BB80" s="155">
        <v>0</v>
      </c>
      <c r="BC80" s="155">
        <v>0</v>
      </c>
      <c r="BD80" s="155">
        <v>0</v>
      </c>
      <c r="BE80" s="155">
        <v>0</v>
      </c>
      <c r="BF80" s="155">
        <v>0</v>
      </c>
      <c r="BG80" s="155">
        <v>-500000</v>
      </c>
      <c r="BH80" s="155">
        <v>0</v>
      </c>
      <c r="BI80" s="155">
        <v>0</v>
      </c>
      <c r="BJ80" s="155">
        <v>0</v>
      </c>
      <c r="BK80" s="155">
        <v>0</v>
      </c>
      <c r="BL80" s="155">
        <v>0</v>
      </c>
      <c r="BM80" s="155">
        <v>0</v>
      </c>
      <c r="BN80" s="155">
        <v>0</v>
      </c>
      <c r="BO80" s="155">
        <v>0</v>
      </c>
      <c r="BP80" s="155">
        <v>0</v>
      </c>
      <c r="BQ80" s="155">
        <v>0</v>
      </c>
      <c r="BR80" s="155">
        <v>0</v>
      </c>
      <c r="BS80" s="155">
        <v>0</v>
      </c>
      <c r="BT80" s="155">
        <v>0</v>
      </c>
      <c r="BU80" s="155">
        <v>0</v>
      </c>
      <c r="BV80" s="155">
        <v>0</v>
      </c>
      <c r="BW80" s="91">
        <v>-3556875</v>
      </c>
      <c r="BX80" s="91">
        <v>-6134789.1200000001</v>
      </c>
      <c r="BY80" s="91">
        <v>-6502552.7400000002</v>
      </c>
      <c r="BZ80" s="91">
        <v>-500000</v>
      </c>
      <c r="CA80" s="91">
        <v>-500000</v>
      </c>
      <c r="CB80" s="91">
        <v>0</v>
      </c>
    </row>
    <row r="81" spans="1:80" x14ac:dyDescent="0.25">
      <c r="A81" s="136" t="s">
        <v>719</v>
      </c>
      <c r="B81" s="155"/>
      <c r="C81" s="155">
        <v>-196283.6</v>
      </c>
      <c r="D81" s="155">
        <v>-80297.279999999999</v>
      </c>
      <c r="E81" s="155">
        <v>-139480.51</v>
      </c>
      <c r="F81" s="155">
        <v>-11444.880000000001</v>
      </c>
      <c r="G81" s="155">
        <v>-114528.23</v>
      </c>
      <c r="H81" s="155">
        <v>-660146.6399999999</v>
      </c>
      <c r="I81" s="155">
        <v>419624.87999999995</v>
      </c>
      <c r="J81" s="155">
        <v>-134359.51</v>
      </c>
      <c r="K81" s="155">
        <v>-46743.33</v>
      </c>
      <c r="L81" s="155">
        <v>-93890.49</v>
      </c>
      <c r="M81" s="155">
        <v>-38555.82</v>
      </c>
      <c r="N81" s="155">
        <v>-13852.04</v>
      </c>
      <c r="O81" s="155">
        <v>-129534.86999999998</v>
      </c>
      <c r="P81" s="155">
        <v>-129534.86999999998</v>
      </c>
      <c r="Q81" s="155">
        <v>-129534.86999999998</v>
      </c>
      <c r="R81" s="155">
        <v>-129534.86999999998</v>
      </c>
      <c r="S81" s="155">
        <v>-129534.86999999998</v>
      </c>
      <c r="T81" s="155">
        <v>-929534.87</v>
      </c>
      <c r="U81" s="155">
        <v>-329534.87</v>
      </c>
      <c r="V81" s="155">
        <v>-927859.08000000019</v>
      </c>
      <c r="W81" s="155">
        <v>-196439.03000000003</v>
      </c>
      <c r="X81" s="155">
        <v>-196439.03000000003</v>
      </c>
      <c r="Y81" s="155">
        <v>-235402.33999999985</v>
      </c>
      <c r="Z81" s="155">
        <v>-633591.46999999974</v>
      </c>
      <c r="AA81" s="155">
        <v>-137644.40000000008</v>
      </c>
      <c r="AB81" s="155">
        <v>-137644.40000000008</v>
      </c>
      <c r="AC81" s="155">
        <v>-137644.3600000001</v>
      </c>
      <c r="AD81" s="155">
        <v>-137644.40000000008</v>
      </c>
      <c r="AE81" s="155">
        <v>-137644.40000000008</v>
      </c>
      <c r="AF81" s="155">
        <v>-137644.40000000008</v>
      </c>
      <c r="AG81" s="155">
        <v>-137644.40000000008</v>
      </c>
      <c r="AH81" s="155">
        <v>-137644.39999999985</v>
      </c>
      <c r="AI81" s="155">
        <v>-137644.39999999979</v>
      </c>
      <c r="AJ81" s="155">
        <v>-137644.39999999979</v>
      </c>
      <c r="AK81" s="155">
        <v>-137644.39999999979</v>
      </c>
      <c r="AL81" s="155">
        <v>-141822.59999999998</v>
      </c>
      <c r="AM81" s="155">
        <v>-137992.64000000001</v>
      </c>
      <c r="AN81" s="155">
        <v>-137992.64000000001</v>
      </c>
      <c r="AO81" s="155">
        <v>-137992.64000000001</v>
      </c>
      <c r="AP81" s="155">
        <v>-137992.64000000001</v>
      </c>
      <c r="AQ81" s="155">
        <v>-137992.64000000001</v>
      </c>
      <c r="AR81" s="155">
        <v>-137992.64000000001</v>
      </c>
      <c r="AS81" s="155">
        <v>-137992.64000000001</v>
      </c>
      <c r="AT81" s="155">
        <v>-137992.64000000001</v>
      </c>
      <c r="AU81" s="155">
        <v>-137992.64000000001</v>
      </c>
      <c r="AV81" s="155">
        <v>-137992.64000000001</v>
      </c>
      <c r="AW81" s="155">
        <v>-137992.64000000001</v>
      </c>
      <c r="AX81" s="155">
        <v>-137991.81999999992</v>
      </c>
      <c r="AY81" s="155">
        <v>-129937.5</v>
      </c>
      <c r="AZ81" s="155">
        <v>-129937.5</v>
      </c>
      <c r="BA81" s="155">
        <v>-129937.50000000047</v>
      </c>
      <c r="BB81" s="155">
        <v>-129937.5</v>
      </c>
      <c r="BC81" s="155">
        <v>-129937.5</v>
      </c>
      <c r="BD81" s="155">
        <v>-129937.5</v>
      </c>
      <c r="BE81" s="155">
        <v>-129937.5</v>
      </c>
      <c r="BF81" s="155">
        <v>-129937.5</v>
      </c>
      <c r="BG81" s="155">
        <v>-129937.5</v>
      </c>
      <c r="BH81" s="155">
        <v>-129937.5</v>
      </c>
      <c r="BI81" s="155">
        <v>-129937.5</v>
      </c>
      <c r="BJ81" s="155">
        <v>-129937.5</v>
      </c>
      <c r="BK81" s="155">
        <v>-129937.5</v>
      </c>
      <c r="BL81" s="155">
        <v>-129937.5</v>
      </c>
      <c r="BM81" s="155">
        <v>-129937.5</v>
      </c>
      <c r="BN81" s="155">
        <v>-129937.5</v>
      </c>
      <c r="BO81" s="155">
        <v>-129937.5</v>
      </c>
      <c r="BP81" s="155">
        <v>-129937.5</v>
      </c>
      <c r="BQ81" s="155">
        <v>-129937.5</v>
      </c>
      <c r="BR81" s="155">
        <v>-129937.5</v>
      </c>
      <c r="BS81" s="155">
        <v>-129937.5</v>
      </c>
      <c r="BT81" s="155">
        <v>-129937.5</v>
      </c>
      <c r="BU81" s="155">
        <v>-129937.5</v>
      </c>
      <c r="BV81" s="155">
        <v>-129937.5</v>
      </c>
      <c r="BW81" s="91">
        <v>-1109957.4500000002</v>
      </c>
      <c r="BX81" s="91">
        <v>-4096475.04</v>
      </c>
      <c r="BY81" s="91">
        <v>-1655910.9600000004</v>
      </c>
      <c r="BZ81" s="91">
        <v>-1655910.8600000003</v>
      </c>
      <c r="CA81" s="91">
        <v>-1559250.0000000005</v>
      </c>
      <c r="CB81" s="91">
        <v>-1559250</v>
      </c>
    </row>
    <row r="82" spans="1:80" x14ac:dyDescent="0.25">
      <c r="A82" s="137" t="s">
        <v>643</v>
      </c>
      <c r="B82" s="138"/>
      <c r="C82" s="158">
        <v>0</v>
      </c>
      <c r="D82" s="158">
        <v>0</v>
      </c>
      <c r="E82" s="158">
        <v>0</v>
      </c>
      <c r="F82" s="158">
        <v>0</v>
      </c>
      <c r="G82" s="158">
        <v>0</v>
      </c>
      <c r="H82" s="158">
        <v>0</v>
      </c>
      <c r="I82" s="158">
        <v>0</v>
      </c>
      <c r="J82" s="158">
        <v>0</v>
      </c>
      <c r="K82" s="158">
        <v>0</v>
      </c>
      <c r="L82" s="158">
        <v>0</v>
      </c>
      <c r="M82" s="158">
        <v>0</v>
      </c>
      <c r="N82" s="158">
        <v>0</v>
      </c>
      <c r="O82" s="158">
        <v>0</v>
      </c>
      <c r="P82" s="158">
        <v>0</v>
      </c>
      <c r="Q82" s="158">
        <v>0</v>
      </c>
      <c r="R82" s="158">
        <v>0</v>
      </c>
      <c r="S82" s="158">
        <v>0</v>
      </c>
      <c r="T82" s="158">
        <v>0</v>
      </c>
      <c r="U82" s="158">
        <v>0</v>
      </c>
      <c r="V82" s="158">
        <v>0</v>
      </c>
      <c r="W82" s="158">
        <v>0</v>
      </c>
      <c r="X82" s="158">
        <v>0</v>
      </c>
      <c r="Y82" s="158">
        <v>0</v>
      </c>
      <c r="Z82" s="158">
        <v>0</v>
      </c>
      <c r="AA82" s="158">
        <v>0</v>
      </c>
      <c r="AB82" s="158">
        <v>0</v>
      </c>
      <c r="AC82" s="158">
        <v>0</v>
      </c>
      <c r="AD82" s="158">
        <v>0</v>
      </c>
      <c r="AE82" s="158">
        <v>0</v>
      </c>
      <c r="AF82" s="158">
        <v>0</v>
      </c>
      <c r="AG82" s="158">
        <v>0</v>
      </c>
      <c r="AH82" s="158">
        <v>0</v>
      </c>
      <c r="AI82" s="158">
        <v>0</v>
      </c>
      <c r="AJ82" s="158">
        <v>0</v>
      </c>
      <c r="AK82" s="158">
        <v>0</v>
      </c>
      <c r="AL82" s="158">
        <v>0</v>
      </c>
      <c r="AM82" s="158">
        <v>0</v>
      </c>
      <c r="AN82" s="158">
        <v>0</v>
      </c>
      <c r="AO82" s="158">
        <v>0</v>
      </c>
      <c r="AP82" s="158">
        <v>0</v>
      </c>
      <c r="AQ82" s="158">
        <v>0</v>
      </c>
      <c r="AR82" s="158">
        <v>0</v>
      </c>
      <c r="AS82" s="158">
        <v>0</v>
      </c>
      <c r="AT82" s="158">
        <v>0</v>
      </c>
      <c r="AU82" s="158">
        <v>0</v>
      </c>
      <c r="AV82" s="158">
        <v>0</v>
      </c>
      <c r="AW82" s="158">
        <v>0</v>
      </c>
      <c r="AX82" s="158">
        <v>0</v>
      </c>
      <c r="AY82" s="158">
        <v>0</v>
      </c>
      <c r="AZ82" s="158">
        <v>0</v>
      </c>
      <c r="BA82" s="158">
        <v>0</v>
      </c>
      <c r="BB82" s="158">
        <v>0</v>
      </c>
      <c r="BC82" s="158">
        <v>0</v>
      </c>
      <c r="BD82" s="158">
        <v>0</v>
      </c>
      <c r="BE82" s="158">
        <v>0</v>
      </c>
      <c r="BF82" s="158">
        <v>0</v>
      </c>
      <c r="BG82" s="158">
        <v>0</v>
      </c>
      <c r="BH82" s="158">
        <v>0</v>
      </c>
      <c r="BI82" s="158">
        <v>0</v>
      </c>
      <c r="BJ82" s="158">
        <v>0</v>
      </c>
      <c r="BK82" s="158">
        <v>0</v>
      </c>
      <c r="BL82" s="158">
        <v>0</v>
      </c>
      <c r="BM82" s="158">
        <v>0</v>
      </c>
      <c r="BN82" s="158">
        <v>0</v>
      </c>
      <c r="BO82" s="158">
        <v>0</v>
      </c>
      <c r="BP82" s="158">
        <v>0</v>
      </c>
      <c r="BQ82" s="158">
        <v>0</v>
      </c>
      <c r="BR82" s="158">
        <v>0</v>
      </c>
      <c r="BS82" s="158">
        <v>0</v>
      </c>
      <c r="BT82" s="158">
        <v>0</v>
      </c>
      <c r="BU82" s="158">
        <v>0</v>
      </c>
      <c r="BV82" s="158">
        <v>0</v>
      </c>
      <c r="BW82" s="91">
        <v>0</v>
      </c>
      <c r="BX82" s="91">
        <v>0</v>
      </c>
      <c r="BY82" s="91">
        <v>0</v>
      </c>
      <c r="BZ82" s="91">
        <v>0</v>
      </c>
      <c r="CA82" s="91">
        <v>0</v>
      </c>
      <c r="CB82" s="91">
        <v>0</v>
      </c>
    </row>
    <row r="83" spans="1:80" x14ac:dyDescent="0.25">
      <c r="A83" s="139" t="s">
        <v>315</v>
      </c>
      <c r="B83" s="140">
        <v>894768621.66999996</v>
      </c>
      <c r="C83" s="141">
        <v>922778122.98000002</v>
      </c>
      <c r="D83" s="141">
        <v>925379876.38999999</v>
      </c>
      <c r="E83" s="141">
        <v>949370617.48000002</v>
      </c>
      <c r="F83" s="141">
        <v>1002657647.66</v>
      </c>
      <c r="G83" s="141">
        <v>1079336505.8699999</v>
      </c>
      <c r="H83" s="141">
        <v>1123863394.21</v>
      </c>
      <c r="I83" s="141">
        <v>1186787043.3099999</v>
      </c>
      <c r="J83" s="141">
        <v>1221328634.6800001</v>
      </c>
      <c r="K83" s="141">
        <v>1264523215.3900001</v>
      </c>
      <c r="L83" s="141">
        <v>1274279141.9100001</v>
      </c>
      <c r="M83" s="141">
        <v>1346699933.4300001</v>
      </c>
      <c r="N83" s="141">
        <v>1093242214.55</v>
      </c>
      <c r="O83" s="141">
        <v>1075851307.02</v>
      </c>
      <c r="P83" s="141">
        <v>1050903351.37</v>
      </c>
      <c r="Q83" s="141">
        <v>1007196087.26</v>
      </c>
      <c r="R83" s="141">
        <v>1024366866.27</v>
      </c>
      <c r="S83" s="141">
        <v>1016462767.48</v>
      </c>
      <c r="T83" s="141">
        <v>1077860241.52</v>
      </c>
      <c r="U83" s="141">
        <v>1141812709.1800001</v>
      </c>
      <c r="V83" s="141">
        <v>1191970969.77</v>
      </c>
      <c r="W83" s="141">
        <v>1201453522.54</v>
      </c>
      <c r="X83" s="141">
        <v>1254488098.9400001</v>
      </c>
      <c r="Y83" s="141">
        <v>1309546832.8699999</v>
      </c>
      <c r="Z83" s="141">
        <v>1082288904.1300001</v>
      </c>
      <c r="AA83" s="141">
        <v>1214318497.9300001</v>
      </c>
      <c r="AB83" s="141">
        <v>1262739751.25</v>
      </c>
      <c r="AC83" s="141">
        <v>1343231884.01</v>
      </c>
      <c r="AD83" s="141">
        <v>1234133481.72</v>
      </c>
      <c r="AE83" s="141">
        <v>1049240158.98</v>
      </c>
      <c r="AF83" s="141">
        <v>826404685.28999996</v>
      </c>
      <c r="AG83" s="141">
        <v>945656796.55999994</v>
      </c>
      <c r="AH83" s="141">
        <v>974098326.90999997</v>
      </c>
      <c r="AI83" s="141">
        <v>989658225.41999996</v>
      </c>
      <c r="AJ83" s="141">
        <v>996139255.25</v>
      </c>
      <c r="AK83" s="141">
        <v>1026714721.87</v>
      </c>
      <c r="AL83" s="141">
        <v>711966473.15999997</v>
      </c>
      <c r="AM83" s="141">
        <v>792331646.08000004</v>
      </c>
      <c r="AN83" s="141">
        <v>876907147.63999999</v>
      </c>
      <c r="AO83" s="141">
        <v>962806581.39999998</v>
      </c>
      <c r="AP83" s="141">
        <v>1045157896.1</v>
      </c>
      <c r="AQ83" s="141">
        <v>1001055629.86</v>
      </c>
      <c r="AR83" s="141">
        <v>1077823667.97</v>
      </c>
      <c r="AS83" s="141">
        <v>1167978449.9100001</v>
      </c>
      <c r="AT83" s="141">
        <v>1226638364.5999999</v>
      </c>
      <c r="AU83" s="141">
        <v>1168290441.9300001</v>
      </c>
      <c r="AV83" s="141">
        <v>1231528789.3900001</v>
      </c>
      <c r="AW83" s="141">
        <v>1292429818.5799999</v>
      </c>
      <c r="AX83" s="141">
        <v>758045638.55999994</v>
      </c>
      <c r="AY83" s="141">
        <v>833590851.20000005</v>
      </c>
      <c r="AZ83" s="141">
        <v>934627966.5</v>
      </c>
      <c r="BA83" s="141">
        <v>1020573439.6799999</v>
      </c>
      <c r="BB83" s="141">
        <v>1107970933.51</v>
      </c>
      <c r="BC83" s="141">
        <v>1186556469.9300001</v>
      </c>
      <c r="BD83" s="141">
        <v>1263893025.2</v>
      </c>
      <c r="BE83" s="141">
        <v>1390583967.23</v>
      </c>
      <c r="BF83" s="141">
        <v>1465550230.0799999</v>
      </c>
      <c r="BG83" s="141">
        <v>1452357640.6300001</v>
      </c>
      <c r="BH83" s="141">
        <v>1533480233.1800001</v>
      </c>
      <c r="BI83" s="141">
        <v>1609346676.8900001</v>
      </c>
      <c r="BJ83" s="141">
        <v>1164889579.95</v>
      </c>
      <c r="BK83" s="141">
        <v>1258012278.02</v>
      </c>
      <c r="BL83" s="141">
        <v>1357727145.55</v>
      </c>
      <c r="BM83" s="141">
        <v>1465238622.75</v>
      </c>
      <c r="BN83" s="141">
        <v>1547571913.5999999</v>
      </c>
      <c r="BO83" s="141">
        <v>1630343970.48</v>
      </c>
      <c r="BP83" s="141">
        <v>1768474886.48</v>
      </c>
      <c r="BQ83" s="141">
        <v>1885702087.46</v>
      </c>
      <c r="BR83" s="141">
        <v>1967890848.5799999</v>
      </c>
      <c r="BS83" s="141">
        <v>1750618926.77</v>
      </c>
      <c r="BT83" s="141">
        <v>1839222498.21</v>
      </c>
      <c r="BU83" s="141">
        <v>1919788076.8900001</v>
      </c>
      <c r="BV83" s="141">
        <v>1452530634.1600001</v>
      </c>
      <c r="BW83" s="141">
        <v>198473592.88</v>
      </c>
      <c r="BX83" s="141">
        <v>-10953310.42</v>
      </c>
      <c r="BY83" s="141">
        <v>-370322430.97000003</v>
      </c>
      <c r="BZ83" s="141">
        <v>46079165.399999999</v>
      </c>
      <c r="CA83" s="141">
        <v>406843941.38999999</v>
      </c>
      <c r="CB83" s="141">
        <v>287641054.20999998</v>
      </c>
    </row>
    <row r="84" spans="1:80" x14ac:dyDescent="0.25">
      <c r="A84" s="136" t="s">
        <v>700</v>
      </c>
      <c r="B84" s="91">
        <v>0</v>
      </c>
      <c r="C84" s="91">
        <v>0</v>
      </c>
      <c r="D84" s="91">
        <v>0</v>
      </c>
      <c r="E84" s="91">
        <v>0</v>
      </c>
      <c r="F84" s="91">
        <v>0</v>
      </c>
      <c r="G84" s="91">
        <v>0</v>
      </c>
      <c r="H84" s="91">
        <v>0</v>
      </c>
      <c r="I84" s="91">
        <v>0</v>
      </c>
      <c r="J84" s="91">
        <v>0</v>
      </c>
      <c r="K84" s="91">
        <v>0</v>
      </c>
      <c r="L84" s="91">
        <v>0</v>
      </c>
      <c r="M84" s="91">
        <v>0</v>
      </c>
      <c r="N84" s="91">
        <v>0</v>
      </c>
      <c r="O84" s="91">
        <v>0</v>
      </c>
      <c r="P84" s="91">
        <v>0</v>
      </c>
      <c r="Q84" s="91">
        <v>0</v>
      </c>
      <c r="R84" s="91">
        <v>0</v>
      </c>
      <c r="S84" s="91">
        <v>0</v>
      </c>
      <c r="T84" s="91">
        <v>0</v>
      </c>
      <c r="U84" s="91">
        <v>0</v>
      </c>
      <c r="V84" s="91">
        <v>0</v>
      </c>
      <c r="W84" s="91">
        <v>0</v>
      </c>
      <c r="X84" s="91">
        <v>0</v>
      </c>
      <c r="Y84" s="91">
        <v>0</v>
      </c>
      <c r="Z84" s="91">
        <v>0</v>
      </c>
      <c r="AA84" s="91">
        <v>0</v>
      </c>
      <c r="AB84" s="91">
        <v>0</v>
      </c>
      <c r="AC84" s="91">
        <v>0</v>
      </c>
      <c r="AD84" s="91">
        <v>0</v>
      </c>
      <c r="AE84" s="91">
        <v>0</v>
      </c>
      <c r="AF84" s="91">
        <v>0</v>
      </c>
      <c r="AG84" s="91">
        <v>0</v>
      </c>
      <c r="AH84" s="91">
        <v>0</v>
      </c>
      <c r="AI84" s="91">
        <v>0</v>
      </c>
      <c r="AJ84" s="91">
        <v>0</v>
      </c>
      <c r="AK84" s="91">
        <v>0</v>
      </c>
      <c r="AL84" s="91">
        <v>0</v>
      </c>
      <c r="AM84" s="91">
        <v>0</v>
      </c>
      <c r="AN84" s="91">
        <v>0</v>
      </c>
      <c r="AO84" s="91">
        <v>0</v>
      </c>
      <c r="AP84" s="91">
        <v>0</v>
      </c>
      <c r="AQ84" s="91">
        <v>0</v>
      </c>
      <c r="AR84" s="91">
        <v>0</v>
      </c>
      <c r="AS84" s="91">
        <v>0</v>
      </c>
      <c r="AT84" s="91">
        <v>0</v>
      </c>
      <c r="AU84" s="91">
        <v>0</v>
      </c>
      <c r="AV84" s="91">
        <v>0</v>
      </c>
      <c r="AW84" s="91">
        <v>0</v>
      </c>
      <c r="AX84" s="91">
        <v>0</v>
      </c>
      <c r="AY84" s="91">
        <v>0</v>
      </c>
      <c r="AZ84" s="91">
        <v>0</v>
      </c>
      <c r="BA84" s="91">
        <v>0</v>
      </c>
      <c r="BB84" s="91">
        <v>0</v>
      </c>
      <c r="BC84" s="91">
        <v>0</v>
      </c>
      <c r="BD84" s="91">
        <v>0</v>
      </c>
      <c r="BE84" s="91">
        <v>0</v>
      </c>
      <c r="BF84" s="91">
        <v>0</v>
      </c>
      <c r="BG84" s="91">
        <v>0</v>
      </c>
      <c r="BH84" s="91">
        <v>0</v>
      </c>
      <c r="BI84" s="91">
        <v>0</v>
      </c>
      <c r="BJ84" s="91">
        <v>0</v>
      </c>
      <c r="BK84" s="91">
        <v>0</v>
      </c>
      <c r="BL84" s="91">
        <v>0</v>
      </c>
      <c r="BM84" s="91">
        <v>0</v>
      </c>
      <c r="BN84" s="91">
        <v>0</v>
      </c>
      <c r="BO84" s="91">
        <v>0</v>
      </c>
      <c r="BP84" s="91">
        <v>0</v>
      </c>
      <c r="BQ84" s="91">
        <v>0</v>
      </c>
      <c r="BR84" s="91">
        <v>0</v>
      </c>
      <c r="BS84" s="91">
        <v>0</v>
      </c>
      <c r="BT84" s="91">
        <v>0</v>
      </c>
      <c r="BU84" s="91">
        <v>0</v>
      </c>
      <c r="BV84" s="91">
        <v>0</v>
      </c>
      <c r="BW84" s="91"/>
      <c r="BX84" s="91"/>
      <c r="BY84" s="91"/>
      <c r="BZ84" s="91"/>
      <c r="CA84" s="91"/>
      <c r="CB84" s="91"/>
    </row>
    <row r="85" spans="1:80" x14ac:dyDescent="0.25">
      <c r="A85" s="136"/>
      <c r="B85" s="91"/>
      <c r="C85" s="91"/>
      <c r="D85" s="91"/>
      <c r="E85" s="91"/>
      <c r="F85" s="91"/>
      <c r="G85" s="91"/>
      <c r="H85" s="91"/>
      <c r="I85" s="91"/>
      <c r="J85" s="91"/>
      <c r="K85" s="91"/>
      <c r="L85" s="91"/>
      <c r="M85" s="91"/>
      <c r="N85" s="91"/>
      <c r="O85" s="91"/>
      <c r="P85" s="91"/>
      <c r="Q85" s="91"/>
      <c r="R85" s="91"/>
      <c r="S85" s="91"/>
      <c r="T85" s="91"/>
      <c r="U85" s="91"/>
      <c r="V85" s="91"/>
      <c r="W85" s="91"/>
      <c r="X85" s="91"/>
      <c r="Y85" s="91"/>
      <c r="Z85" s="91"/>
      <c r="AA85" s="91"/>
      <c r="AB85" s="91"/>
      <c r="AC85" s="91"/>
      <c r="AD85" s="91"/>
      <c r="AE85" s="91"/>
      <c r="AF85" s="91"/>
      <c r="AG85" s="91"/>
      <c r="AH85" s="91"/>
      <c r="AI85" s="91"/>
      <c r="AJ85" s="91"/>
      <c r="AK85" s="91"/>
      <c r="AL85" s="91"/>
      <c r="AM85" s="91"/>
      <c r="AN85" s="91"/>
      <c r="AO85" s="91"/>
      <c r="AP85" s="91"/>
      <c r="AQ85" s="91"/>
      <c r="AR85" s="91"/>
      <c r="AS85" s="91"/>
      <c r="AT85" s="91"/>
      <c r="AU85" s="91"/>
      <c r="AV85" s="91"/>
      <c r="AW85" s="91"/>
      <c r="AX85" s="91"/>
      <c r="AY85" s="91"/>
      <c r="AZ85" s="91"/>
      <c r="BA85" s="91"/>
      <c r="BB85" s="91"/>
      <c r="BC85" s="91"/>
      <c r="BD85" s="91"/>
      <c r="BE85" s="91"/>
      <c r="BF85" s="91"/>
      <c r="BG85" s="91"/>
      <c r="BH85" s="91"/>
      <c r="BI85" s="91"/>
      <c r="BJ85" s="91"/>
      <c r="BK85" s="91"/>
      <c r="BL85" s="91"/>
      <c r="BM85" s="91"/>
      <c r="BN85" s="91"/>
      <c r="BO85" s="91"/>
      <c r="BP85" s="91"/>
      <c r="BQ85" s="91"/>
      <c r="BR85" s="91"/>
      <c r="BS85" s="91"/>
      <c r="BT85" s="91"/>
      <c r="BU85" s="91"/>
      <c r="BV85" s="91"/>
      <c r="BW85" s="91"/>
      <c r="BX85" s="91"/>
      <c r="BY85" s="91"/>
      <c r="BZ85" s="91"/>
      <c r="CA85" s="91"/>
      <c r="CB85" s="91"/>
    </row>
    <row r="86" spans="1:80" x14ac:dyDescent="0.25">
      <c r="A86" s="133">
        <v>1080000</v>
      </c>
      <c r="B86" s="134" t="s">
        <v>720</v>
      </c>
      <c r="C86" s="145"/>
      <c r="D86" s="145"/>
      <c r="E86" s="145"/>
      <c r="F86" s="145"/>
      <c r="G86" s="145"/>
      <c r="H86" s="145"/>
      <c r="I86" s="145"/>
      <c r="J86" s="145"/>
      <c r="K86" s="145"/>
      <c r="L86" s="145"/>
      <c r="M86" s="145"/>
      <c r="N86" s="145"/>
      <c r="O86" s="145"/>
      <c r="P86" s="145"/>
      <c r="Q86" s="145"/>
      <c r="R86" s="145"/>
      <c r="S86" s="145"/>
      <c r="T86" s="145"/>
      <c r="U86" s="145"/>
      <c r="V86" s="145"/>
      <c r="W86" s="145"/>
      <c r="X86" s="145"/>
      <c r="Y86" s="145"/>
      <c r="Z86" s="145"/>
      <c r="AA86" s="145"/>
      <c r="AB86" s="145"/>
      <c r="AC86" s="145"/>
      <c r="AD86" s="145"/>
      <c r="AE86" s="145"/>
      <c r="AF86" s="145"/>
      <c r="AG86" s="145"/>
      <c r="AH86" s="145"/>
      <c r="AI86" s="145"/>
      <c r="AJ86" s="145"/>
      <c r="AK86" s="145"/>
      <c r="AL86" s="145"/>
      <c r="AM86" s="145"/>
      <c r="AN86" s="145"/>
      <c r="AO86" s="145"/>
      <c r="AP86" s="145"/>
      <c r="AQ86" s="145"/>
      <c r="AR86" s="145"/>
      <c r="AS86" s="145"/>
      <c r="AT86" s="145"/>
      <c r="AU86" s="145"/>
      <c r="AV86" s="145"/>
      <c r="AW86" s="145"/>
      <c r="AX86" s="145"/>
      <c r="AY86" s="145"/>
      <c r="AZ86" s="145"/>
      <c r="BA86" s="145"/>
      <c r="BB86" s="145"/>
      <c r="BC86" s="145"/>
      <c r="BD86" s="145"/>
      <c r="BE86" s="145"/>
      <c r="BF86" s="145"/>
      <c r="BG86" s="145"/>
      <c r="BH86" s="145"/>
      <c r="BI86" s="145"/>
      <c r="BJ86" s="145"/>
      <c r="BK86" s="145"/>
      <c r="BL86" s="145"/>
      <c r="BM86" s="145"/>
      <c r="BN86" s="145"/>
      <c r="BO86" s="145"/>
      <c r="BP86" s="145"/>
      <c r="BQ86" s="145"/>
      <c r="BR86" s="145"/>
      <c r="BS86" s="145"/>
      <c r="BT86" s="145"/>
      <c r="BU86" s="145"/>
      <c r="BV86" s="145"/>
      <c r="BW86" s="145"/>
      <c r="BX86" s="145"/>
      <c r="BY86" s="145"/>
      <c r="BZ86" s="145"/>
      <c r="CA86" s="145"/>
      <c r="CB86" s="145"/>
    </row>
    <row r="87" spans="1:80" x14ac:dyDescent="0.25">
      <c r="A87" s="136" t="s">
        <v>698</v>
      </c>
      <c r="B87" s="91"/>
      <c r="C87" s="91">
        <v>-3288749774.4099998</v>
      </c>
      <c r="D87" s="91">
        <v>-3310300573.1100001</v>
      </c>
      <c r="E87" s="91">
        <v>-3326535928.1900001</v>
      </c>
      <c r="F87" s="91">
        <v>-3323370645.6399999</v>
      </c>
      <c r="G87" s="91">
        <v>-3349067724.6500001</v>
      </c>
      <c r="H87" s="91">
        <v>-3373866459.4299998</v>
      </c>
      <c r="I87" s="91">
        <v>-3395458863.2399998</v>
      </c>
      <c r="J87" s="91">
        <v>-3423433699.8099999</v>
      </c>
      <c r="K87" s="91">
        <v>-3446227694.98</v>
      </c>
      <c r="L87" s="91">
        <v>-3466162521.54</v>
      </c>
      <c r="M87" s="91">
        <v>-3482542253.46</v>
      </c>
      <c r="N87" s="91">
        <v>-3504717557.6100001</v>
      </c>
      <c r="O87" s="91">
        <v>-3521103174.54</v>
      </c>
      <c r="P87" s="91">
        <v>-3539560739.79</v>
      </c>
      <c r="Q87" s="91">
        <v>-3554865208.2800002</v>
      </c>
      <c r="R87" s="91">
        <v>-3564854484.6599998</v>
      </c>
      <c r="S87" s="91">
        <v>-3585545258.21</v>
      </c>
      <c r="T87" s="91">
        <v>-3592362994.1599998</v>
      </c>
      <c r="U87" s="91">
        <v>-3612566001.2199998</v>
      </c>
      <c r="V87" s="91">
        <v>-3639956702.1399999</v>
      </c>
      <c r="W87" s="91">
        <v>-3665840339.6799998</v>
      </c>
      <c r="X87" s="91">
        <v>-3691410485.3200002</v>
      </c>
      <c r="Y87" s="91">
        <v>-3718969367.4499998</v>
      </c>
      <c r="Z87" s="91">
        <v>-3748028531.1799998</v>
      </c>
      <c r="AA87" s="91">
        <v>-3763140629.6399999</v>
      </c>
      <c r="AB87" s="91">
        <v>-3789543199.8699999</v>
      </c>
      <c r="AC87" s="91">
        <v>-3821328319.0500002</v>
      </c>
      <c r="AD87" s="91">
        <v>-3849559734.9899998</v>
      </c>
      <c r="AE87" s="91">
        <v>-3879953419.6300001</v>
      </c>
      <c r="AF87" s="91">
        <v>-3892456477.9000001</v>
      </c>
      <c r="AG87" s="91">
        <v>-3921702341.5799999</v>
      </c>
      <c r="AH87" s="91">
        <v>-3953768086.5599999</v>
      </c>
      <c r="AI87" s="91">
        <v>-3987620370.9499998</v>
      </c>
      <c r="AJ87" s="91">
        <v>-4020477021.8400002</v>
      </c>
      <c r="AK87" s="91">
        <v>-4044480721.8000002</v>
      </c>
      <c r="AL87" s="91">
        <v>-4077558634.71</v>
      </c>
      <c r="AM87" s="91">
        <v>-4092339968.98</v>
      </c>
      <c r="AN87" s="91">
        <v>-4114905216.9000001</v>
      </c>
      <c r="AO87" s="91">
        <v>-4147377716.1100001</v>
      </c>
      <c r="AP87" s="91">
        <v>-4182502642.5700002</v>
      </c>
      <c r="AQ87" s="91">
        <v>-4217626226.96</v>
      </c>
      <c r="AR87" s="91">
        <v>-4245715612.8200002</v>
      </c>
      <c r="AS87" s="91">
        <v>-4278729645.6399999</v>
      </c>
      <c r="AT87" s="91">
        <v>-4313955833.8400002</v>
      </c>
      <c r="AU87" s="91">
        <v>-4348005442.8100004</v>
      </c>
      <c r="AV87" s="91">
        <v>-4380451858.4799995</v>
      </c>
      <c r="AW87" s="91">
        <v>-4416250469.2700005</v>
      </c>
      <c r="AX87" s="91">
        <v>-4453243291.79</v>
      </c>
      <c r="AY87" s="91">
        <v>-4469294551.6400003</v>
      </c>
      <c r="AZ87" s="91">
        <v>-4503620493.0200005</v>
      </c>
      <c r="BA87" s="91">
        <v>-4540482547.8800001</v>
      </c>
      <c r="BB87" s="91">
        <v>-4576354530.0299997</v>
      </c>
      <c r="BC87" s="91">
        <v>-4615852644</v>
      </c>
      <c r="BD87" s="91">
        <v>-4655829247.4300003</v>
      </c>
      <c r="BE87" s="91">
        <v>-4690770149.8299999</v>
      </c>
      <c r="BF87" s="91">
        <v>-4725935700.7700005</v>
      </c>
      <c r="BG87" s="91">
        <v>-4766277451.29</v>
      </c>
      <c r="BH87" s="91">
        <v>-4800651093.8999996</v>
      </c>
      <c r="BI87" s="91">
        <v>-4840242039.1700001</v>
      </c>
      <c r="BJ87" s="91">
        <v>-4878556368.4200001</v>
      </c>
      <c r="BK87" s="91">
        <v>-4894097064.1999998</v>
      </c>
      <c r="BL87" s="91">
        <v>-4924008608.79</v>
      </c>
      <c r="BM87" s="91">
        <v>-4965410277.6000004</v>
      </c>
      <c r="BN87" s="91">
        <v>-5008378402.3699999</v>
      </c>
      <c r="BO87" s="91">
        <v>-5049534831.0299997</v>
      </c>
      <c r="BP87" s="91">
        <v>-5093089664.5299997</v>
      </c>
      <c r="BQ87" s="91">
        <v>-5136719227.5299997</v>
      </c>
      <c r="BR87" s="91">
        <v>-5180574343.4799995</v>
      </c>
      <c r="BS87" s="91">
        <v>-5222012793.96</v>
      </c>
      <c r="BT87" s="91">
        <v>-5255075634.9200001</v>
      </c>
      <c r="BU87" s="91">
        <v>-5300818768.2700005</v>
      </c>
      <c r="BV87" s="91">
        <v>-5346452390.0500002</v>
      </c>
      <c r="BW87" s="91"/>
      <c r="BX87" s="91"/>
      <c r="BY87" s="91"/>
      <c r="BZ87" s="91"/>
      <c r="CA87" s="91"/>
      <c r="CB87" s="91"/>
    </row>
    <row r="88" spans="1:80" x14ac:dyDescent="0.25">
      <c r="A88" s="142" t="s">
        <v>711</v>
      </c>
      <c r="B88" s="91"/>
      <c r="C88" s="91">
        <v>-31686895.090000007</v>
      </c>
      <c r="D88" s="91">
        <v>-31777729.830000002</v>
      </c>
      <c r="E88" s="91">
        <v>-31940846.080000006</v>
      </c>
      <c r="F88" s="91">
        <v>-32226336.670000002</v>
      </c>
      <c r="G88" s="91">
        <v>-32237964.099999998</v>
      </c>
      <c r="H88" s="91">
        <v>-32265383.960000001</v>
      </c>
      <c r="I88" s="91">
        <v>-32500254.429999996</v>
      </c>
      <c r="J88" s="91">
        <v>-32533717.849999994</v>
      </c>
      <c r="K88" s="91">
        <v>-32619483.039999992</v>
      </c>
      <c r="L88" s="91">
        <v>-32775527.82</v>
      </c>
      <c r="M88" s="91">
        <v>-32991575.039999995</v>
      </c>
      <c r="N88" s="91">
        <v>-32923515.820000004</v>
      </c>
      <c r="O88" s="91">
        <v>-34127312.399999999</v>
      </c>
      <c r="P88" s="91">
        <v>-34339167.100000001</v>
      </c>
      <c r="Q88" s="91">
        <v>-34579296.370000005</v>
      </c>
      <c r="R88" s="91">
        <v>-34945978.859999992</v>
      </c>
      <c r="S88" s="91">
        <v>-35159486.840000004</v>
      </c>
      <c r="T88" s="91">
        <v>-35534451.029999994</v>
      </c>
      <c r="U88" s="91">
        <v>-35743755.939999998</v>
      </c>
      <c r="V88" s="91">
        <v>-35848574.640000001</v>
      </c>
      <c r="W88" s="91">
        <v>-35986800.700000003</v>
      </c>
      <c r="X88" s="91">
        <v>-36272117.670000002</v>
      </c>
      <c r="Y88" s="91">
        <v>-36380216.259999998</v>
      </c>
      <c r="Z88" s="91">
        <v>-36475870.119999997</v>
      </c>
      <c r="AA88" s="91">
        <v>-40553595.490000002</v>
      </c>
      <c r="AB88" s="91">
        <v>-40627611.079999998</v>
      </c>
      <c r="AC88" s="91">
        <v>-41106438.29999999</v>
      </c>
      <c r="AD88" s="91">
        <v>-41292151.569999993</v>
      </c>
      <c r="AE88" s="91">
        <v>-42315916.339999996</v>
      </c>
      <c r="AF88" s="91">
        <v>-42987638.739999995</v>
      </c>
      <c r="AG88" s="91">
        <v>-43668994.749999993</v>
      </c>
      <c r="AH88" s="91">
        <v>-43909120.540000007</v>
      </c>
      <c r="AI88" s="91">
        <v>-44107303.399999991</v>
      </c>
      <c r="AJ88" s="91">
        <v>-44261061.150000006</v>
      </c>
      <c r="AK88" s="91">
        <v>-44392937.020000003</v>
      </c>
      <c r="AL88" s="91">
        <v>-44529006.619999997</v>
      </c>
      <c r="AM88" s="91">
        <v>-45767266.810000002</v>
      </c>
      <c r="AN88" s="91">
        <v>-45663126.990000002</v>
      </c>
      <c r="AO88" s="91">
        <v>-45740425.239999995</v>
      </c>
      <c r="AP88" s="91">
        <v>-45854739.159999996</v>
      </c>
      <c r="AQ88" s="91">
        <v>-45967134.149999999</v>
      </c>
      <c r="AR88" s="91">
        <v>-46227773.859999992</v>
      </c>
      <c r="AS88" s="91">
        <v>-46492750.040000007</v>
      </c>
      <c r="AT88" s="91">
        <v>-46646874.93</v>
      </c>
      <c r="AU88" s="91">
        <v>-46726760.030000001</v>
      </c>
      <c r="AV88" s="91">
        <v>-47198145.850000009</v>
      </c>
      <c r="AW88" s="91">
        <v>-47321981.540000007</v>
      </c>
      <c r="AX88" s="91">
        <v>-47542655.31000001</v>
      </c>
      <c r="AY88" s="91">
        <v>-49632907.020000003</v>
      </c>
      <c r="AZ88" s="91">
        <v>-49783518.790000014</v>
      </c>
      <c r="BA88" s="91">
        <v>-49866068.49000001</v>
      </c>
      <c r="BB88" s="91">
        <v>-50032578.130000003</v>
      </c>
      <c r="BC88" s="91">
        <v>-50150567.699999996</v>
      </c>
      <c r="BD88" s="91">
        <v>-50269916.850000009</v>
      </c>
      <c r="BE88" s="91">
        <v>-50486276.680000007</v>
      </c>
      <c r="BF88" s="91">
        <v>-50545522.910000004</v>
      </c>
      <c r="BG88" s="91">
        <v>-50664273.150000006</v>
      </c>
      <c r="BH88" s="91">
        <v>-50849742.980000012</v>
      </c>
      <c r="BI88" s="91">
        <v>-50952758.799999997</v>
      </c>
      <c r="BJ88" s="91">
        <v>-51065308.220000006</v>
      </c>
      <c r="BK88" s="91">
        <v>-52584751.099999994</v>
      </c>
      <c r="BL88" s="91">
        <v>-52499926.280000001</v>
      </c>
      <c r="BM88" s="91">
        <v>-52591880.839999989</v>
      </c>
      <c r="BN88" s="91">
        <v>-52701861.249999993</v>
      </c>
      <c r="BO88" s="91">
        <v>-52773750.379999995</v>
      </c>
      <c r="BP88" s="91">
        <v>-52882285.38000001</v>
      </c>
      <c r="BQ88" s="91">
        <v>-52998056.460000001</v>
      </c>
      <c r="BR88" s="91">
        <v>-53108579.170000009</v>
      </c>
      <c r="BS88" s="91">
        <v>-53188811.850000001</v>
      </c>
      <c r="BT88" s="91">
        <v>-55411095.209999993</v>
      </c>
      <c r="BU88" s="91">
        <v>-55620068.939999998</v>
      </c>
      <c r="BV88" s="91">
        <v>-55810328.519999996</v>
      </c>
      <c r="BW88" s="91">
        <v>-388479229.73000002</v>
      </c>
      <c r="BX88" s="91">
        <v>-425393027.93000001</v>
      </c>
      <c r="BY88" s="91">
        <v>-513751775</v>
      </c>
      <c r="BZ88" s="91">
        <v>-557149633.91000009</v>
      </c>
      <c r="CA88" s="91">
        <v>-604299439.72000003</v>
      </c>
      <c r="CB88" s="91">
        <v>-642171395.37999988</v>
      </c>
    </row>
    <row r="89" spans="1:80" x14ac:dyDescent="0.25">
      <c r="A89" s="136" t="s">
        <v>670</v>
      </c>
      <c r="B89" s="91"/>
      <c r="C89" s="91">
        <v>8127660.75</v>
      </c>
      <c r="D89" s="91">
        <v>15133753.999999998</v>
      </c>
      <c r="E89" s="91">
        <v>29583960.900000002</v>
      </c>
      <c r="F89" s="91">
        <v>5296782.92</v>
      </c>
      <c r="G89" s="91">
        <v>6293585.2599999998</v>
      </c>
      <c r="H89" s="91">
        <v>5734482.1599999992</v>
      </c>
      <c r="I89" s="91">
        <v>3710755.4699999997</v>
      </c>
      <c r="J89" s="91">
        <v>7600698.3399999999</v>
      </c>
      <c r="K89" s="91">
        <v>5930851.0100000007</v>
      </c>
      <c r="L89" s="91">
        <v>14043997.800000001</v>
      </c>
      <c r="M89" s="91">
        <v>7398599.0899999999</v>
      </c>
      <c r="N89" s="91">
        <v>10432996.519999998</v>
      </c>
      <c r="O89" s="91">
        <v>12363894.559999999</v>
      </c>
      <c r="P89" s="91">
        <v>15319988.229999999</v>
      </c>
      <c r="Q89" s="91">
        <v>20992672.080000002</v>
      </c>
      <c r="R89" s="91">
        <v>11567979.610000001</v>
      </c>
      <c r="S89" s="91">
        <v>22525424.440000005</v>
      </c>
      <c r="T89" s="91">
        <v>11815155.129999999</v>
      </c>
      <c r="U89" s="91">
        <v>5068244.5500000007</v>
      </c>
      <c r="V89" s="91">
        <v>6631322.71</v>
      </c>
      <c r="W89" s="91">
        <v>8096265.1000000006</v>
      </c>
      <c r="X89" s="91">
        <v>5887511.75</v>
      </c>
      <c r="Y89" s="91">
        <v>4966470.75</v>
      </c>
      <c r="Z89" s="91">
        <v>18187691.52</v>
      </c>
      <c r="AA89" s="91">
        <v>10850482.52</v>
      </c>
      <c r="AB89" s="91">
        <v>5647608.5900000008</v>
      </c>
      <c r="AC89" s="91">
        <v>9767464.7600000016</v>
      </c>
      <c r="AD89" s="91">
        <v>7606200.8100000005</v>
      </c>
      <c r="AE89" s="91">
        <v>26166218.159999993</v>
      </c>
      <c r="AF89" s="91">
        <v>10407310.880000001</v>
      </c>
      <c r="AG89" s="91">
        <v>8622182.6300000008</v>
      </c>
      <c r="AH89" s="91">
        <v>6452007.5</v>
      </c>
      <c r="AI89" s="91">
        <v>8508082.8599999994</v>
      </c>
      <c r="AJ89" s="91">
        <v>16618277.300000001</v>
      </c>
      <c r="AK89" s="91">
        <v>8509631.5099999998</v>
      </c>
      <c r="AL89" s="91">
        <v>26247620.960000005</v>
      </c>
      <c r="AM89" s="91">
        <v>19322488.43</v>
      </c>
      <c r="AN89" s="91">
        <v>9311097.1899999995</v>
      </c>
      <c r="AO89" s="91">
        <v>6707470.9600000009</v>
      </c>
      <c r="AP89" s="91">
        <v>6835957.54</v>
      </c>
      <c r="AQ89" s="91">
        <v>14001551.030000001</v>
      </c>
      <c r="AR89" s="91">
        <v>9446198.7199999988</v>
      </c>
      <c r="AS89" s="91">
        <v>7472579.7199999997</v>
      </c>
      <c r="AT89" s="91">
        <v>8828723.6699999999</v>
      </c>
      <c r="AU89" s="91">
        <v>10471355.130000001</v>
      </c>
      <c r="AV89" s="91">
        <v>7340545.8300000019</v>
      </c>
      <c r="AW89" s="91">
        <v>6427280.9000000004</v>
      </c>
      <c r="AX89" s="91">
        <v>27659348.289999999</v>
      </c>
      <c r="AY89" s="91">
        <v>11481878.01</v>
      </c>
      <c r="AZ89" s="91">
        <v>9096376.129999999</v>
      </c>
      <c r="BA89" s="91">
        <v>9923998.540000001</v>
      </c>
      <c r="BB89" s="91">
        <v>6742043.0199999996</v>
      </c>
      <c r="BC89" s="91">
        <v>6383876.4700000007</v>
      </c>
      <c r="BD89" s="91">
        <v>11488926.65</v>
      </c>
      <c r="BE89" s="91">
        <v>11529471.270000001</v>
      </c>
      <c r="BF89" s="91">
        <v>6497729.5899999999</v>
      </c>
      <c r="BG89" s="91">
        <v>12591209.409999998</v>
      </c>
      <c r="BH89" s="91">
        <v>7559376.5800000001</v>
      </c>
      <c r="BI89" s="91">
        <v>8948341.75</v>
      </c>
      <c r="BJ89" s="91">
        <v>31833345.899999999</v>
      </c>
      <c r="BK89" s="91">
        <v>19663763.82</v>
      </c>
      <c r="BL89" s="91">
        <v>8088814.5499999998</v>
      </c>
      <c r="BM89" s="91">
        <v>6614313.1500000004</v>
      </c>
      <c r="BN89" s="91">
        <v>8532878.5599999987</v>
      </c>
      <c r="BO89" s="91">
        <v>6209473.959999999</v>
      </c>
      <c r="BP89" s="91">
        <v>6243279.459999999</v>
      </c>
      <c r="BQ89" s="91">
        <v>6131942.0299999993</v>
      </c>
      <c r="BR89" s="91">
        <v>8660685.7699999996</v>
      </c>
      <c r="BS89" s="91">
        <v>17104083.530000001</v>
      </c>
      <c r="BT89" s="91">
        <v>6646074.4999999991</v>
      </c>
      <c r="BU89" s="91">
        <v>6977004.2400000002</v>
      </c>
      <c r="BV89" s="91">
        <v>28818669.23</v>
      </c>
      <c r="BW89" s="91">
        <v>119288124.22000001</v>
      </c>
      <c r="BX89" s="91">
        <v>143422620.43000001</v>
      </c>
      <c r="BY89" s="91">
        <v>145403088.47999999</v>
      </c>
      <c r="BZ89" s="91">
        <v>133824597.41</v>
      </c>
      <c r="CA89" s="91">
        <v>134076573.31999999</v>
      </c>
      <c r="CB89" s="91">
        <v>129690982.8</v>
      </c>
    </row>
    <row r="90" spans="1:80" x14ac:dyDescent="0.25">
      <c r="A90" s="142" t="s">
        <v>721</v>
      </c>
      <c r="B90" s="91"/>
      <c r="C90" s="91">
        <v>2018918.8900000001</v>
      </c>
      <c r="D90" s="91">
        <v>410765.35000000009</v>
      </c>
      <c r="E90" s="91">
        <v>5793948.2299999977</v>
      </c>
      <c r="F90" s="91">
        <v>1232474.74</v>
      </c>
      <c r="G90" s="91">
        <v>1145644.0599999998</v>
      </c>
      <c r="H90" s="91">
        <v>5604205.8299999991</v>
      </c>
      <c r="I90" s="91">
        <v>1089626.02</v>
      </c>
      <c r="J90" s="91">
        <v>2139024.34</v>
      </c>
      <c r="K90" s="91">
        <v>7067069.8399999999</v>
      </c>
      <c r="L90" s="91">
        <v>2351798.1</v>
      </c>
      <c r="M90" s="91">
        <v>3418039.6599999992</v>
      </c>
      <c r="N90" s="91">
        <v>6149398.4099999992</v>
      </c>
      <c r="O90" s="91">
        <v>3474796.1699999995</v>
      </c>
      <c r="P90" s="91">
        <v>3939626</v>
      </c>
      <c r="Q90" s="91">
        <v>4059255.17</v>
      </c>
      <c r="R90" s="91">
        <v>3249205.93</v>
      </c>
      <c r="S90" s="91">
        <v>6009726.6899999995</v>
      </c>
      <c r="T90" s="91">
        <v>3906911.51</v>
      </c>
      <c r="U90" s="91">
        <v>3815835.8000000003</v>
      </c>
      <c r="V90" s="91">
        <v>3514598.4299999997</v>
      </c>
      <c r="W90" s="91">
        <v>3139610.06</v>
      </c>
      <c r="X90" s="91">
        <v>3115755.7600000002</v>
      </c>
      <c r="Y90" s="91">
        <v>3068811.71</v>
      </c>
      <c r="Z90" s="91">
        <v>3012513.1799999997</v>
      </c>
      <c r="AA90" s="91">
        <v>3467214.42</v>
      </c>
      <c r="AB90" s="91">
        <v>3445725.8000000007</v>
      </c>
      <c r="AC90" s="91">
        <v>3578744.2</v>
      </c>
      <c r="AD90" s="91">
        <v>3839634.6199999996</v>
      </c>
      <c r="AE90" s="91">
        <v>3831272.15</v>
      </c>
      <c r="AF90" s="91">
        <v>3714548.54</v>
      </c>
      <c r="AG90" s="91">
        <v>3628495.73</v>
      </c>
      <c r="AH90" s="91">
        <v>3789848.19</v>
      </c>
      <c r="AI90" s="91">
        <v>3692781.2699999991</v>
      </c>
      <c r="AJ90" s="91">
        <v>3928992.1599999992</v>
      </c>
      <c r="AK90" s="91">
        <v>3430964.43</v>
      </c>
      <c r="AL90" s="91">
        <v>3368104.8000000003</v>
      </c>
      <c r="AM90" s="91">
        <v>4231947.05</v>
      </c>
      <c r="AN90" s="91">
        <v>4231947.18</v>
      </c>
      <c r="AO90" s="91">
        <v>4260444.4099999992</v>
      </c>
      <c r="AP90" s="91">
        <v>4247613.8199999994</v>
      </c>
      <c r="AQ90" s="91">
        <v>4228613.8499999996</v>
      </c>
      <c r="AR90" s="91">
        <v>4119958.9099999992</v>
      </c>
      <c r="AS90" s="91">
        <v>4146398.709999999</v>
      </c>
      <c r="AT90" s="91">
        <v>4120958.8799999994</v>
      </c>
      <c r="AU90" s="91">
        <v>4161405.8199999994</v>
      </c>
      <c r="AV90" s="91">
        <v>4411405.8199999994</v>
      </c>
      <c r="AW90" s="91">
        <v>4254294.709999999</v>
      </c>
      <c r="AX90" s="91">
        <v>4184463.8400000008</v>
      </c>
      <c r="AY90" s="91">
        <v>4200913.84</v>
      </c>
      <c r="AZ90" s="91">
        <v>4200914.01</v>
      </c>
      <c r="BA90" s="91">
        <v>4445914.01</v>
      </c>
      <c r="BB90" s="91">
        <v>4168247.3500000006</v>
      </c>
      <c r="BC90" s="91">
        <v>4165914.0100000002</v>
      </c>
      <c r="BD90" s="91">
        <v>4215914.01</v>
      </c>
      <c r="BE90" s="91">
        <v>4167080.6800000006</v>
      </c>
      <c r="BF90" s="91">
        <v>4081869.0100000002</v>
      </c>
      <c r="BG90" s="91">
        <v>4075247.3400000003</v>
      </c>
      <c r="BH90" s="91">
        <v>4075247.3400000003</v>
      </c>
      <c r="BI90" s="91">
        <v>4065914.0100000002</v>
      </c>
      <c r="BJ90" s="91">
        <v>4067092.75</v>
      </c>
      <c r="BK90" s="91">
        <v>3391593.9</v>
      </c>
      <c r="BL90" s="91">
        <v>3391594.1299999994</v>
      </c>
      <c r="BM90" s="91">
        <v>3391594.1299999994</v>
      </c>
      <c r="BN90" s="91">
        <v>3394705.2399999998</v>
      </c>
      <c r="BO90" s="91">
        <v>3391594.1299999994</v>
      </c>
      <c r="BP90" s="91">
        <v>3391594.1299999994</v>
      </c>
      <c r="BQ90" s="91">
        <v>3393149.69</v>
      </c>
      <c r="BR90" s="91">
        <v>3391594.1299999994</v>
      </c>
      <c r="BS90" s="91">
        <v>3404038.57</v>
      </c>
      <c r="BT90" s="91">
        <v>3404038.57</v>
      </c>
      <c r="BU90" s="91">
        <v>3391594.1299999994</v>
      </c>
      <c r="BV90" s="91">
        <v>3393161.7099999995</v>
      </c>
      <c r="BW90" s="91">
        <v>38420913.469999999</v>
      </c>
      <c r="BX90" s="91">
        <v>44306646.409999996</v>
      </c>
      <c r="BY90" s="91">
        <v>43716326.309999995</v>
      </c>
      <c r="BZ90" s="91">
        <v>50599453.000000007</v>
      </c>
      <c r="CA90" s="91">
        <v>49930268.360000007</v>
      </c>
      <c r="CB90" s="91">
        <v>40730252.460000001</v>
      </c>
    </row>
    <row r="91" spans="1:80" x14ac:dyDescent="0.25">
      <c r="A91" s="142" t="s">
        <v>722</v>
      </c>
      <c r="B91" s="155"/>
      <c r="C91" s="155">
        <v>0</v>
      </c>
      <c r="D91" s="155">
        <v>0</v>
      </c>
      <c r="E91" s="155">
        <v>-271780.5</v>
      </c>
      <c r="F91" s="155">
        <v>0</v>
      </c>
      <c r="G91" s="155">
        <v>0</v>
      </c>
      <c r="H91" s="155">
        <v>-665707.84</v>
      </c>
      <c r="I91" s="155">
        <v>-26375.78</v>
      </c>
      <c r="J91" s="155">
        <v>0</v>
      </c>
      <c r="K91" s="155">
        <v>-155660.99</v>
      </c>
      <c r="L91" s="155">
        <v>0</v>
      </c>
      <c r="M91" s="155">
        <v>-367.86</v>
      </c>
      <c r="N91" s="155">
        <v>-44496.039999999994</v>
      </c>
      <c r="O91" s="155">
        <v>-168943.58000000002</v>
      </c>
      <c r="P91" s="155">
        <v>-224915.62</v>
      </c>
      <c r="Q91" s="155">
        <v>-461907.26</v>
      </c>
      <c r="R91" s="155">
        <v>-561980.22999999986</v>
      </c>
      <c r="S91" s="155">
        <v>-193400.24</v>
      </c>
      <c r="T91" s="155">
        <v>-390622.67000000004</v>
      </c>
      <c r="U91" s="155">
        <v>-531025.33000000007</v>
      </c>
      <c r="V91" s="155">
        <v>-180984.04</v>
      </c>
      <c r="W91" s="155">
        <v>-819220.1</v>
      </c>
      <c r="X91" s="155">
        <v>-290031.97000000003</v>
      </c>
      <c r="Y91" s="155">
        <v>-714229.92999999982</v>
      </c>
      <c r="Z91" s="155">
        <v>163566.96</v>
      </c>
      <c r="AA91" s="155">
        <v>-166671.67999999996</v>
      </c>
      <c r="AB91" s="155">
        <v>-250842.49</v>
      </c>
      <c r="AC91" s="155">
        <v>-471186.6</v>
      </c>
      <c r="AD91" s="155">
        <v>-547368.49999999988</v>
      </c>
      <c r="AE91" s="155">
        <v>-184632.24</v>
      </c>
      <c r="AF91" s="155">
        <v>-380084.36</v>
      </c>
      <c r="AG91" s="155">
        <v>-647428.59000000008</v>
      </c>
      <c r="AH91" s="155">
        <v>-185019.53999999998</v>
      </c>
      <c r="AI91" s="155">
        <v>-950211.62000000011</v>
      </c>
      <c r="AJ91" s="155">
        <v>-289908.26999999996</v>
      </c>
      <c r="AK91" s="155">
        <v>-625571.82999999996</v>
      </c>
      <c r="AL91" s="155">
        <v>131946.59</v>
      </c>
      <c r="AM91" s="155">
        <v>-352416.58999999997</v>
      </c>
      <c r="AN91" s="155">
        <v>-352416.58999999997</v>
      </c>
      <c r="AO91" s="155">
        <v>-352416.58999999997</v>
      </c>
      <c r="AP91" s="155">
        <v>-352416.58999999997</v>
      </c>
      <c r="AQ91" s="155">
        <v>-352416.58999999997</v>
      </c>
      <c r="AR91" s="155">
        <v>-352416.58999999997</v>
      </c>
      <c r="AS91" s="155">
        <v>-352416.58999999997</v>
      </c>
      <c r="AT91" s="155">
        <v>-352416.58999999997</v>
      </c>
      <c r="AU91" s="155">
        <v>-352416.58999999997</v>
      </c>
      <c r="AV91" s="155">
        <v>-352416.58999999997</v>
      </c>
      <c r="AW91" s="155">
        <v>-352416.58999999997</v>
      </c>
      <c r="AX91" s="155">
        <v>-352416.67</v>
      </c>
      <c r="AY91" s="155">
        <v>-375826.21</v>
      </c>
      <c r="AZ91" s="155">
        <v>-375826.21</v>
      </c>
      <c r="BA91" s="155">
        <v>-375826.21</v>
      </c>
      <c r="BB91" s="155">
        <v>-375826.21</v>
      </c>
      <c r="BC91" s="155">
        <v>-375826.21</v>
      </c>
      <c r="BD91" s="155">
        <v>-375826.21</v>
      </c>
      <c r="BE91" s="155">
        <v>-375826.21</v>
      </c>
      <c r="BF91" s="155">
        <v>-375826.21</v>
      </c>
      <c r="BG91" s="155">
        <v>-375826.21</v>
      </c>
      <c r="BH91" s="155">
        <v>-375826.21</v>
      </c>
      <c r="BI91" s="155">
        <v>-375826.21</v>
      </c>
      <c r="BJ91" s="155">
        <v>-375826.20999999996</v>
      </c>
      <c r="BK91" s="155">
        <v>-382151.21</v>
      </c>
      <c r="BL91" s="155">
        <v>-382151.21</v>
      </c>
      <c r="BM91" s="155">
        <v>-382151.21</v>
      </c>
      <c r="BN91" s="155">
        <v>-382151.21</v>
      </c>
      <c r="BO91" s="155">
        <v>-382151.21</v>
      </c>
      <c r="BP91" s="155">
        <v>-382151.21</v>
      </c>
      <c r="BQ91" s="155">
        <v>-382151.21</v>
      </c>
      <c r="BR91" s="155">
        <v>-382151.21</v>
      </c>
      <c r="BS91" s="155">
        <v>-382151.21</v>
      </c>
      <c r="BT91" s="155">
        <v>-382151.21</v>
      </c>
      <c r="BU91" s="155">
        <v>-382151.21</v>
      </c>
      <c r="BV91" s="155">
        <v>-382151.20999999996</v>
      </c>
      <c r="BW91" s="91">
        <v>-1164389.01</v>
      </c>
      <c r="BX91" s="91">
        <v>-4373694.0100000007</v>
      </c>
      <c r="BY91" s="91">
        <v>-4566979.13</v>
      </c>
      <c r="BZ91" s="91">
        <v>-4228999.1599999992</v>
      </c>
      <c r="CA91" s="91">
        <v>-4509914.5199999996</v>
      </c>
      <c r="CB91" s="91">
        <v>-4585814.5200000005</v>
      </c>
    </row>
    <row r="92" spans="1:80" x14ac:dyDescent="0.25">
      <c r="A92" s="159" t="s">
        <v>723</v>
      </c>
      <c r="C92" s="160">
        <v>0</v>
      </c>
      <c r="D92" s="160">
        <v>0</v>
      </c>
      <c r="E92" s="160">
        <v>0</v>
      </c>
      <c r="F92" s="160">
        <v>0</v>
      </c>
      <c r="G92" s="160">
        <v>0</v>
      </c>
      <c r="H92" s="160">
        <v>0</v>
      </c>
      <c r="I92" s="160">
        <v>0</v>
      </c>
      <c r="J92" s="160">
        <v>0</v>
      </c>
      <c r="K92" s="160">
        <v>0</v>
      </c>
      <c r="L92" s="160">
        <v>0</v>
      </c>
      <c r="M92" s="160">
        <v>0</v>
      </c>
      <c r="N92" s="160">
        <v>0</v>
      </c>
      <c r="O92" s="160">
        <v>0</v>
      </c>
      <c r="P92" s="160">
        <v>0</v>
      </c>
      <c r="Q92" s="160">
        <v>0</v>
      </c>
      <c r="R92" s="160">
        <v>0</v>
      </c>
      <c r="S92" s="160">
        <v>0</v>
      </c>
      <c r="T92" s="160">
        <v>0</v>
      </c>
      <c r="U92" s="160">
        <v>0</v>
      </c>
      <c r="V92" s="160">
        <v>0</v>
      </c>
      <c r="W92" s="160">
        <v>0</v>
      </c>
      <c r="X92" s="160">
        <v>0</v>
      </c>
      <c r="Y92" s="160">
        <v>0</v>
      </c>
      <c r="Z92" s="160">
        <v>0</v>
      </c>
      <c r="AA92" s="160">
        <v>0</v>
      </c>
      <c r="AB92" s="160">
        <v>0</v>
      </c>
      <c r="AC92" s="160">
        <v>0</v>
      </c>
      <c r="AD92" s="160">
        <v>0</v>
      </c>
      <c r="AE92" s="160">
        <v>0</v>
      </c>
      <c r="AF92" s="160">
        <v>0</v>
      </c>
      <c r="AG92" s="160">
        <v>0</v>
      </c>
      <c r="AH92" s="160">
        <v>0</v>
      </c>
      <c r="AI92" s="160">
        <v>0</v>
      </c>
      <c r="AJ92" s="160">
        <v>0</v>
      </c>
      <c r="AK92" s="160">
        <v>0</v>
      </c>
      <c r="AL92" s="160">
        <v>0</v>
      </c>
      <c r="AM92" s="160">
        <v>0</v>
      </c>
      <c r="AN92" s="160">
        <v>0</v>
      </c>
      <c r="AO92" s="160">
        <v>0</v>
      </c>
      <c r="AP92" s="160">
        <v>0</v>
      </c>
      <c r="AQ92" s="160">
        <v>0</v>
      </c>
      <c r="AR92" s="160">
        <v>0</v>
      </c>
      <c r="AS92" s="160">
        <v>0</v>
      </c>
      <c r="AT92" s="160">
        <v>0</v>
      </c>
      <c r="AU92" s="160">
        <v>0</v>
      </c>
      <c r="AV92" s="160">
        <v>0</v>
      </c>
      <c r="AW92" s="160">
        <v>0</v>
      </c>
      <c r="AX92" s="160">
        <v>0</v>
      </c>
      <c r="AY92" s="160">
        <v>0</v>
      </c>
      <c r="AZ92" s="160">
        <v>0</v>
      </c>
      <c r="BA92" s="160">
        <v>0</v>
      </c>
      <c r="BB92" s="160">
        <v>0</v>
      </c>
      <c r="BC92" s="160">
        <v>0</v>
      </c>
      <c r="BD92" s="160">
        <v>0</v>
      </c>
      <c r="BE92" s="160">
        <v>0</v>
      </c>
      <c r="BF92" s="160">
        <v>0</v>
      </c>
      <c r="BG92" s="160">
        <v>0</v>
      </c>
      <c r="BH92" s="160">
        <v>0</v>
      </c>
      <c r="BI92" s="160">
        <v>0</v>
      </c>
      <c r="BJ92" s="160">
        <v>0</v>
      </c>
      <c r="BK92" s="160">
        <v>0</v>
      </c>
      <c r="BL92" s="160">
        <v>0</v>
      </c>
      <c r="BM92" s="160">
        <v>0</v>
      </c>
      <c r="BN92" s="160">
        <v>0</v>
      </c>
      <c r="BO92" s="160">
        <v>0</v>
      </c>
      <c r="BP92" s="160">
        <v>0</v>
      </c>
      <c r="BQ92" s="160">
        <v>0</v>
      </c>
      <c r="BR92" s="160">
        <v>0</v>
      </c>
      <c r="BS92" s="160">
        <v>0</v>
      </c>
      <c r="BT92" s="160">
        <v>0</v>
      </c>
      <c r="BU92" s="160">
        <v>0</v>
      </c>
      <c r="BV92" s="160">
        <v>0</v>
      </c>
      <c r="BW92" s="91">
        <v>0</v>
      </c>
      <c r="BX92" s="91">
        <v>0</v>
      </c>
      <c r="BY92" s="91">
        <v>0</v>
      </c>
      <c r="BZ92" s="91">
        <v>0</v>
      </c>
      <c r="CA92" s="91">
        <v>0</v>
      </c>
      <c r="CB92" s="91">
        <v>0</v>
      </c>
    </row>
    <row r="93" spans="1:80" x14ac:dyDescent="0.25">
      <c r="A93" s="159" t="s">
        <v>724</v>
      </c>
      <c r="B93" s="155"/>
      <c r="C93" s="155">
        <v>0</v>
      </c>
      <c r="D93" s="155">
        <v>0</v>
      </c>
      <c r="E93" s="155">
        <v>0</v>
      </c>
      <c r="F93" s="155">
        <v>0</v>
      </c>
      <c r="G93" s="155">
        <v>0</v>
      </c>
      <c r="H93" s="155">
        <v>0</v>
      </c>
      <c r="I93" s="155">
        <v>0</v>
      </c>
      <c r="J93" s="155">
        <v>0</v>
      </c>
      <c r="K93" s="155">
        <v>0</v>
      </c>
      <c r="L93" s="155">
        <v>0</v>
      </c>
      <c r="M93" s="155">
        <v>0</v>
      </c>
      <c r="N93" s="155">
        <v>0</v>
      </c>
      <c r="O93" s="155">
        <v>0</v>
      </c>
      <c r="P93" s="155">
        <v>0</v>
      </c>
      <c r="Q93" s="155">
        <v>0</v>
      </c>
      <c r="R93" s="155">
        <v>0</v>
      </c>
      <c r="S93" s="155">
        <v>0</v>
      </c>
      <c r="T93" s="155">
        <v>0</v>
      </c>
      <c r="U93" s="155">
        <v>0</v>
      </c>
      <c r="V93" s="155">
        <v>0</v>
      </c>
      <c r="W93" s="155">
        <v>0</v>
      </c>
      <c r="X93" s="155">
        <v>0</v>
      </c>
      <c r="Y93" s="155">
        <v>0</v>
      </c>
      <c r="Z93" s="155">
        <v>0</v>
      </c>
      <c r="AA93" s="155">
        <v>0</v>
      </c>
      <c r="AB93" s="155">
        <v>0</v>
      </c>
      <c r="AC93" s="155">
        <v>0</v>
      </c>
      <c r="AD93" s="155">
        <v>0</v>
      </c>
      <c r="AE93" s="155">
        <v>0</v>
      </c>
      <c r="AF93" s="155">
        <v>0</v>
      </c>
      <c r="AG93" s="155">
        <v>0</v>
      </c>
      <c r="AH93" s="155">
        <v>0</v>
      </c>
      <c r="AI93" s="155">
        <v>0</v>
      </c>
      <c r="AJ93" s="155">
        <v>0</v>
      </c>
      <c r="AK93" s="155">
        <v>0</v>
      </c>
      <c r="AL93" s="155">
        <v>0</v>
      </c>
      <c r="AM93" s="155">
        <v>0</v>
      </c>
      <c r="AN93" s="155">
        <v>0</v>
      </c>
      <c r="AO93" s="155">
        <v>0</v>
      </c>
      <c r="AP93" s="155">
        <v>0</v>
      </c>
      <c r="AQ93" s="155">
        <v>0</v>
      </c>
      <c r="AR93" s="155">
        <v>0</v>
      </c>
      <c r="AS93" s="155">
        <v>0</v>
      </c>
      <c r="AT93" s="155">
        <v>0</v>
      </c>
      <c r="AU93" s="155">
        <v>0</v>
      </c>
      <c r="AV93" s="155">
        <v>0</v>
      </c>
      <c r="AW93" s="155">
        <v>0</v>
      </c>
      <c r="AX93" s="155">
        <v>0</v>
      </c>
      <c r="AY93" s="155">
        <v>0</v>
      </c>
      <c r="AZ93" s="155">
        <v>0</v>
      </c>
      <c r="BA93" s="155">
        <v>0</v>
      </c>
      <c r="BB93" s="155">
        <v>0</v>
      </c>
      <c r="BC93" s="155">
        <v>0</v>
      </c>
      <c r="BD93" s="155">
        <v>0</v>
      </c>
      <c r="BE93" s="155">
        <v>0</v>
      </c>
      <c r="BF93" s="155">
        <v>0</v>
      </c>
      <c r="BG93" s="155">
        <v>0</v>
      </c>
      <c r="BH93" s="155">
        <v>0</v>
      </c>
      <c r="BI93" s="155">
        <v>0</v>
      </c>
      <c r="BJ93" s="155">
        <v>0</v>
      </c>
      <c r="BK93" s="155">
        <v>0</v>
      </c>
      <c r="BL93" s="155">
        <v>0</v>
      </c>
      <c r="BM93" s="155">
        <v>0</v>
      </c>
      <c r="BN93" s="155">
        <v>0</v>
      </c>
      <c r="BO93" s="155">
        <v>0</v>
      </c>
      <c r="BP93" s="155">
        <v>0</v>
      </c>
      <c r="BQ93" s="155">
        <v>0</v>
      </c>
      <c r="BR93" s="155">
        <v>0</v>
      </c>
      <c r="BS93" s="155">
        <v>0</v>
      </c>
      <c r="BT93" s="155">
        <v>0</v>
      </c>
      <c r="BU93" s="155">
        <v>0</v>
      </c>
      <c r="BV93" s="155">
        <v>0</v>
      </c>
      <c r="BW93" s="91">
        <v>0</v>
      </c>
      <c r="BX93" s="91">
        <v>0</v>
      </c>
      <c r="BY93" s="91">
        <v>0</v>
      </c>
      <c r="BZ93" s="91">
        <v>0</v>
      </c>
      <c r="CA93" s="91">
        <v>0</v>
      </c>
      <c r="CB93" s="91">
        <v>0</v>
      </c>
    </row>
    <row r="94" spans="1:80" x14ac:dyDescent="0.25">
      <c r="A94" s="159" t="s">
        <v>725</v>
      </c>
      <c r="B94" s="155"/>
      <c r="C94" s="155">
        <v>-10558.25</v>
      </c>
      <c r="D94" s="155">
        <v>-2244.6</v>
      </c>
      <c r="E94" s="155">
        <v>0</v>
      </c>
      <c r="F94" s="155">
        <v>0</v>
      </c>
      <c r="G94" s="155">
        <v>0</v>
      </c>
      <c r="H94" s="155">
        <v>0</v>
      </c>
      <c r="I94" s="155">
        <v>-248587.85</v>
      </c>
      <c r="J94" s="155">
        <v>0</v>
      </c>
      <c r="K94" s="155">
        <v>-157603.38</v>
      </c>
      <c r="L94" s="155">
        <v>0</v>
      </c>
      <c r="M94" s="155">
        <v>0</v>
      </c>
      <c r="N94" s="155">
        <v>0</v>
      </c>
      <c r="O94" s="155">
        <v>0</v>
      </c>
      <c r="P94" s="155">
        <v>0</v>
      </c>
      <c r="Q94" s="155">
        <v>0</v>
      </c>
      <c r="R94" s="155">
        <v>0</v>
      </c>
      <c r="S94" s="155">
        <v>0</v>
      </c>
      <c r="T94" s="155">
        <v>0</v>
      </c>
      <c r="U94" s="155">
        <v>0</v>
      </c>
      <c r="V94" s="155">
        <v>0</v>
      </c>
      <c r="W94" s="155">
        <v>0</v>
      </c>
      <c r="X94" s="155">
        <v>0</v>
      </c>
      <c r="Y94" s="155">
        <v>0</v>
      </c>
      <c r="Z94" s="155">
        <v>0</v>
      </c>
      <c r="AA94" s="155">
        <v>0</v>
      </c>
      <c r="AB94" s="155">
        <v>0</v>
      </c>
      <c r="AC94" s="155">
        <v>0</v>
      </c>
      <c r="AD94" s="155">
        <v>0</v>
      </c>
      <c r="AE94" s="155">
        <v>0</v>
      </c>
      <c r="AF94" s="155">
        <v>0</v>
      </c>
      <c r="AG94" s="155">
        <v>0</v>
      </c>
      <c r="AH94" s="155">
        <v>0</v>
      </c>
      <c r="AI94" s="155">
        <v>0</v>
      </c>
      <c r="AJ94" s="155">
        <v>0</v>
      </c>
      <c r="AK94" s="155">
        <v>0</v>
      </c>
      <c r="AL94" s="155">
        <v>0</v>
      </c>
      <c r="AM94" s="155">
        <v>0</v>
      </c>
      <c r="AN94" s="155">
        <v>0</v>
      </c>
      <c r="AO94" s="155">
        <v>0</v>
      </c>
      <c r="AP94" s="155">
        <v>0</v>
      </c>
      <c r="AQ94" s="155">
        <v>0</v>
      </c>
      <c r="AR94" s="155">
        <v>0</v>
      </c>
      <c r="AS94" s="155">
        <v>0</v>
      </c>
      <c r="AT94" s="155">
        <v>0</v>
      </c>
      <c r="AU94" s="155">
        <v>0</v>
      </c>
      <c r="AV94" s="155">
        <v>0</v>
      </c>
      <c r="AW94" s="155">
        <v>0</v>
      </c>
      <c r="AX94" s="155">
        <v>0</v>
      </c>
      <c r="AY94" s="155">
        <v>0</v>
      </c>
      <c r="AZ94" s="155">
        <v>0</v>
      </c>
      <c r="BA94" s="155">
        <v>0</v>
      </c>
      <c r="BB94" s="155">
        <v>0</v>
      </c>
      <c r="BC94" s="155">
        <v>0</v>
      </c>
      <c r="BD94" s="155">
        <v>0</v>
      </c>
      <c r="BE94" s="155">
        <v>0</v>
      </c>
      <c r="BF94" s="155">
        <v>0</v>
      </c>
      <c r="BG94" s="155">
        <v>0</v>
      </c>
      <c r="BH94" s="155">
        <v>0</v>
      </c>
      <c r="BI94" s="155">
        <v>0</v>
      </c>
      <c r="BJ94" s="155">
        <v>0</v>
      </c>
      <c r="BK94" s="155">
        <v>0</v>
      </c>
      <c r="BL94" s="155">
        <v>0</v>
      </c>
      <c r="BM94" s="155">
        <v>0</v>
      </c>
      <c r="BN94" s="155">
        <v>0</v>
      </c>
      <c r="BO94" s="155">
        <v>0</v>
      </c>
      <c r="BP94" s="155">
        <v>0</v>
      </c>
      <c r="BQ94" s="155">
        <v>0</v>
      </c>
      <c r="BR94" s="155">
        <v>0</v>
      </c>
      <c r="BS94" s="155">
        <v>0</v>
      </c>
      <c r="BT94" s="155">
        <v>0</v>
      </c>
      <c r="BU94" s="155">
        <v>0</v>
      </c>
      <c r="BV94" s="155">
        <v>0</v>
      </c>
      <c r="BW94" s="91">
        <v>-418994.08</v>
      </c>
      <c r="BX94" s="91">
        <v>0</v>
      </c>
      <c r="BY94" s="91">
        <v>0</v>
      </c>
      <c r="BZ94" s="91">
        <v>0</v>
      </c>
      <c r="CA94" s="91">
        <v>0</v>
      </c>
      <c r="CB94" s="91">
        <v>0</v>
      </c>
    </row>
    <row r="95" spans="1:80" x14ac:dyDescent="0.25">
      <c r="A95" s="159" t="s">
        <v>726</v>
      </c>
      <c r="B95" s="155"/>
      <c r="C95" s="155">
        <v>75</v>
      </c>
      <c r="D95" s="155">
        <v>100</v>
      </c>
      <c r="E95" s="155">
        <v>0</v>
      </c>
      <c r="F95" s="155">
        <v>0</v>
      </c>
      <c r="G95" s="155">
        <v>0</v>
      </c>
      <c r="H95" s="155">
        <v>0</v>
      </c>
      <c r="I95" s="155">
        <v>0</v>
      </c>
      <c r="J95" s="155">
        <v>0</v>
      </c>
      <c r="K95" s="155">
        <v>0</v>
      </c>
      <c r="L95" s="155">
        <v>0</v>
      </c>
      <c r="M95" s="155">
        <v>0</v>
      </c>
      <c r="N95" s="155">
        <v>0</v>
      </c>
      <c r="O95" s="155">
        <v>0</v>
      </c>
      <c r="P95" s="155">
        <v>0</v>
      </c>
      <c r="Q95" s="155">
        <v>0</v>
      </c>
      <c r="R95" s="155">
        <v>0</v>
      </c>
      <c r="S95" s="155">
        <v>0</v>
      </c>
      <c r="T95" s="155">
        <v>0</v>
      </c>
      <c r="U95" s="155">
        <v>0</v>
      </c>
      <c r="V95" s="155">
        <v>0</v>
      </c>
      <c r="W95" s="155">
        <v>0</v>
      </c>
      <c r="X95" s="155">
        <v>0</v>
      </c>
      <c r="Y95" s="155">
        <v>0</v>
      </c>
      <c r="Z95" s="155">
        <v>0</v>
      </c>
      <c r="AA95" s="155">
        <v>0</v>
      </c>
      <c r="AB95" s="155">
        <v>0</v>
      </c>
      <c r="AC95" s="155">
        <v>0</v>
      </c>
      <c r="AD95" s="155">
        <v>0</v>
      </c>
      <c r="AE95" s="155">
        <v>0</v>
      </c>
      <c r="AF95" s="155">
        <v>0</v>
      </c>
      <c r="AG95" s="155">
        <v>0</v>
      </c>
      <c r="AH95" s="155">
        <v>0</v>
      </c>
      <c r="AI95" s="155">
        <v>0</v>
      </c>
      <c r="AJ95" s="155">
        <v>0</v>
      </c>
      <c r="AK95" s="155">
        <v>0</v>
      </c>
      <c r="AL95" s="155">
        <v>0</v>
      </c>
      <c r="AM95" s="155">
        <v>0</v>
      </c>
      <c r="AN95" s="155">
        <v>0</v>
      </c>
      <c r="AO95" s="155">
        <v>0</v>
      </c>
      <c r="AP95" s="155">
        <v>0</v>
      </c>
      <c r="AQ95" s="155">
        <v>0</v>
      </c>
      <c r="AR95" s="155">
        <v>0</v>
      </c>
      <c r="AS95" s="155">
        <v>0</v>
      </c>
      <c r="AT95" s="155">
        <v>0</v>
      </c>
      <c r="AU95" s="155">
        <v>0</v>
      </c>
      <c r="AV95" s="155">
        <v>0</v>
      </c>
      <c r="AW95" s="155">
        <v>0</v>
      </c>
      <c r="AX95" s="155">
        <v>0</v>
      </c>
      <c r="AY95" s="155">
        <v>0</v>
      </c>
      <c r="AZ95" s="155">
        <v>0</v>
      </c>
      <c r="BA95" s="155">
        <v>0</v>
      </c>
      <c r="BB95" s="155">
        <v>0</v>
      </c>
      <c r="BC95" s="155">
        <v>0</v>
      </c>
      <c r="BD95" s="155">
        <v>0</v>
      </c>
      <c r="BE95" s="155">
        <v>0</v>
      </c>
      <c r="BF95" s="155">
        <v>0</v>
      </c>
      <c r="BG95" s="155">
        <v>0</v>
      </c>
      <c r="BH95" s="155">
        <v>0</v>
      </c>
      <c r="BI95" s="155">
        <v>0</v>
      </c>
      <c r="BJ95" s="155">
        <v>0</v>
      </c>
      <c r="BK95" s="155">
        <v>0</v>
      </c>
      <c r="BL95" s="155">
        <v>0</v>
      </c>
      <c r="BM95" s="155">
        <v>0</v>
      </c>
      <c r="BN95" s="155">
        <v>0</v>
      </c>
      <c r="BO95" s="155">
        <v>0</v>
      </c>
      <c r="BP95" s="155">
        <v>0</v>
      </c>
      <c r="BQ95" s="155">
        <v>0</v>
      </c>
      <c r="BR95" s="155">
        <v>0</v>
      </c>
      <c r="BS95" s="155">
        <v>0</v>
      </c>
      <c r="BT95" s="155">
        <v>0</v>
      </c>
      <c r="BU95" s="155">
        <v>0</v>
      </c>
      <c r="BV95" s="155">
        <v>0</v>
      </c>
      <c r="BW95" s="91">
        <v>175</v>
      </c>
      <c r="BX95" s="91">
        <v>0</v>
      </c>
      <c r="BY95" s="91">
        <v>0</v>
      </c>
      <c r="BZ95" s="91">
        <v>0</v>
      </c>
      <c r="CA95" s="91">
        <v>0</v>
      </c>
      <c r="CB95" s="91">
        <v>0</v>
      </c>
    </row>
    <row r="96" spans="1:80" x14ac:dyDescent="0.25">
      <c r="A96" s="142" t="s">
        <v>679</v>
      </c>
      <c r="B96" s="155"/>
      <c r="C96" s="155">
        <v>0</v>
      </c>
      <c r="D96" s="155">
        <v>0</v>
      </c>
      <c r="E96" s="155">
        <v>0</v>
      </c>
      <c r="F96" s="155">
        <v>0</v>
      </c>
      <c r="G96" s="155">
        <v>0</v>
      </c>
      <c r="H96" s="155">
        <v>0</v>
      </c>
      <c r="I96" s="155">
        <v>0</v>
      </c>
      <c r="J96" s="155">
        <v>0</v>
      </c>
      <c r="K96" s="155">
        <v>0</v>
      </c>
      <c r="L96" s="155">
        <v>0</v>
      </c>
      <c r="M96" s="155">
        <v>0</v>
      </c>
      <c r="N96" s="155">
        <v>0</v>
      </c>
      <c r="O96" s="155">
        <v>0</v>
      </c>
      <c r="P96" s="155">
        <v>0</v>
      </c>
      <c r="Q96" s="155">
        <v>0</v>
      </c>
      <c r="R96" s="155">
        <v>0</v>
      </c>
      <c r="S96" s="155">
        <v>0</v>
      </c>
      <c r="T96" s="155">
        <v>0</v>
      </c>
      <c r="U96" s="155">
        <v>0</v>
      </c>
      <c r="V96" s="155">
        <v>0</v>
      </c>
      <c r="W96" s="155">
        <v>0</v>
      </c>
      <c r="X96" s="155">
        <v>0</v>
      </c>
      <c r="Y96" s="155">
        <v>0</v>
      </c>
      <c r="Z96" s="155">
        <v>0</v>
      </c>
      <c r="AA96" s="155">
        <v>0</v>
      </c>
      <c r="AB96" s="155">
        <v>0</v>
      </c>
      <c r="AC96" s="155">
        <v>0</v>
      </c>
      <c r="AD96" s="155">
        <v>0</v>
      </c>
      <c r="AE96" s="155">
        <v>0</v>
      </c>
      <c r="AF96" s="155">
        <v>0</v>
      </c>
      <c r="AG96" s="155">
        <v>0</v>
      </c>
      <c r="AH96" s="155">
        <v>0</v>
      </c>
      <c r="AI96" s="155">
        <v>0</v>
      </c>
      <c r="AJ96" s="155">
        <v>0</v>
      </c>
      <c r="AK96" s="155">
        <v>0</v>
      </c>
      <c r="AL96" s="155">
        <v>0</v>
      </c>
      <c r="AM96" s="155">
        <v>0</v>
      </c>
      <c r="AN96" s="155">
        <v>0</v>
      </c>
      <c r="AO96" s="155">
        <v>0</v>
      </c>
      <c r="AP96" s="155">
        <v>0</v>
      </c>
      <c r="AQ96" s="155">
        <v>0</v>
      </c>
      <c r="AR96" s="155">
        <v>0</v>
      </c>
      <c r="AS96" s="155">
        <v>0</v>
      </c>
      <c r="AT96" s="155">
        <v>0</v>
      </c>
      <c r="AU96" s="155">
        <v>0</v>
      </c>
      <c r="AV96" s="155">
        <v>0</v>
      </c>
      <c r="AW96" s="155">
        <v>0</v>
      </c>
      <c r="AX96" s="155">
        <v>0</v>
      </c>
      <c r="AY96" s="155">
        <v>0</v>
      </c>
      <c r="AZ96" s="155">
        <v>0</v>
      </c>
      <c r="BA96" s="155">
        <v>0</v>
      </c>
      <c r="BB96" s="155">
        <v>0</v>
      </c>
      <c r="BC96" s="155">
        <v>0</v>
      </c>
      <c r="BD96" s="155">
        <v>0</v>
      </c>
      <c r="BE96" s="155">
        <v>0</v>
      </c>
      <c r="BF96" s="155">
        <v>0</v>
      </c>
      <c r="BG96" s="155">
        <v>0</v>
      </c>
      <c r="BH96" s="155">
        <v>0</v>
      </c>
      <c r="BI96" s="155">
        <v>0</v>
      </c>
      <c r="BJ96" s="155">
        <v>0</v>
      </c>
      <c r="BK96" s="155">
        <v>0</v>
      </c>
      <c r="BL96" s="155">
        <v>0</v>
      </c>
      <c r="BM96" s="155">
        <v>0</v>
      </c>
      <c r="BN96" s="155">
        <v>0</v>
      </c>
      <c r="BO96" s="155">
        <v>0</v>
      </c>
      <c r="BP96" s="155">
        <v>0</v>
      </c>
      <c r="BQ96" s="155">
        <v>0</v>
      </c>
      <c r="BR96" s="155">
        <v>0</v>
      </c>
      <c r="BS96" s="155">
        <v>0</v>
      </c>
      <c r="BT96" s="155">
        <v>0</v>
      </c>
      <c r="BU96" s="155">
        <v>0</v>
      </c>
      <c r="BV96" s="155">
        <v>0</v>
      </c>
      <c r="BW96" s="91">
        <v>0</v>
      </c>
      <c r="BX96" s="91">
        <v>0</v>
      </c>
      <c r="BY96" s="91">
        <v>0</v>
      </c>
      <c r="BZ96" s="91">
        <v>0</v>
      </c>
      <c r="CA96" s="91">
        <v>0</v>
      </c>
      <c r="CB96" s="91">
        <v>0</v>
      </c>
    </row>
    <row r="97" spans="1:80" x14ac:dyDescent="0.25">
      <c r="A97" s="142" t="s">
        <v>709</v>
      </c>
      <c r="B97" s="155"/>
      <c r="C97" s="155"/>
      <c r="D97" s="155"/>
      <c r="E97" s="155"/>
      <c r="F97" s="155"/>
      <c r="G97" s="155"/>
      <c r="H97" s="155"/>
      <c r="I97" s="155"/>
      <c r="J97" s="155"/>
      <c r="K97" s="155"/>
      <c r="L97" s="155"/>
      <c r="M97" s="155"/>
      <c r="N97" s="155"/>
      <c r="O97" s="155"/>
      <c r="P97" s="155"/>
      <c r="Q97" s="155"/>
      <c r="R97" s="155"/>
      <c r="S97" s="155"/>
      <c r="T97" s="155"/>
      <c r="U97" s="155"/>
      <c r="V97" s="155"/>
      <c r="W97" s="155"/>
      <c r="X97" s="155"/>
      <c r="Y97" s="155"/>
      <c r="Z97" s="155"/>
      <c r="AA97" s="155"/>
      <c r="AB97" s="155"/>
      <c r="AC97" s="155"/>
      <c r="AD97" s="155"/>
      <c r="AE97" s="155"/>
      <c r="AF97" s="155"/>
      <c r="AG97" s="155"/>
      <c r="AH97" s="155"/>
      <c r="AI97" s="155"/>
      <c r="AJ97" s="155"/>
      <c r="AK97" s="155"/>
      <c r="AL97" s="155"/>
      <c r="AM97" s="155"/>
      <c r="AN97" s="155"/>
      <c r="AO97" s="155"/>
      <c r="AP97" s="155"/>
      <c r="AQ97" s="155"/>
      <c r="AR97" s="155"/>
      <c r="AS97" s="155"/>
      <c r="AT97" s="155"/>
      <c r="AU97" s="155"/>
      <c r="AV97" s="155"/>
      <c r="AW97" s="155"/>
      <c r="AX97" s="155"/>
      <c r="AY97" s="155"/>
      <c r="AZ97" s="155"/>
      <c r="BA97" s="155"/>
      <c r="BB97" s="155"/>
      <c r="BC97" s="155"/>
      <c r="BD97" s="155"/>
      <c r="BE97" s="155"/>
      <c r="BF97" s="155"/>
      <c r="BG97" s="155"/>
      <c r="BH97" s="155"/>
      <c r="BI97" s="155"/>
      <c r="BJ97" s="155"/>
      <c r="BK97" s="155"/>
      <c r="BL97" s="155"/>
      <c r="BM97" s="155"/>
      <c r="BN97" s="155"/>
      <c r="BO97" s="155"/>
      <c r="BP97" s="155"/>
      <c r="BQ97" s="155"/>
      <c r="BR97" s="155"/>
      <c r="BS97" s="155"/>
      <c r="BT97" s="155"/>
      <c r="BU97" s="155"/>
      <c r="BV97" s="155"/>
      <c r="BW97" s="91">
        <v>0</v>
      </c>
      <c r="BX97" s="91">
        <v>0</v>
      </c>
      <c r="BY97" s="91">
        <v>0</v>
      </c>
      <c r="BZ97" s="91">
        <v>0</v>
      </c>
      <c r="CA97" s="91">
        <v>0</v>
      </c>
      <c r="CB97" s="91">
        <v>0</v>
      </c>
    </row>
    <row r="98" spans="1:80" x14ac:dyDescent="0.25">
      <c r="A98" s="139" t="s">
        <v>315</v>
      </c>
      <c r="B98" s="140">
        <v>-3288749774.4099998</v>
      </c>
      <c r="C98" s="141">
        <v>-3310300573.1100001</v>
      </c>
      <c r="D98" s="141">
        <v>-3326535928.1900001</v>
      </c>
      <c r="E98" s="141">
        <v>-3323370645.6399999</v>
      </c>
      <c r="F98" s="141">
        <v>-3349067724.6500001</v>
      </c>
      <c r="G98" s="141">
        <v>-3373866459.4299998</v>
      </c>
      <c r="H98" s="141">
        <v>-3395458863.2399998</v>
      </c>
      <c r="I98" s="141">
        <v>-3423433699.8099999</v>
      </c>
      <c r="J98" s="141">
        <v>-3446227694.98</v>
      </c>
      <c r="K98" s="141">
        <v>-3466162521.54</v>
      </c>
      <c r="L98" s="141">
        <v>-3482542253.46</v>
      </c>
      <c r="M98" s="141">
        <v>-3504717557.6100001</v>
      </c>
      <c r="N98" s="141">
        <v>-3521103174.54</v>
      </c>
      <c r="O98" s="141">
        <v>-3539560739.79</v>
      </c>
      <c r="P98" s="141">
        <v>-3554865208.2800002</v>
      </c>
      <c r="Q98" s="141">
        <v>-3564854484.6599998</v>
      </c>
      <c r="R98" s="141">
        <v>-3585545258.21</v>
      </c>
      <c r="S98" s="141">
        <v>-3592362994.1599998</v>
      </c>
      <c r="T98" s="141">
        <v>-3612566001.2199998</v>
      </c>
      <c r="U98" s="141">
        <v>-3639956702.1399999</v>
      </c>
      <c r="V98" s="141">
        <v>-3665840339.6799998</v>
      </c>
      <c r="W98" s="141">
        <v>-3691410485.3200002</v>
      </c>
      <c r="X98" s="141">
        <v>-3718969367.4499998</v>
      </c>
      <c r="Y98" s="141">
        <v>-3748028531.1799998</v>
      </c>
      <c r="Z98" s="141">
        <v>-3763140629.6399999</v>
      </c>
      <c r="AA98" s="141">
        <v>-3789543199.8699999</v>
      </c>
      <c r="AB98" s="141">
        <v>-3821328319.0500002</v>
      </c>
      <c r="AC98" s="141">
        <v>-3849559734.9899998</v>
      </c>
      <c r="AD98" s="141">
        <v>-3879953419.6300001</v>
      </c>
      <c r="AE98" s="141">
        <v>-3892456477.9000001</v>
      </c>
      <c r="AF98" s="141">
        <v>-3921702341.5799999</v>
      </c>
      <c r="AG98" s="141">
        <v>-3953768086.5599999</v>
      </c>
      <c r="AH98" s="141">
        <v>-3987620370.9499998</v>
      </c>
      <c r="AI98" s="141">
        <v>-4020477021.8400002</v>
      </c>
      <c r="AJ98" s="141">
        <v>-4044480721.8000002</v>
      </c>
      <c r="AK98" s="141">
        <v>-4077558634.71</v>
      </c>
      <c r="AL98" s="141">
        <v>-4092339968.98</v>
      </c>
      <c r="AM98" s="141">
        <v>-4114905216.9000001</v>
      </c>
      <c r="AN98" s="141">
        <v>-4147377716.1100001</v>
      </c>
      <c r="AO98" s="141">
        <v>-4182502642.5700002</v>
      </c>
      <c r="AP98" s="141">
        <v>-4217626226.96</v>
      </c>
      <c r="AQ98" s="141">
        <v>-4245715612.8200002</v>
      </c>
      <c r="AR98" s="141">
        <v>-4278729645.6399999</v>
      </c>
      <c r="AS98" s="141">
        <v>-4313955833.8400002</v>
      </c>
      <c r="AT98" s="141">
        <v>-4348005442.8100004</v>
      </c>
      <c r="AU98" s="141">
        <v>-4380451858.4799995</v>
      </c>
      <c r="AV98" s="141">
        <v>-4416250469.2700005</v>
      </c>
      <c r="AW98" s="141">
        <v>-4453243291.79</v>
      </c>
      <c r="AX98" s="141">
        <v>-4469294551.6400003</v>
      </c>
      <c r="AY98" s="141">
        <v>-4503620493.0200005</v>
      </c>
      <c r="AZ98" s="141">
        <v>-4540482547.8800001</v>
      </c>
      <c r="BA98" s="141">
        <v>-4576354530.0299997</v>
      </c>
      <c r="BB98" s="141">
        <v>-4615852644</v>
      </c>
      <c r="BC98" s="141">
        <v>-4655829247.4300003</v>
      </c>
      <c r="BD98" s="141">
        <v>-4690770149.8299999</v>
      </c>
      <c r="BE98" s="141">
        <v>-4725935700.7700005</v>
      </c>
      <c r="BF98" s="141">
        <v>-4766277451.29</v>
      </c>
      <c r="BG98" s="141">
        <v>-4800651093.8999996</v>
      </c>
      <c r="BH98" s="141">
        <v>-4840242039.1700001</v>
      </c>
      <c r="BI98" s="141">
        <v>-4878556368.4200001</v>
      </c>
      <c r="BJ98" s="141">
        <v>-4894097064.1999998</v>
      </c>
      <c r="BK98" s="141">
        <v>-4924008608.79</v>
      </c>
      <c r="BL98" s="141">
        <v>-4965410277.6000004</v>
      </c>
      <c r="BM98" s="141">
        <v>-5008378402.3699999</v>
      </c>
      <c r="BN98" s="141">
        <v>-5049534831.0299997</v>
      </c>
      <c r="BO98" s="141">
        <v>-5093089664.5299997</v>
      </c>
      <c r="BP98" s="141">
        <v>-5136719227.5299997</v>
      </c>
      <c r="BQ98" s="141">
        <v>-5180574343.4799995</v>
      </c>
      <c r="BR98" s="141">
        <v>-5222012793.96</v>
      </c>
      <c r="BS98" s="141">
        <v>-5255075634.9200001</v>
      </c>
      <c r="BT98" s="141">
        <v>-5300818768.2700005</v>
      </c>
      <c r="BU98" s="141">
        <v>-5346452390.0500002</v>
      </c>
      <c r="BV98" s="141">
        <v>-5370433038.8400002</v>
      </c>
      <c r="BW98" s="141">
        <v>-232353400.13</v>
      </c>
      <c r="BX98" s="141">
        <v>-242037455.09999999</v>
      </c>
      <c r="BY98" s="141">
        <v>-329199339.33999997</v>
      </c>
      <c r="BZ98" s="141">
        <v>-376954582.66000003</v>
      </c>
      <c r="CA98" s="141">
        <v>-424802512.56</v>
      </c>
      <c r="CB98" s="141">
        <v>-476335974.63999999</v>
      </c>
    </row>
    <row r="99" spans="1:80" x14ac:dyDescent="0.25">
      <c r="A99" s="136" t="s">
        <v>700</v>
      </c>
      <c r="B99" s="91">
        <v>0</v>
      </c>
      <c r="C99" s="91">
        <v>0</v>
      </c>
      <c r="D99" s="91">
        <v>0</v>
      </c>
      <c r="E99" s="91">
        <v>0</v>
      </c>
      <c r="F99" s="91">
        <v>0</v>
      </c>
      <c r="G99" s="91">
        <v>0</v>
      </c>
      <c r="H99" s="91">
        <v>0</v>
      </c>
      <c r="I99" s="91">
        <v>0</v>
      </c>
      <c r="J99" s="91">
        <v>0</v>
      </c>
      <c r="K99" s="91">
        <v>0</v>
      </c>
      <c r="L99" s="91">
        <v>0</v>
      </c>
      <c r="M99" s="91">
        <v>0</v>
      </c>
      <c r="N99" s="91">
        <v>0</v>
      </c>
      <c r="O99" s="91">
        <v>0</v>
      </c>
      <c r="P99" s="91">
        <v>0</v>
      </c>
      <c r="Q99" s="91">
        <v>0</v>
      </c>
      <c r="R99" s="91">
        <v>0</v>
      </c>
      <c r="S99" s="91">
        <v>0</v>
      </c>
      <c r="T99" s="91">
        <v>0</v>
      </c>
      <c r="U99" s="91">
        <v>0</v>
      </c>
      <c r="V99" s="91">
        <v>0</v>
      </c>
      <c r="W99" s="91">
        <v>0</v>
      </c>
      <c r="X99" s="91">
        <v>0</v>
      </c>
      <c r="Y99" s="91">
        <v>0</v>
      </c>
      <c r="Z99" s="91">
        <v>0</v>
      </c>
      <c r="AA99" s="91">
        <v>0</v>
      </c>
      <c r="AB99" s="91">
        <v>0</v>
      </c>
      <c r="AC99" s="91">
        <v>0</v>
      </c>
      <c r="AD99" s="91">
        <v>0</v>
      </c>
      <c r="AE99" s="91">
        <v>0</v>
      </c>
      <c r="AF99" s="91">
        <v>0</v>
      </c>
      <c r="AG99" s="91">
        <v>0</v>
      </c>
      <c r="AH99" s="91">
        <v>0</v>
      </c>
      <c r="AI99" s="91">
        <v>0</v>
      </c>
      <c r="AJ99" s="91">
        <v>0</v>
      </c>
      <c r="AK99" s="91">
        <v>0</v>
      </c>
      <c r="AL99" s="91">
        <v>0</v>
      </c>
      <c r="AM99" s="91">
        <v>0</v>
      </c>
      <c r="AN99" s="91">
        <v>0</v>
      </c>
      <c r="AO99" s="91">
        <v>0</v>
      </c>
      <c r="AP99" s="91">
        <v>0</v>
      </c>
      <c r="AQ99" s="91">
        <v>0</v>
      </c>
      <c r="AR99" s="91">
        <v>0</v>
      </c>
      <c r="AS99" s="91">
        <v>0</v>
      </c>
      <c r="AT99" s="91">
        <v>0</v>
      </c>
      <c r="AU99" s="91">
        <v>0</v>
      </c>
      <c r="AV99" s="91">
        <v>0</v>
      </c>
      <c r="AW99" s="91">
        <v>0</v>
      </c>
      <c r="AX99" s="91">
        <v>0</v>
      </c>
      <c r="AY99" s="91">
        <v>0</v>
      </c>
      <c r="AZ99" s="91">
        <v>0</v>
      </c>
      <c r="BA99" s="91">
        <v>0</v>
      </c>
      <c r="BB99" s="91">
        <v>0</v>
      </c>
      <c r="BC99" s="91">
        <v>0</v>
      </c>
      <c r="BD99" s="91">
        <v>0</v>
      </c>
      <c r="BE99" s="91">
        <v>0</v>
      </c>
      <c r="BF99" s="91">
        <v>0</v>
      </c>
      <c r="BG99" s="91">
        <v>0</v>
      </c>
      <c r="BH99" s="91">
        <v>0</v>
      </c>
      <c r="BI99" s="91">
        <v>0</v>
      </c>
      <c r="BJ99" s="91">
        <v>0</v>
      </c>
      <c r="BK99" s="91">
        <v>0</v>
      </c>
      <c r="BL99" s="91">
        <v>0</v>
      </c>
      <c r="BM99" s="91">
        <v>0</v>
      </c>
      <c r="BN99" s="91">
        <v>0</v>
      </c>
      <c r="BO99" s="91">
        <v>0</v>
      </c>
      <c r="BP99" s="91">
        <v>0</v>
      </c>
      <c r="BQ99" s="91">
        <v>0</v>
      </c>
      <c r="BR99" s="91">
        <v>0</v>
      </c>
      <c r="BS99" s="91">
        <v>0</v>
      </c>
      <c r="BT99" s="91">
        <v>0</v>
      </c>
      <c r="BU99" s="91">
        <v>0</v>
      </c>
      <c r="BV99" s="91">
        <v>0</v>
      </c>
      <c r="BW99" s="91"/>
      <c r="BX99" s="91"/>
      <c r="BY99" s="91"/>
      <c r="BZ99" s="91"/>
      <c r="CA99" s="91"/>
      <c r="CB99" s="91"/>
    </row>
    <row r="100" spans="1:80" x14ac:dyDescent="0.25">
      <c r="A100" s="136"/>
      <c r="B100" s="91"/>
      <c r="C100" s="91"/>
      <c r="D100" s="91"/>
      <c r="E100" s="91"/>
      <c r="F100" s="91"/>
      <c r="G100" s="91"/>
      <c r="H100" s="91"/>
      <c r="I100" s="91"/>
      <c r="J100" s="91"/>
      <c r="K100" s="91"/>
      <c r="L100" s="91"/>
      <c r="M100" s="91"/>
      <c r="N100" s="91"/>
      <c r="O100" s="91"/>
      <c r="P100" s="91"/>
      <c r="Q100" s="91"/>
      <c r="R100" s="91"/>
      <c r="S100" s="91"/>
      <c r="T100" s="91"/>
      <c r="U100" s="91"/>
      <c r="V100" s="91"/>
      <c r="W100" s="91"/>
      <c r="X100" s="91"/>
      <c r="Y100" s="91"/>
      <c r="Z100" s="91"/>
      <c r="AA100" s="91"/>
      <c r="AB100" s="91"/>
      <c r="AC100" s="91"/>
      <c r="AD100" s="91"/>
      <c r="AE100" s="91"/>
      <c r="AF100" s="91"/>
      <c r="AG100" s="91"/>
      <c r="AH100" s="91"/>
      <c r="AI100" s="91"/>
      <c r="AJ100" s="91"/>
      <c r="AK100" s="91"/>
      <c r="AL100" s="91"/>
      <c r="AM100" s="91"/>
      <c r="AN100" s="91"/>
      <c r="AO100" s="91"/>
      <c r="AP100" s="91"/>
      <c r="AQ100" s="91"/>
      <c r="AR100" s="91"/>
      <c r="AS100" s="91"/>
      <c r="AT100" s="91"/>
      <c r="AU100" s="91"/>
      <c r="AV100" s="91"/>
      <c r="AW100" s="91"/>
      <c r="AX100" s="91"/>
      <c r="AY100" s="91"/>
      <c r="AZ100" s="91"/>
      <c r="BA100" s="91"/>
      <c r="BB100" s="91"/>
      <c r="BC100" s="91"/>
      <c r="BD100" s="91"/>
      <c r="BE100" s="91"/>
      <c r="BF100" s="91"/>
      <c r="BG100" s="91"/>
      <c r="BH100" s="91"/>
      <c r="BI100" s="91"/>
      <c r="BJ100" s="91"/>
      <c r="BK100" s="91"/>
      <c r="BL100" s="91"/>
      <c r="BM100" s="91"/>
      <c r="BN100" s="91"/>
      <c r="BO100" s="91"/>
      <c r="BP100" s="91"/>
      <c r="BQ100" s="91"/>
      <c r="BR100" s="91"/>
      <c r="BS100" s="91"/>
      <c r="BT100" s="91"/>
      <c r="BU100" s="91"/>
      <c r="BV100" s="91"/>
      <c r="BW100" s="91"/>
      <c r="BX100" s="91"/>
      <c r="BY100" s="91"/>
      <c r="BZ100" s="91"/>
      <c r="CA100" s="91"/>
      <c r="CB100" s="91"/>
    </row>
    <row r="101" spans="1:80" x14ac:dyDescent="0.25">
      <c r="A101" s="161" t="s">
        <v>727</v>
      </c>
      <c r="B101" s="134" t="s">
        <v>728</v>
      </c>
      <c r="C101" s="162"/>
      <c r="D101" s="162"/>
      <c r="E101" s="162"/>
      <c r="F101" s="162"/>
      <c r="G101" s="162"/>
      <c r="H101" s="162"/>
      <c r="I101" s="162"/>
      <c r="J101" s="162"/>
      <c r="K101" s="162"/>
      <c r="L101" s="162"/>
      <c r="M101" s="162"/>
      <c r="N101" s="162"/>
      <c r="O101" s="162"/>
      <c r="P101" s="162"/>
      <c r="Q101" s="162"/>
      <c r="R101" s="162"/>
      <c r="S101" s="162"/>
      <c r="T101" s="162"/>
      <c r="U101" s="162"/>
      <c r="V101" s="162"/>
      <c r="W101" s="162"/>
      <c r="X101" s="162"/>
      <c r="Y101" s="162"/>
      <c r="Z101" s="162"/>
      <c r="AA101" s="162"/>
      <c r="AB101" s="162"/>
      <c r="AC101" s="162"/>
      <c r="AD101" s="162"/>
      <c r="AE101" s="162"/>
      <c r="AF101" s="162"/>
      <c r="AG101" s="162"/>
      <c r="AH101" s="162"/>
      <c r="AI101" s="162"/>
      <c r="AJ101" s="162"/>
      <c r="AK101" s="162"/>
      <c r="AL101" s="162"/>
      <c r="AM101" s="162"/>
      <c r="AN101" s="162"/>
      <c r="AO101" s="162"/>
      <c r="AP101" s="162"/>
      <c r="AQ101" s="162"/>
      <c r="AR101" s="162"/>
      <c r="AS101" s="162"/>
      <c r="AT101" s="162"/>
      <c r="AU101" s="162"/>
      <c r="AV101" s="162"/>
      <c r="AW101" s="162"/>
      <c r="AX101" s="162"/>
      <c r="AY101" s="162"/>
      <c r="AZ101" s="162"/>
      <c r="BA101" s="162"/>
      <c r="BB101" s="162"/>
      <c r="BC101" s="162"/>
      <c r="BD101" s="162"/>
      <c r="BE101" s="162"/>
      <c r="BF101" s="162"/>
      <c r="BG101" s="162"/>
      <c r="BH101" s="162"/>
      <c r="BI101" s="162"/>
      <c r="BJ101" s="162"/>
      <c r="BK101" s="162"/>
      <c r="BL101" s="162"/>
      <c r="BM101" s="162"/>
      <c r="BN101" s="162"/>
      <c r="BO101" s="162"/>
      <c r="BP101" s="162"/>
      <c r="BQ101" s="162"/>
      <c r="BR101" s="162"/>
      <c r="BS101" s="162"/>
      <c r="BT101" s="162"/>
      <c r="BU101" s="162"/>
      <c r="BV101" s="162"/>
      <c r="BW101" s="162"/>
      <c r="BX101" s="162"/>
      <c r="BY101" s="162"/>
      <c r="BZ101" s="162"/>
      <c r="CA101" s="162"/>
      <c r="CB101" s="162"/>
    </row>
    <row r="102" spans="1:80" x14ac:dyDescent="0.25">
      <c r="A102" s="136" t="s">
        <v>698</v>
      </c>
      <c r="B102" s="91"/>
      <c r="C102" s="91">
        <v>-96986809.819999993</v>
      </c>
      <c r="D102" s="91">
        <v>-98275336.090000004</v>
      </c>
      <c r="E102" s="91">
        <v>-98062193.920000002</v>
      </c>
      <c r="F102" s="91">
        <v>-98026390.340000004</v>
      </c>
      <c r="G102" s="91">
        <v>-98432945.030000001</v>
      </c>
      <c r="H102" s="91">
        <v>-97484709.959999993</v>
      </c>
      <c r="I102" s="91">
        <v>-98488387.969999999</v>
      </c>
      <c r="J102" s="91">
        <v>-98497677.670000002</v>
      </c>
      <c r="K102" s="91">
        <v>-98312053.829999998</v>
      </c>
      <c r="L102" s="91">
        <v>-100351898.83</v>
      </c>
      <c r="M102" s="91">
        <v>-98636064.909999996</v>
      </c>
      <c r="N102" s="91">
        <v>-98803426.730000004</v>
      </c>
      <c r="O102" s="91">
        <v>-98041981.230000004</v>
      </c>
      <c r="P102" s="91">
        <v>-103410978.09999999</v>
      </c>
      <c r="Q102" s="91">
        <v>-104155815.34999999</v>
      </c>
      <c r="R102" s="91">
        <v>-105312411.61</v>
      </c>
      <c r="S102" s="91">
        <v>-106465688.84</v>
      </c>
      <c r="T102" s="91">
        <v>-107199660.09999999</v>
      </c>
      <c r="U102" s="91">
        <v>-107581555.34</v>
      </c>
      <c r="V102" s="91">
        <v>-108796450.59</v>
      </c>
      <c r="W102" s="91">
        <v>-109416085.86</v>
      </c>
      <c r="X102" s="91">
        <v>-109969291.09999999</v>
      </c>
      <c r="Y102" s="91">
        <v>-110650136.34999999</v>
      </c>
      <c r="Z102" s="91">
        <v>-111207706.59</v>
      </c>
      <c r="AA102" s="91">
        <v>-113636926.84</v>
      </c>
      <c r="AB102" s="91">
        <v>-112271303.51000001</v>
      </c>
      <c r="AC102" s="91">
        <v>-113334392.2</v>
      </c>
      <c r="AD102" s="91">
        <v>-115026524.86</v>
      </c>
      <c r="AE102" s="91">
        <v>-116561057.52</v>
      </c>
      <c r="AF102" s="91">
        <v>-117965590.20999999</v>
      </c>
      <c r="AG102" s="91">
        <v>-119170744.88</v>
      </c>
      <c r="AH102" s="91">
        <v>-120041755.55</v>
      </c>
      <c r="AI102" s="91">
        <v>-122678389.22</v>
      </c>
      <c r="AJ102" s="91">
        <v>-123429820.88</v>
      </c>
      <c r="AK102" s="91">
        <v>-126488253.55</v>
      </c>
      <c r="AL102" s="91">
        <v>-127715586.20999999</v>
      </c>
      <c r="AM102" s="91">
        <v>-131079318.88</v>
      </c>
      <c r="AN102" s="91">
        <v>-130948851.55</v>
      </c>
      <c r="AO102" s="91">
        <v>-132149384.23</v>
      </c>
      <c r="AP102" s="91">
        <v>-133570916.90000001</v>
      </c>
      <c r="AQ102" s="91">
        <v>-134825449.58000001</v>
      </c>
      <c r="AR102" s="91">
        <v>-135903982.22999999</v>
      </c>
      <c r="AS102" s="91">
        <v>-137473144.91999999</v>
      </c>
      <c r="AT102" s="91">
        <v>-138624047.59</v>
      </c>
      <c r="AU102" s="91">
        <v>-139528580.25</v>
      </c>
      <c r="AV102" s="91">
        <v>-141865512.93000001</v>
      </c>
      <c r="AW102" s="91">
        <v>-143268045.58000001</v>
      </c>
      <c r="AX102" s="91">
        <v>-145328578.25</v>
      </c>
      <c r="AY102" s="91">
        <v>-148521710.91999999</v>
      </c>
      <c r="AZ102" s="91">
        <v>-149180643.59</v>
      </c>
      <c r="BA102" s="91">
        <v>-150306489.27000001</v>
      </c>
      <c r="BB102" s="91">
        <v>-151711708.93000001</v>
      </c>
      <c r="BC102" s="91">
        <v>-153565241.61000001</v>
      </c>
      <c r="BD102" s="91">
        <v>-154828774.27000001</v>
      </c>
      <c r="BE102" s="91">
        <v>-156257306.94999999</v>
      </c>
      <c r="BF102" s="91">
        <v>-157575439.62</v>
      </c>
      <c r="BG102" s="91">
        <v>-159171972.30000001</v>
      </c>
      <c r="BH102" s="91">
        <v>-160675504.97</v>
      </c>
      <c r="BI102" s="91">
        <v>-162449037.63</v>
      </c>
      <c r="BJ102" s="91">
        <v>-164037570.31</v>
      </c>
      <c r="BK102" s="91">
        <v>-165964102.97</v>
      </c>
      <c r="BL102" s="91">
        <v>-167417635.63999999</v>
      </c>
      <c r="BM102" s="91">
        <v>-168871168.31</v>
      </c>
      <c r="BN102" s="91">
        <v>-170324700.97999999</v>
      </c>
      <c r="BO102" s="91">
        <v>-171778233.65000001</v>
      </c>
      <c r="BP102" s="91">
        <v>-173231766.31999999</v>
      </c>
      <c r="BQ102" s="91">
        <v>-174685298.99000001</v>
      </c>
      <c r="BR102" s="91">
        <v>-176138831.66</v>
      </c>
      <c r="BS102" s="91">
        <v>-177592364.33000001</v>
      </c>
      <c r="BT102" s="91">
        <v>-179045897</v>
      </c>
      <c r="BU102" s="91">
        <v>-180499429.66999999</v>
      </c>
      <c r="BV102" s="91">
        <v>-181952962.34</v>
      </c>
      <c r="BW102" s="91"/>
      <c r="BX102" s="91"/>
      <c r="BY102" s="91"/>
      <c r="BZ102" s="91"/>
      <c r="CA102" s="91"/>
      <c r="CB102" s="91"/>
    </row>
    <row r="103" spans="1:80" x14ac:dyDescent="0.25">
      <c r="A103" s="142" t="s">
        <v>711</v>
      </c>
      <c r="B103" s="91"/>
      <c r="C103" s="91">
        <v>-667895.25</v>
      </c>
      <c r="D103" s="91">
        <v>-667895.25</v>
      </c>
      <c r="E103" s="91">
        <v>-667895.25</v>
      </c>
      <c r="F103" s="91">
        <v>-667895.25</v>
      </c>
      <c r="G103" s="91">
        <v>-667895.25</v>
      </c>
      <c r="H103" s="91">
        <v>-667895.25</v>
      </c>
      <c r="I103" s="91">
        <v>-667895.25</v>
      </c>
      <c r="J103" s="91">
        <v>-667895.25</v>
      </c>
      <c r="K103" s="91">
        <v>-667895.25</v>
      </c>
      <c r="L103" s="91">
        <v>-667895.25</v>
      </c>
      <c r="M103" s="91">
        <v>-667895.25</v>
      </c>
      <c r="N103" s="91">
        <v>-667895.25</v>
      </c>
      <c r="O103" s="91">
        <v>-667895.25</v>
      </c>
      <c r="P103" s="91">
        <v>-667895.25</v>
      </c>
      <c r="Q103" s="91">
        <v>-667895.25</v>
      </c>
      <c r="R103" s="91">
        <v>-667895.25</v>
      </c>
      <c r="S103" s="91">
        <v>-667895.25</v>
      </c>
      <c r="T103" s="91">
        <v>-667895.25</v>
      </c>
      <c r="U103" s="91">
        <v>-667895.25</v>
      </c>
      <c r="V103" s="91">
        <v>-667895.25</v>
      </c>
      <c r="W103" s="91">
        <v>-667895.25</v>
      </c>
      <c r="X103" s="91">
        <v>-667895.25</v>
      </c>
      <c r="Y103" s="91">
        <v>-667895.25</v>
      </c>
      <c r="Z103" s="91">
        <v>-667895.25</v>
      </c>
      <c r="AA103" s="91">
        <v>-1453532.67</v>
      </c>
      <c r="AB103" s="91">
        <v>-1453532.67</v>
      </c>
      <c r="AC103" s="91">
        <v>-1453532.67</v>
      </c>
      <c r="AD103" s="91">
        <v>-1453532.67</v>
      </c>
      <c r="AE103" s="91">
        <v>-1453532.67</v>
      </c>
      <c r="AF103" s="91">
        <v>-1453532.67</v>
      </c>
      <c r="AG103" s="91">
        <v>-1453532.67</v>
      </c>
      <c r="AH103" s="91">
        <v>-1453532.67</v>
      </c>
      <c r="AI103" s="91">
        <v>-1453532.67</v>
      </c>
      <c r="AJ103" s="91">
        <v>-1453532.67</v>
      </c>
      <c r="AK103" s="91">
        <v>-1453532.67</v>
      </c>
      <c r="AL103" s="91">
        <v>-1453532.67</v>
      </c>
      <c r="AM103" s="91">
        <v>-1453532.67</v>
      </c>
      <c r="AN103" s="91">
        <v>-1453532.67</v>
      </c>
      <c r="AO103" s="91">
        <v>-1453532.67</v>
      </c>
      <c r="AP103" s="91">
        <v>-1453532.67</v>
      </c>
      <c r="AQ103" s="91">
        <v>-1453532.67</v>
      </c>
      <c r="AR103" s="91">
        <v>-1453532.67</v>
      </c>
      <c r="AS103" s="91">
        <v>-1453532.67</v>
      </c>
      <c r="AT103" s="91">
        <v>-1453532.67</v>
      </c>
      <c r="AU103" s="91">
        <v>-1453532.67</v>
      </c>
      <c r="AV103" s="91">
        <v>-1453532.67</v>
      </c>
      <c r="AW103" s="91">
        <v>-1453532.67</v>
      </c>
      <c r="AX103" s="91">
        <v>-1453532.67</v>
      </c>
      <c r="AY103" s="91">
        <v>-1453532.67</v>
      </c>
      <c r="AZ103" s="91">
        <v>-1453532.67</v>
      </c>
      <c r="BA103" s="91">
        <v>-1453532.67</v>
      </c>
      <c r="BB103" s="91">
        <v>-1453532.67</v>
      </c>
      <c r="BC103" s="91">
        <v>-1453532.67</v>
      </c>
      <c r="BD103" s="91">
        <v>-1453532.67</v>
      </c>
      <c r="BE103" s="91">
        <v>-1453532.67</v>
      </c>
      <c r="BF103" s="91">
        <v>-1453532.67</v>
      </c>
      <c r="BG103" s="91">
        <v>-1453532.67</v>
      </c>
      <c r="BH103" s="91">
        <v>-1453532.67</v>
      </c>
      <c r="BI103" s="91">
        <v>-1453532.67</v>
      </c>
      <c r="BJ103" s="91">
        <v>-1453532.67</v>
      </c>
      <c r="BK103" s="91">
        <v>-1453532.67</v>
      </c>
      <c r="BL103" s="91">
        <v>-1453532.67</v>
      </c>
      <c r="BM103" s="91">
        <v>-1453532.67</v>
      </c>
      <c r="BN103" s="91">
        <v>-1453532.67</v>
      </c>
      <c r="BO103" s="91">
        <v>-1453532.67</v>
      </c>
      <c r="BP103" s="91">
        <v>-1453532.67</v>
      </c>
      <c r="BQ103" s="91">
        <v>-1453532.67</v>
      </c>
      <c r="BR103" s="91">
        <v>-1453532.67</v>
      </c>
      <c r="BS103" s="91">
        <v>-1453532.67</v>
      </c>
      <c r="BT103" s="91">
        <v>-1453532.67</v>
      </c>
      <c r="BU103" s="91">
        <v>-1453532.67</v>
      </c>
      <c r="BV103" s="91">
        <v>-1453532.67</v>
      </c>
      <c r="BW103" s="91">
        <v>-8014743</v>
      </c>
      <c r="BX103" s="91">
        <v>-8014743</v>
      </c>
      <c r="BY103" s="91">
        <v>-17442392.039999999</v>
      </c>
      <c r="BZ103" s="91">
        <v>-17442392.039999999</v>
      </c>
      <c r="CA103" s="91">
        <v>-17442392.039999999</v>
      </c>
      <c r="CB103" s="91">
        <v>-17442392.039999999</v>
      </c>
    </row>
    <row r="104" spans="1:80" x14ac:dyDescent="0.25">
      <c r="A104" s="142" t="s">
        <v>721</v>
      </c>
      <c r="B104" s="91"/>
      <c r="C104" s="91">
        <v>0</v>
      </c>
      <c r="D104" s="91">
        <v>1848241</v>
      </c>
      <c r="E104" s="91">
        <v>1615270.77</v>
      </c>
      <c r="F104" s="91">
        <v>1846076.81</v>
      </c>
      <c r="G104" s="91">
        <v>3499920.37</v>
      </c>
      <c r="H104" s="91">
        <v>3166579.88</v>
      </c>
      <c r="I104" s="91">
        <v>3785029.93</v>
      </c>
      <c r="J104" s="91">
        <v>4752630.37</v>
      </c>
      <c r="K104" s="91">
        <v>3442509.27</v>
      </c>
      <c r="L104" s="91">
        <v>5693864.0999999996</v>
      </c>
      <c r="M104" s="91">
        <v>6250088.1399999997</v>
      </c>
      <c r="N104" s="91">
        <v>7608060.9699999997</v>
      </c>
      <c r="O104" s="91">
        <v>2879101</v>
      </c>
      <c r="P104" s="91">
        <v>2802159</v>
      </c>
      <c r="Q104" s="91">
        <v>2313458</v>
      </c>
      <c r="R104" s="91">
        <v>1828076</v>
      </c>
      <c r="S104" s="91">
        <v>1762000</v>
      </c>
      <c r="T104" s="91">
        <v>2048000</v>
      </c>
      <c r="U104" s="91">
        <v>1501000</v>
      </c>
      <c r="V104" s="91">
        <v>1549260</v>
      </c>
      <c r="W104" s="91">
        <v>1663950</v>
      </c>
      <c r="X104" s="91">
        <v>1651000</v>
      </c>
      <c r="Y104" s="91">
        <v>1761325</v>
      </c>
      <c r="Z104" s="91">
        <v>1897000</v>
      </c>
      <c r="AA104" s="91">
        <v>2819156</v>
      </c>
      <c r="AB104" s="91">
        <v>3209600</v>
      </c>
      <c r="AC104" s="91">
        <v>2971000</v>
      </c>
      <c r="AD104" s="91">
        <v>2890000</v>
      </c>
      <c r="AE104" s="91">
        <v>2939000</v>
      </c>
      <c r="AF104" s="91">
        <v>3187378</v>
      </c>
      <c r="AG104" s="91">
        <v>3769900</v>
      </c>
      <c r="AH104" s="91">
        <v>2586799</v>
      </c>
      <c r="AI104" s="91">
        <v>3288900</v>
      </c>
      <c r="AJ104" s="91">
        <v>1684000</v>
      </c>
      <c r="AK104" s="91">
        <v>1910200</v>
      </c>
      <c r="AL104" s="91">
        <v>2000000</v>
      </c>
      <c r="AM104" s="91">
        <v>1584000</v>
      </c>
      <c r="AN104" s="91">
        <v>1837000</v>
      </c>
      <c r="AO104" s="91">
        <v>1869000</v>
      </c>
      <c r="AP104" s="91">
        <v>2068000</v>
      </c>
      <c r="AQ104" s="91">
        <v>2443000</v>
      </c>
      <c r="AR104" s="91">
        <v>2327370</v>
      </c>
      <c r="AS104" s="91">
        <v>2630000</v>
      </c>
      <c r="AT104" s="91">
        <v>3179000</v>
      </c>
      <c r="AU104" s="91">
        <v>2295600</v>
      </c>
      <c r="AV104" s="91">
        <v>2346600</v>
      </c>
      <c r="AW104" s="91">
        <v>1739600</v>
      </c>
      <c r="AX104" s="91">
        <v>1231165</v>
      </c>
      <c r="AY104" s="91">
        <v>794600</v>
      </c>
      <c r="AZ104" s="91">
        <v>1122287</v>
      </c>
      <c r="BA104" s="91">
        <v>1170600</v>
      </c>
      <c r="BB104" s="91">
        <v>770600</v>
      </c>
      <c r="BC104" s="91">
        <v>960600</v>
      </c>
      <c r="BD104" s="91">
        <v>985600</v>
      </c>
      <c r="BE104" s="91">
        <v>1121000</v>
      </c>
      <c r="BF104" s="91">
        <v>978000</v>
      </c>
      <c r="BG104" s="91">
        <v>928000</v>
      </c>
      <c r="BH104" s="91">
        <v>608000</v>
      </c>
      <c r="BI104" s="91">
        <v>473000</v>
      </c>
      <c r="BJ104" s="91">
        <v>398000</v>
      </c>
      <c r="BK104" s="91">
        <v>0</v>
      </c>
      <c r="BL104" s="91">
        <v>0</v>
      </c>
      <c r="BM104" s="91">
        <v>0</v>
      </c>
      <c r="BN104" s="91">
        <v>0</v>
      </c>
      <c r="BO104" s="91">
        <v>0</v>
      </c>
      <c r="BP104" s="91">
        <v>0</v>
      </c>
      <c r="BQ104" s="91">
        <v>0</v>
      </c>
      <c r="BR104" s="91">
        <v>0</v>
      </c>
      <c r="BS104" s="91">
        <v>0</v>
      </c>
      <c r="BT104" s="91">
        <v>0</v>
      </c>
      <c r="BU104" s="91">
        <v>0</v>
      </c>
      <c r="BV104" s="91">
        <v>0</v>
      </c>
      <c r="BW104" s="91">
        <v>43508271.609999999</v>
      </c>
      <c r="BX104" s="91">
        <v>23656329</v>
      </c>
      <c r="BY104" s="91">
        <v>33255933</v>
      </c>
      <c r="BZ104" s="91">
        <v>25550335</v>
      </c>
      <c r="CA104" s="91">
        <v>10310287</v>
      </c>
      <c r="CB104" s="91">
        <v>0</v>
      </c>
    </row>
    <row r="105" spans="1:80" x14ac:dyDescent="0.25">
      <c r="A105" s="142" t="s">
        <v>722</v>
      </c>
      <c r="B105" s="91"/>
      <c r="C105" s="91">
        <v>0</v>
      </c>
      <c r="D105" s="91">
        <v>-14741.84</v>
      </c>
      <c r="E105" s="91">
        <v>-30534.52</v>
      </c>
      <c r="F105" s="91">
        <v>0</v>
      </c>
      <c r="G105" s="91">
        <v>-37713.230000000003</v>
      </c>
      <c r="H105" s="91">
        <v>-40155.5</v>
      </c>
      <c r="I105" s="91">
        <v>0</v>
      </c>
      <c r="J105" s="91">
        <v>-114081.35</v>
      </c>
      <c r="K105" s="91">
        <v>-175910</v>
      </c>
      <c r="L105" s="91">
        <v>-43535.66</v>
      </c>
      <c r="M105" s="91">
        <v>-99226.27</v>
      </c>
      <c r="N105" s="91">
        <v>-27858.350000000002</v>
      </c>
      <c r="O105" s="91">
        <v>0</v>
      </c>
      <c r="P105" s="91">
        <v>0</v>
      </c>
      <c r="Q105" s="91">
        <v>0</v>
      </c>
      <c r="R105" s="91">
        <v>0</v>
      </c>
      <c r="S105" s="91">
        <v>0</v>
      </c>
      <c r="T105" s="91">
        <v>0</v>
      </c>
      <c r="U105" s="91">
        <v>0</v>
      </c>
      <c r="V105" s="91">
        <v>0</v>
      </c>
      <c r="W105" s="91">
        <v>0</v>
      </c>
      <c r="X105" s="91">
        <v>0</v>
      </c>
      <c r="Y105" s="91">
        <v>0</v>
      </c>
      <c r="Z105" s="91">
        <v>0</v>
      </c>
      <c r="AA105" s="91">
        <v>0</v>
      </c>
      <c r="AB105" s="91">
        <v>0</v>
      </c>
      <c r="AC105" s="91">
        <v>0</v>
      </c>
      <c r="AD105" s="91">
        <v>0</v>
      </c>
      <c r="AE105" s="91">
        <v>0</v>
      </c>
      <c r="AF105" s="91">
        <v>0</v>
      </c>
      <c r="AG105" s="91">
        <v>0</v>
      </c>
      <c r="AH105" s="91">
        <v>0</v>
      </c>
      <c r="AI105" s="91">
        <v>0</v>
      </c>
      <c r="AJ105" s="91">
        <v>0</v>
      </c>
      <c r="AK105" s="91">
        <v>0</v>
      </c>
      <c r="AL105" s="91">
        <v>0</v>
      </c>
      <c r="AM105" s="91">
        <v>0</v>
      </c>
      <c r="AN105" s="91">
        <v>0</v>
      </c>
      <c r="AO105" s="91">
        <v>0</v>
      </c>
      <c r="AP105" s="91">
        <v>0</v>
      </c>
      <c r="AQ105" s="91">
        <v>0</v>
      </c>
      <c r="AR105" s="91">
        <v>0</v>
      </c>
      <c r="AS105" s="91">
        <v>0</v>
      </c>
      <c r="AT105" s="91">
        <v>0</v>
      </c>
      <c r="AU105" s="91">
        <v>0</v>
      </c>
      <c r="AV105" s="91">
        <v>0</v>
      </c>
      <c r="AW105" s="91">
        <v>0</v>
      </c>
      <c r="AX105" s="91">
        <v>0</v>
      </c>
      <c r="AY105" s="91">
        <v>0</v>
      </c>
      <c r="AZ105" s="91">
        <v>0</v>
      </c>
      <c r="BA105" s="91">
        <v>0</v>
      </c>
      <c r="BB105" s="91">
        <v>0</v>
      </c>
      <c r="BC105" s="91">
        <v>0</v>
      </c>
      <c r="BD105" s="91">
        <v>0</v>
      </c>
      <c r="BE105" s="91">
        <v>0</v>
      </c>
      <c r="BF105" s="91">
        <v>0</v>
      </c>
      <c r="BG105" s="91">
        <v>0</v>
      </c>
      <c r="BH105" s="91">
        <v>0</v>
      </c>
      <c r="BI105" s="91">
        <v>0</v>
      </c>
      <c r="BJ105" s="91">
        <v>0</v>
      </c>
      <c r="BK105" s="91">
        <v>0</v>
      </c>
      <c r="BL105" s="91">
        <v>0</v>
      </c>
      <c r="BM105" s="91">
        <v>0</v>
      </c>
      <c r="BN105" s="91">
        <v>0</v>
      </c>
      <c r="BO105" s="91">
        <v>0</v>
      </c>
      <c r="BP105" s="91">
        <v>0</v>
      </c>
      <c r="BQ105" s="91">
        <v>0</v>
      </c>
      <c r="BR105" s="91">
        <v>0</v>
      </c>
      <c r="BS105" s="91">
        <v>0</v>
      </c>
      <c r="BT105" s="91">
        <v>0</v>
      </c>
      <c r="BU105" s="91">
        <v>0</v>
      </c>
      <c r="BV105" s="91">
        <v>0</v>
      </c>
      <c r="BW105" s="91">
        <v>-583756.72</v>
      </c>
      <c r="BX105" s="91">
        <v>0</v>
      </c>
      <c r="BY105" s="91">
        <v>0</v>
      </c>
      <c r="BZ105" s="91">
        <v>0</v>
      </c>
      <c r="CA105" s="91">
        <v>0</v>
      </c>
      <c r="CB105" s="91">
        <v>0</v>
      </c>
    </row>
    <row r="106" spans="1:80" x14ac:dyDescent="0.25">
      <c r="A106" s="163" t="s">
        <v>729</v>
      </c>
      <c r="B106" s="138"/>
      <c r="C106" s="138">
        <v>-620631.02</v>
      </c>
      <c r="D106" s="138">
        <v>-952461.74000000022</v>
      </c>
      <c r="E106" s="138">
        <v>-881037.42</v>
      </c>
      <c r="F106" s="138">
        <v>-1584736.25</v>
      </c>
      <c r="G106" s="138">
        <v>-1846076.82</v>
      </c>
      <c r="H106" s="138">
        <v>-3462207.14</v>
      </c>
      <c r="I106" s="138">
        <v>-3126424.38</v>
      </c>
      <c r="J106" s="138">
        <v>-3785029.93</v>
      </c>
      <c r="K106" s="138">
        <v>-4638549.0199999996</v>
      </c>
      <c r="L106" s="138">
        <v>-3266599.27</v>
      </c>
      <c r="M106" s="138">
        <v>-5650328.4400000004</v>
      </c>
      <c r="N106" s="138">
        <v>-6150861.8700000001</v>
      </c>
      <c r="O106" s="138">
        <v>-7580202.6199999992</v>
      </c>
      <c r="P106" s="138">
        <v>-2879101</v>
      </c>
      <c r="Q106" s="138">
        <v>-2802159.01</v>
      </c>
      <c r="R106" s="138">
        <v>-2313457.98</v>
      </c>
      <c r="S106" s="138">
        <v>-1828076.0100000002</v>
      </c>
      <c r="T106" s="138">
        <v>-1761999.9899999998</v>
      </c>
      <c r="U106" s="138">
        <v>-2048000</v>
      </c>
      <c r="V106" s="138">
        <v>-1501000.02</v>
      </c>
      <c r="W106" s="138">
        <v>-1549259.99</v>
      </c>
      <c r="X106" s="138">
        <v>-1663950</v>
      </c>
      <c r="Y106" s="138">
        <v>-1650999.99</v>
      </c>
      <c r="Z106" s="138">
        <v>-3658325</v>
      </c>
      <c r="AA106" s="138">
        <v>0</v>
      </c>
      <c r="AB106" s="138">
        <v>-2819156.02</v>
      </c>
      <c r="AC106" s="138">
        <v>-3209599.99</v>
      </c>
      <c r="AD106" s="138">
        <v>-2970999.99</v>
      </c>
      <c r="AE106" s="138">
        <v>-2890000.02</v>
      </c>
      <c r="AF106" s="138">
        <v>-2939000</v>
      </c>
      <c r="AG106" s="138">
        <v>-3187378</v>
      </c>
      <c r="AH106" s="138">
        <v>-3769900</v>
      </c>
      <c r="AI106" s="138">
        <v>-2586798.9899999998</v>
      </c>
      <c r="AJ106" s="138">
        <v>-3288900</v>
      </c>
      <c r="AK106" s="138">
        <v>-1683999.9899999998</v>
      </c>
      <c r="AL106" s="138">
        <v>-3910200</v>
      </c>
      <c r="AM106" s="138">
        <v>0</v>
      </c>
      <c r="AN106" s="138">
        <v>-1584000.01</v>
      </c>
      <c r="AO106" s="138">
        <v>-1837000</v>
      </c>
      <c r="AP106" s="138">
        <v>-1869000.0100000002</v>
      </c>
      <c r="AQ106" s="138">
        <v>-2067999.98</v>
      </c>
      <c r="AR106" s="138">
        <v>-2443000.02</v>
      </c>
      <c r="AS106" s="138">
        <v>-2327370</v>
      </c>
      <c r="AT106" s="138">
        <v>-2629999.9899999998</v>
      </c>
      <c r="AU106" s="138">
        <v>-3179000.01</v>
      </c>
      <c r="AV106" s="138">
        <v>-2295599.98</v>
      </c>
      <c r="AW106" s="138">
        <v>-2346600</v>
      </c>
      <c r="AX106" s="138">
        <v>-2970765</v>
      </c>
      <c r="AY106" s="138">
        <v>0</v>
      </c>
      <c r="AZ106" s="138">
        <v>-794600.01</v>
      </c>
      <c r="BA106" s="138">
        <v>-1122286.99</v>
      </c>
      <c r="BB106" s="138">
        <v>-1170600.01</v>
      </c>
      <c r="BC106" s="138">
        <v>-770599.99</v>
      </c>
      <c r="BD106" s="138">
        <v>-960600.01</v>
      </c>
      <c r="BE106" s="138">
        <v>-985600</v>
      </c>
      <c r="BF106" s="138">
        <v>-1121000.01</v>
      </c>
      <c r="BG106" s="138">
        <v>-978000</v>
      </c>
      <c r="BH106" s="138">
        <v>-927999.99</v>
      </c>
      <c r="BI106" s="138">
        <v>-608000.01</v>
      </c>
      <c r="BJ106" s="138">
        <v>-870999.99</v>
      </c>
      <c r="BK106" s="138">
        <v>0</v>
      </c>
      <c r="BL106" s="138">
        <v>0</v>
      </c>
      <c r="BM106" s="138">
        <v>0</v>
      </c>
      <c r="BN106" s="138">
        <v>0</v>
      </c>
      <c r="BO106" s="138">
        <v>0</v>
      </c>
      <c r="BP106" s="138">
        <v>0</v>
      </c>
      <c r="BQ106" s="138">
        <v>0</v>
      </c>
      <c r="BR106" s="138">
        <v>0</v>
      </c>
      <c r="BS106" s="138">
        <v>0</v>
      </c>
      <c r="BT106" s="138">
        <v>0</v>
      </c>
      <c r="BU106" s="138">
        <v>0</v>
      </c>
      <c r="BV106" s="138">
        <v>0</v>
      </c>
      <c r="BW106" s="91">
        <v>-35964943.299999997</v>
      </c>
      <c r="BX106" s="91">
        <v>-31236531.609999996</v>
      </c>
      <c r="BY106" s="91">
        <v>-33255932.999999996</v>
      </c>
      <c r="BZ106" s="91">
        <v>-25550335</v>
      </c>
      <c r="CA106" s="91">
        <v>-10310287.01</v>
      </c>
      <c r="CB106" s="91">
        <v>0</v>
      </c>
    </row>
    <row r="107" spans="1:80" x14ac:dyDescent="0.25">
      <c r="A107" s="136" t="s">
        <v>315</v>
      </c>
      <c r="B107" s="164">
        <v>-96986809.819999993</v>
      </c>
      <c r="C107" s="141">
        <v>-98275336.090000004</v>
      </c>
      <c r="D107" s="141">
        <v>-98062193.920000002</v>
      </c>
      <c r="E107" s="141">
        <v>-98026390.340000004</v>
      </c>
      <c r="F107" s="141">
        <v>-98432945.030000001</v>
      </c>
      <c r="G107" s="141">
        <v>-97484709.959999993</v>
      </c>
      <c r="H107" s="141">
        <v>-98488387.969999999</v>
      </c>
      <c r="I107" s="141">
        <v>-98497677.670000002</v>
      </c>
      <c r="J107" s="141">
        <v>-98312053.829999998</v>
      </c>
      <c r="K107" s="141">
        <v>-100351898.83</v>
      </c>
      <c r="L107" s="141">
        <v>-98636064.909999996</v>
      </c>
      <c r="M107" s="141">
        <v>-98803426.730000004</v>
      </c>
      <c r="N107" s="141">
        <v>-98041981.230000004</v>
      </c>
      <c r="O107" s="141">
        <v>-103410978.09999999</v>
      </c>
      <c r="P107" s="141">
        <v>-104155815.34999999</v>
      </c>
      <c r="Q107" s="141">
        <v>-105312411.61</v>
      </c>
      <c r="R107" s="141">
        <v>-106465688.84</v>
      </c>
      <c r="S107" s="141">
        <v>-107199660.09999999</v>
      </c>
      <c r="T107" s="141">
        <v>-107581555.34</v>
      </c>
      <c r="U107" s="141">
        <v>-108796450.59</v>
      </c>
      <c r="V107" s="141">
        <v>-109416085.86</v>
      </c>
      <c r="W107" s="141">
        <v>-109969291.09999999</v>
      </c>
      <c r="X107" s="141">
        <v>-110650136.34999999</v>
      </c>
      <c r="Y107" s="141">
        <v>-111207706.59</v>
      </c>
      <c r="Z107" s="141">
        <v>-113636926.84</v>
      </c>
      <c r="AA107" s="141">
        <v>-112271303.51000001</v>
      </c>
      <c r="AB107" s="141">
        <v>-113334392.2</v>
      </c>
      <c r="AC107" s="141">
        <v>-115026524.86</v>
      </c>
      <c r="AD107" s="141">
        <v>-116561057.52</v>
      </c>
      <c r="AE107" s="141">
        <v>-117965590.20999999</v>
      </c>
      <c r="AF107" s="141">
        <v>-119170744.88</v>
      </c>
      <c r="AG107" s="141">
        <v>-120041755.55</v>
      </c>
      <c r="AH107" s="141">
        <v>-122678389.22</v>
      </c>
      <c r="AI107" s="141">
        <v>-123429820.88</v>
      </c>
      <c r="AJ107" s="141">
        <v>-126488253.55</v>
      </c>
      <c r="AK107" s="141">
        <v>-127715586.20999999</v>
      </c>
      <c r="AL107" s="141">
        <v>-131079318.88</v>
      </c>
      <c r="AM107" s="141">
        <v>-130948851.55</v>
      </c>
      <c r="AN107" s="141">
        <v>-132149384.23</v>
      </c>
      <c r="AO107" s="141">
        <v>-133570916.90000001</v>
      </c>
      <c r="AP107" s="141">
        <v>-134825449.58000001</v>
      </c>
      <c r="AQ107" s="141">
        <v>-135903982.22999999</v>
      </c>
      <c r="AR107" s="141">
        <v>-137473144.91999999</v>
      </c>
      <c r="AS107" s="141">
        <v>-138624047.59</v>
      </c>
      <c r="AT107" s="141">
        <v>-139528580.25</v>
      </c>
      <c r="AU107" s="141">
        <v>-141865512.93000001</v>
      </c>
      <c r="AV107" s="141">
        <v>-143268045.58000001</v>
      </c>
      <c r="AW107" s="141">
        <v>-145328578.25</v>
      </c>
      <c r="AX107" s="141">
        <v>-148521710.91999999</v>
      </c>
      <c r="AY107" s="141">
        <v>-149180643.59</v>
      </c>
      <c r="AZ107" s="141">
        <v>-150306489.27000001</v>
      </c>
      <c r="BA107" s="141">
        <v>-151711708.93000001</v>
      </c>
      <c r="BB107" s="141">
        <v>-153565241.61000001</v>
      </c>
      <c r="BC107" s="141">
        <v>-154828774.27000001</v>
      </c>
      <c r="BD107" s="141">
        <v>-156257306.94999999</v>
      </c>
      <c r="BE107" s="141">
        <v>-157575439.62</v>
      </c>
      <c r="BF107" s="141">
        <v>-159171972.30000001</v>
      </c>
      <c r="BG107" s="141">
        <v>-160675504.97</v>
      </c>
      <c r="BH107" s="141">
        <v>-162449037.63</v>
      </c>
      <c r="BI107" s="141">
        <v>-164037570.31</v>
      </c>
      <c r="BJ107" s="141">
        <v>-165964102.97</v>
      </c>
      <c r="BK107" s="141">
        <v>-167417635.63999999</v>
      </c>
      <c r="BL107" s="141">
        <v>-168871168.31</v>
      </c>
      <c r="BM107" s="141">
        <v>-170324700.97999999</v>
      </c>
      <c r="BN107" s="141">
        <v>-171778233.65000001</v>
      </c>
      <c r="BO107" s="141">
        <v>-173231766.31999999</v>
      </c>
      <c r="BP107" s="141">
        <v>-174685298.99000001</v>
      </c>
      <c r="BQ107" s="141">
        <v>-176138831.66</v>
      </c>
      <c r="BR107" s="141">
        <v>-177592364.33000001</v>
      </c>
      <c r="BS107" s="141">
        <v>-179045897</v>
      </c>
      <c r="BT107" s="141">
        <v>-180499429.66999999</v>
      </c>
      <c r="BU107" s="141">
        <v>-181952962.34</v>
      </c>
      <c r="BV107" s="141">
        <v>-183406495.00999999</v>
      </c>
      <c r="BW107" s="141">
        <v>-1055171.4099999999</v>
      </c>
      <c r="BX107" s="141">
        <v>-15594945.609999999</v>
      </c>
      <c r="BY107" s="141">
        <v>-17442392.039999999</v>
      </c>
      <c r="BZ107" s="141">
        <v>-17442392.039999999</v>
      </c>
      <c r="CA107" s="141">
        <v>-17442392.050000001</v>
      </c>
      <c r="CB107" s="141">
        <v>-17442392.039999999</v>
      </c>
    </row>
    <row r="108" spans="1:80" x14ac:dyDescent="0.25">
      <c r="A108" s="136" t="s">
        <v>700</v>
      </c>
      <c r="B108" s="91">
        <v>0</v>
      </c>
      <c r="C108" s="91">
        <v>0</v>
      </c>
      <c r="D108" s="91">
        <v>0</v>
      </c>
      <c r="E108" s="91">
        <v>0</v>
      </c>
      <c r="F108" s="91">
        <v>0</v>
      </c>
      <c r="G108" s="91">
        <v>0</v>
      </c>
      <c r="H108" s="91">
        <v>0</v>
      </c>
      <c r="I108" s="91">
        <v>0</v>
      </c>
      <c r="J108" s="91">
        <v>0</v>
      </c>
      <c r="K108" s="91">
        <v>0</v>
      </c>
      <c r="L108" s="91">
        <v>0</v>
      </c>
      <c r="M108" s="91">
        <v>0</v>
      </c>
      <c r="N108" s="91">
        <v>0</v>
      </c>
      <c r="O108" s="91">
        <v>0</v>
      </c>
      <c r="P108" s="91">
        <v>0</v>
      </c>
      <c r="Q108" s="91">
        <v>0</v>
      </c>
      <c r="R108" s="91">
        <v>0</v>
      </c>
      <c r="S108" s="91">
        <v>0</v>
      </c>
      <c r="T108" s="91">
        <v>0</v>
      </c>
      <c r="U108" s="91">
        <v>0</v>
      </c>
      <c r="V108" s="91">
        <v>0</v>
      </c>
      <c r="W108" s="91">
        <v>0</v>
      </c>
      <c r="X108" s="91">
        <v>0</v>
      </c>
      <c r="Y108" s="91">
        <v>0</v>
      </c>
      <c r="Z108" s="91">
        <v>0</v>
      </c>
      <c r="AA108" s="91">
        <v>0</v>
      </c>
      <c r="AB108" s="91">
        <v>0</v>
      </c>
      <c r="AC108" s="91">
        <v>0</v>
      </c>
      <c r="AD108" s="91">
        <v>0</v>
      </c>
      <c r="AE108" s="91">
        <v>0</v>
      </c>
      <c r="AF108" s="91">
        <v>0</v>
      </c>
      <c r="AG108" s="91">
        <v>0</v>
      </c>
      <c r="AH108" s="91">
        <v>0</v>
      </c>
      <c r="AI108" s="91">
        <v>0</v>
      </c>
      <c r="AJ108" s="91">
        <v>0</v>
      </c>
      <c r="AK108" s="91">
        <v>0</v>
      </c>
      <c r="AL108" s="91">
        <v>0</v>
      </c>
      <c r="AM108" s="91">
        <v>0</v>
      </c>
      <c r="AN108" s="91">
        <v>0</v>
      </c>
      <c r="AO108" s="91">
        <v>0</v>
      </c>
      <c r="AP108" s="91">
        <v>0</v>
      </c>
      <c r="AQ108" s="91">
        <v>0</v>
      </c>
      <c r="AR108" s="91">
        <v>0</v>
      </c>
      <c r="AS108" s="91">
        <v>0</v>
      </c>
      <c r="AT108" s="91">
        <v>0</v>
      </c>
      <c r="AU108" s="91">
        <v>0</v>
      </c>
      <c r="AV108" s="91">
        <v>0</v>
      </c>
      <c r="AW108" s="91">
        <v>0</v>
      </c>
      <c r="AX108" s="91">
        <v>0</v>
      </c>
      <c r="AY108" s="91">
        <v>0</v>
      </c>
      <c r="AZ108" s="91">
        <v>0</v>
      </c>
      <c r="BA108" s="91">
        <v>0</v>
      </c>
      <c r="BB108" s="91">
        <v>0</v>
      </c>
      <c r="BC108" s="91">
        <v>0</v>
      </c>
      <c r="BD108" s="91">
        <v>0</v>
      </c>
      <c r="BE108" s="91">
        <v>0</v>
      </c>
      <c r="BF108" s="91">
        <v>0</v>
      </c>
      <c r="BG108" s="91">
        <v>0</v>
      </c>
      <c r="BH108" s="91">
        <v>0</v>
      </c>
      <c r="BI108" s="91">
        <v>0</v>
      </c>
      <c r="BJ108" s="91">
        <v>0</v>
      </c>
      <c r="BK108" s="91">
        <v>0</v>
      </c>
      <c r="BL108" s="91">
        <v>0</v>
      </c>
      <c r="BM108" s="91">
        <v>0</v>
      </c>
      <c r="BN108" s="91">
        <v>0</v>
      </c>
      <c r="BO108" s="91">
        <v>0</v>
      </c>
      <c r="BP108" s="91">
        <v>0</v>
      </c>
      <c r="BQ108" s="91">
        <v>0</v>
      </c>
      <c r="BR108" s="91">
        <v>0</v>
      </c>
      <c r="BS108" s="91">
        <v>0</v>
      </c>
      <c r="BT108" s="91">
        <v>0</v>
      </c>
      <c r="BU108" s="91">
        <v>0</v>
      </c>
      <c r="BV108" s="91">
        <v>0</v>
      </c>
      <c r="BW108" s="91"/>
      <c r="BX108" s="91"/>
      <c r="BY108" s="91"/>
      <c r="BZ108" s="91"/>
      <c r="CA108" s="91"/>
      <c r="CB108" s="91"/>
    </row>
    <row r="109" spans="1:80" x14ac:dyDescent="0.25">
      <c r="A109" s="136"/>
      <c r="B109" s="91"/>
      <c r="C109" s="91"/>
      <c r="D109" s="91"/>
      <c r="E109" s="91"/>
      <c r="F109" s="91"/>
      <c r="G109" s="91"/>
      <c r="H109" s="91"/>
      <c r="I109" s="91"/>
      <c r="J109" s="91"/>
      <c r="K109" s="91"/>
      <c r="L109" s="91"/>
      <c r="M109" s="91"/>
      <c r="N109" s="91"/>
      <c r="O109" s="91"/>
      <c r="P109" s="91"/>
      <c r="Q109" s="91"/>
      <c r="R109" s="91"/>
      <c r="S109" s="91"/>
      <c r="T109" s="91"/>
      <c r="U109" s="91"/>
      <c r="V109" s="91"/>
      <c r="W109" s="91"/>
      <c r="X109" s="91"/>
      <c r="Y109" s="91"/>
      <c r="Z109" s="91"/>
      <c r="AA109" s="91"/>
      <c r="AB109" s="91"/>
      <c r="AC109" s="91"/>
      <c r="AD109" s="91"/>
      <c r="AE109" s="91"/>
      <c r="AF109" s="91"/>
      <c r="AG109" s="91"/>
      <c r="AH109" s="91"/>
      <c r="AI109" s="91"/>
      <c r="AJ109" s="91"/>
      <c r="AK109" s="91"/>
      <c r="AL109" s="91"/>
      <c r="AM109" s="91"/>
      <c r="AN109" s="91"/>
      <c r="AO109" s="91"/>
      <c r="AP109" s="91"/>
      <c r="AQ109" s="91"/>
      <c r="AR109" s="91"/>
      <c r="AS109" s="91"/>
      <c r="AT109" s="91"/>
      <c r="AU109" s="91"/>
      <c r="AV109" s="91"/>
      <c r="AW109" s="91"/>
      <c r="AX109" s="91"/>
      <c r="AY109" s="91"/>
      <c r="AZ109" s="91"/>
      <c r="BA109" s="91"/>
      <c r="BB109" s="91"/>
      <c r="BC109" s="91"/>
      <c r="BD109" s="91"/>
      <c r="BE109" s="91"/>
      <c r="BF109" s="91"/>
      <c r="BG109" s="91"/>
      <c r="BH109" s="91"/>
      <c r="BI109" s="91"/>
      <c r="BJ109" s="91"/>
      <c r="BK109" s="91"/>
      <c r="BL109" s="91"/>
      <c r="BM109" s="91"/>
      <c r="BN109" s="91"/>
      <c r="BO109" s="91"/>
      <c r="BP109" s="91"/>
      <c r="BQ109" s="91"/>
      <c r="BR109" s="91"/>
      <c r="BS109" s="91"/>
      <c r="BT109" s="91"/>
      <c r="BU109" s="91"/>
      <c r="BV109" s="91"/>
      <c r="BW109" s="91"/>
      <c r="BX109" s="91"/>
      <c r="BY109" s="91"/>
      <c r="BZ109" s="91"/>
      <c r="CA109" s="91"/>
      <c r="CB109" s="91"/>
    </row>
    <row r="110" spans="1:80" x14ac:dyDescent="0.25">
      <c r="A110" s="133">
        <v>1080001</v>
      </c>
      <c r="B110" s="134" t="s">
        <v>730</v>
      </c>
      <c r="C110" s="145"/>
      <c r="D110" s="145"/>
      <c r="E110" s="145"/>
      <c r="F110" s="145"/>
      <c r="G110" s="145"/>
      <c r="H110" s="145"/>
      <c r="I110" s="145"/>
      <c r="J110" s="145"/>
      <c r="K110" s="145"/>
      <c r="L110" s="145"/>
      <c r="M110" s="145"/>
      <c r="N110" s="145"/>
      <c r="O110" s="145"/>
      <c r="P110" s="145"/>
      <c r="Q110" s="145"/>
      <c r="R110" s="145"/>
      <c r="S110" s="145"/>
      <c r="T110" s="145"/>
      <c r="U110" s="145"/>
      <c r="V110" s="145"/>
      <c r="W110" s="145"/>
      <c r="X110" s="145"/>
      <c r="Y110" s="145"/>
      <c r="Z110" s="145"/>
      <c r="AA110" s="145"/>
      <c r="AB110" s="145"/>
      <c r="AC110" s="145"/>
      <c r="AD110" s="145"/>
      <c r="AE110" s="145"/>
      <c r="AF110" s="145"/>
      <c r="AG110" s="145"/>
      <c r="AH110" s="145"/>
      <c r="AI110" s="145"/>
      <c r="AJ110" s="145"/>
      <c r="AK110" s="145"/>
      <c r="AL110" s="145"/>
      <c r="AM110" s="145"/>
      <c r="AN110" s="145"/>
      <c r="AO110" s="145"/>
      <c r="AP110" s="145"/>
      <c r="AQ110" s="145"/>
      <c r="AR110" s="145"/>
      <c r="AS110" s="145"/>
      <c r="AT110" s="145"/>
      <c r="AU110" s="145"/>
      <c r="AV110" s="145"/>
      <c r="AW110" s="145"/>
      <c r="AX110" s="145"/>
      <c r="AY110" s="145"/>
      <c r="AZ110" s="145"/>
      <c r="BA110" s="145"/>
      <c r="BB110" s="145"/>
      <c r="BC110" s="145"/>
      <c r="BD110" s="145"/>
      <c r="BE110" s="145"/>
      <c r="BF110" s="145"/>
      <c r="BG110" s="145"/>
      <c r="BH110" s="145"/>
      <c r="BI110" s="145"/>
      <c r="BJ110" s="145"/>
      <c r="BK110" s="145"/>
      <c r="BL110" s="145"/>
      <c r="BM110" s="145"/>
      <c r="BN110" s="145"/>
      <c r="BO110" s="145"/>
      <c r="BP110" s="145"/>
      <c r="BQ110" s="145"/>
      <c r="BR110" s="145"/>
      <c r="BS110" s="145"/>
      <c r="BT110" s="145"/>
      <c r="BU110" s="145"/>
      <c r="BV110" s="145"/>
      <c r="BW110" s="145"/>
      <c r="BX110" s="145"/>
      <c r="BY110" s="145"/>
      <c r="BZ110" s="145"/>
      <c r="CA110" s="145"/>
      <c r="CB110" s="145"/>
    </row>
    <row r="111" spans="1:80" x14ac:dyDescent="0.25">
      <c r="A111" s="136" t="s">
        <v>698</v>
      </c>
      <c r="B111" s="88"/>
      <c r="C111" s="91">
        <v>67990773.629999995</v>
      </c>
      <c r="D111" s="91">
        <v>70081798.709999993</v>
      </c>
      <c r="E111" s="91">
        <v>68686003.689999998</v>
      </c>
      <c r="F111" s="91">
        <v>68388903.659999996</v>
      </c>
      <c r="G111" s="91">
        <v>75356826.019999996</v>
      </c>
      <c r="H111" s="91">
        <v>78036052.930000007</v>
      </c>
      <c r="I111" s="91">
        <v>77130935.579999998</v>
      </c>
      <c r="J111" s="91">
        <v>79301756.569999993</v>
      </c>
      <c r="K111" s="91">
        <v>83001238.730000004</v>
      </c>
      <c r="L111" s="91">
        <v>78581092.670000002</v>
      </c>
      <c r="M111" s="91">
        <v>78639373.75</v>
      </c>
      <c r="N111" s="91">
        <v>81565389.819999993</v>
      </c>
      <c r="O111" s="91">
        <v>80078525.709999993</v>
      </c>
      <c r="P111" s="91">
        <v>80078525.709999993</v>
      </c>
      <c r="Q111" s="91">
        <v>80078525.709999993</v>
      </c>
      <c r="R111" s="91">
        <v>80078525.709999993</v>
      </c>
      <c r="S111" s="91">
        <v>80078525.709999993</v>
      </c>
      <c r="T111" s="91">
        <v>80078525.709999993</v>
      </c>
      <c r="U111" s="91">
        <v>80078525.709999993</v>
      </c>
      <c r="V111" s="91">
        <v>80078525.709999993</v>
      </c>
      <c r="W111" s="91">
        <v>80078525.709999993</v>
      </c>
      <c r="X111" s="91">
        <v>80078525.709999993</v>
      </c>
      <c r="Y111" s="91">
        <v>80078525.709999993</v>
      </c>
      <c r="Z111" s="91">
        <v>80078525.709999993</v>
      </c>
      <c r="AA111" s="91">
        <v>80078525.709999993</v>
      </c>
      <c r="AB111" s="91">
        <v>80078525.709999993</v>
      </c>
      <c r="AC111" s="91">
        <v>80078525.709999993</v>
      </c>
      <c r="AD111" s="91">
        <v>80078525.709999993</v>
      </c>
      <c r="AE111" s="91">
        <v>80078525.709999993</v>
      </c>
      <c r="AF111" s="91">
        <v>80078525.709999993</v>
      </c>
      <c r="AG111" s="91">
        <v>80078525.709999993</v>
      </c>
      <c r="AH111" s="91">
        <v>80078525.709999993</v>
      </c>
      <c r="AI111" s="91">
        <v>80078525.709999993</v>
      </c>
      <c r="AJ111" s="91">
        <v>80078525.709999993</v>
      </c>
      <c r="AK111" s="91">
        <v>80078525.709999993</v>
      </c>
      <c r="AL111" s="91">
        <v>80078525.709999993</v>
      </c>
      <c r="AM111" s="91">
        <v>80078525.709999993</v>
      </c>
      <c r="AN111" s="91">
        <v>80078525.709999993</v>
      </c>
      <c r="AO111" s="91">
        <v>80078525.709999993</v>
      </c>
      <c r="AP111" s="91">
        <v>80078525.709999993</v>
      </c>
      <c r="AQ111" s="91">
        <v>80078525.709999993</v>
      </c>
      <c r="AR111" s="91">
        <v>80078525.709999993</v>
      </c>
      <c r="AS111" s="91">
        <v>80078525.709999993</v>
      </c>
      <c r="AT111" s="91">
        <v>80078525.709999993</v>
      </c>
      <c r="AU111" s="91">
        <v>80078525.709999993</v>
      </c>
      <c r="AV111" s="91">
        <v>80078525.709999993</v>
      </c>
      <c r="AW111" s="91">
        <v>80078525.709999993</v>
      </c>
      <c r="AX111" s="91">
        <v>80078525.709999993</v>
      </c>
      <c r="AY111" s="91">
        <v>80078525.709999993</v>
      </c>
      <c r="AZ111" s="91">
        <v>80078525.709999993</v>
      </c>
      <c r="BA111" s="91">
        <v>80078525.709999993</v>
      </c>
      <c r="BB111" s="91">
        <v>80078525.709999993</v>
      </c>
      <c r="BC111" s="91">
        <v>80078525.709999993</v>
      </c>
      <c r="BD111" s="91">
        <v>80078525.709999993</v>
      </c>
      <c r="BE111" s="91">
        <v>80078525.709999993</v>
      </c>
      <c r="BF111" s="91">
        <v>80078525.709999993</v>
      </c>
      <c r="BG111" s="91">
        <v>80078525.709999993</v>
      </c>
      <c r="BH111" s="91">
        <v>80078525.709999993</v>
      </c>
      <c r="BI111" s="91">
        <v>80078525.709999993</v>
      </c>
      <c r="BJ111" s="91">
        <v>80078525.709999993</v>
      </c>
      <c r="BK111" s="91">
        <v>80078525.709999993</v>
      </c>
      <c r="BL111" s="91">
        <v>80078525.709999993</v>
      </c>
      <c r="BM111" s="91">
        <v>80078525.709999993</v>
      </c>
      <c r="BN111" s="91">
        <v>80078525.709999993</v>
      </c>
      <c r="BO111" s="91">
        <v>80078525.709999993</v>
      </c>
      <c r="BP111" s="91">
        <v>80078525.709999993</v>
      </c>
      <c r="BQ111" s="91">
        <v>80078525.709999993</v>
      </c>
      <c r="BR111" s="91">
        <v>80078525.709999993</v>
      </c>
      <c r="BS111" s="91">
        <v>80078525.709999993</v>
      </c>
      <c r="BT111" s="91">
        <v>80078525.709999993</v>
      </c>
      <c r="BU111" s="91">
        <v>80078525.709999993</v>
      </c>
      <c r="BV111" s="91">
        <v>80078525.709999993</v>
      </c>
      <c r="BW111" s="91"/>
      <c r="BX111" s="91"/>
      <c r="BY111" s="91"/>
      <c r="BZ111" s="91"/>
      <c r="CA111" s="91"/>
      <c r="CB111" s="91"/>
    </row>
    <row r="112" spans="1:80" x14ac:dyDescent="0.25">
      <c r="A112" s="142" t="s">
        <v>721</v>
      </c>
      <c r="B112" s="91"/>
      <c r="C112" s="91">
        <v>-2018918.8900000001</v>
      </c>
      <c r="D112" s="91">
        <v>-2259006.35</v>
      </c>
      <c r="E112" s="91">
        <v>-7409218.9999999981</v>
      </c>
      <c r="F112" s="91">
        <v>-3078551.55</v>
      </c>
      <c r="G112" s="91">
        <v>-4645564.43</v>
      </c>
      <c r="H112" s="91">
        <v>-8770785.709999999</v>
      </c>
      <c r="I112" s="91">
        <v>-4874655.95</v>
      </c>
      <c r="J112" s="91">
        <v>-6891654.71</v>
      </c>
      <c r="K112" s="91">
        <v>-10509579.109999999</v>
      </c>
      <c r="L112" s="91">
        <v>-8045662.1999999993</v>
      </c>
      <c r="M112" s="91">
        <v>-9668127.7999999989</v>
      </c>
      <c r="N112" s="91">
        <v>-13757459.379999999</v>
      </c>
      <c r="O112" s="91">
        <v>-6353897.1699999999</v>
      </c>
      <c r="P112" s="91">
        <v>-6741785</v>
      </c>
      <c r="Q112" s="91">
        <v>-6372713.1699999999</v>
      </c>
      <c r="R112" s="91">
        <v>-5077281.93</v>
      </c>
      <c r="S112" s="91">
        <v>-7771726.6899999995</v>
      </c>
      <c r="T112" s="91">
        <v>-5954911.5099999998</v>
      </c>
      <c r="U112" s="91">
        <v>-5316835.8000000007</v>
      </c>
      <c r="V112" s="91">
        <v>-5063858.43</v>
      </c>
      <c r="W112" s="91">
        <v>-4803560.0600000005</v>
      </c>
      <c r="X112" s="91">
        <v>-4766755.76</v>
      </c>
      <c r="Y112" s="91">
        <v>-4830136.71</v>
      </c>
      <c r="Z112" s="91">
        <v>-4909513.18</v>
      </c>
      <c r="AA112" s="91">
        <v>-6286370.4199999999</v>
      </c>
      <c r="AB112" s="91">
        <v>-6655325.8000000007</v>
      </c>
      <c r="AC112" s="91">
        <v>-6549744.2000000002</v>
      </c>
      <c r="AD112" s="91">
        <v>-6729634.6199999992</v>
      </c>
      <c r="AE112" s="91">
        <v>-6770272.1500000004</v>
      </c>
      <c r="AF112" s="91">
        <v>-6901926.54</v>
      </c>
      <c r="AG112" s="91">
        <v>-7398395.7300000004</v>
      </c>
      <c r="AH112" s="91">
        <v>-6376647.1899999995</v>
      </c>
      <c r="AI112" s="91">
        <v>-6981681.2699999996</v>
      </c>
      <c r="AJ112" s="91">
        <v>-5612992.1599999992</v>
      </c>
      <c r="AK112" s="91">
        <v>-5341164.43</v>
      </c>
      <c r="AL112" s="91">
        <v>-5368104.8000000007</v>
      </c>
      <c r="AM112" s="91">
        <v>-5815947.0499999998</v>
      </c>
      <c r="AN112" s="91">
        <v>-6068947.1799999997</v>
      </c>
      <c r="AO112" s="91">
        <v>-6129444.4099999992</v>
      </c>
      <c r="AP112" s="91">
        <v>-6315613.8199999994</v>
      </c>
      <c r="AQ112" s="91">
        <v>-6671613.8499999996</v>
      </c>
      <c r="AR112" s="91">
        <v>-6447328.9099999992</v>
      </c>
      <c r="AS112" s="91">
        <v>-6776398.709999999</v>
      </c>
      <c r="AT112" s="91">
        <v>-7299958.879999999</v>
      </c>
      <c r="AU112" s="91">
        <v>-6457005.8199999994</v>
      </c>
      <c r="AV112" s="91">
        <v>-6758005.8199999994</v>
      </c>
      <c r="AW112" s="91">
        <v>-5993894.709999999</v>
      </c>
      <c r="AX112" s="91">
        <v>-5415628.8400000008</v>
      </c>
      <c r="AY112" s="91">
        <v>-4995513.84</v>
      </c>
      <c r="AZ112" s="91">
        <v>-5323201.01</v>
      </c>
      <c r="BA112" s="91">
        <v>-5616514.0099999998</v>
      </c>
      <c r="BB112" s="91">
        <v>-4938847.3500000006</v>
      </c>
      <c r="BC112" s="91">
        <v>-5126514.01</v>
      </c>
      <c r="BD112" s="91">
        <v>-5201514.01</v>
      </c>
      <c r="BE112" s="91">
        <v>-5288080.6800000006</v>
      </c>
      <c r="BF112" s="91">
        <v>-5059869.01</v>
      </c>
      <c r="BG112" s="91">
        <v>-5003247.34</v>
      </c>
      <c r="BH112" s="91">
        <v>-4683247.34</v>
      </c>
      <c r="BI112" s="91">
        <v>-4538914.01</v>
      </c>
      <c r="BJ112" s="91">
        <v>-4465092.75</v>
      </c>
      <c r="BK112" s="91">
        <v>-3391593.9</v>
      </c>
      <c r="BL112" s="91">
        <v>-3391594.1299999994</v>
      </c>
      <c r="BM112" s="91">
        <v>-3391594.1299999994</v>
      </c>
      <c r="BN112" s="91">
        <v>-3394705.2399999998</v>
      </c>
      <c r="BO112" s="91">
        <v>-3391594.1299999994</v>
      </c>
      <c r="BP112" s="91">
        <v>-3391594.1299999994</v>
      </c>
      <c r="BQ112" s="91">
        <v>-3393149.69</v>
      </c>
      <c r="BR112" s="91">
        <v>-3391594.1299999994</v>
      </c>
      <c r="BS112" s="91">
        <v>-3404038.57</v>
      </c>
      <c r="BT112" s="91">
        <v>-3404038.57</v>
      </c>
      <c r="BU112" s="91">
        <v>-3391594.1299999994</v>
      </c>
      <c r="BV112" s="91">
        <v>-3393161.7099999995</v>
      </c>
      <c r="BW112" s="91">
        <v>-81929185.079999983</v>
      </c>
      <c r="BX112" s="91">
        <v>-67962975.409999996</v>
      </c>
      <c r="BY112" s="91">
        <v>-76972259.309999987</v>
      </c>
      <c r="BZ112" s="91">
        <v>-76149788</v>
      </c>
      <c r="CA112" s="91">
        <v>-60240555.359999992</v>
      </c>
      <c r="CB112" s="91">
        <v>-40730252.460000001</v>
      </c>
    </row>
    <row r="113" spans="1:80" x14ac:dyDescent="0.25">
      <c r="A113" s="142" t="s">
        <v>722</v>
      </c>
      <c r="B113" s="91"/>
      <c r="C113" s="91">
        <v>0</v>
      </c>
      <c r="D113" s="91">
        <v>14741.84</v>
      </c>
      <c r="E113" s="91">
        <v>302315.02</v>
      </c>
      <c r="F113" s="91">
        <v>0</v>
      </c>
      <c r="G113" s="91">
        <v>37713.230000000003</v>
      </c>
      <c r="H113" s="91">
        <v>705863.34</v>
      </c>
      <c r="I113" s="91">
        <v>26375.78</v>
      </c>
      <c r="J113" s="91">
        <v>114081.35</v>
      </c>
      <c r="K113" s="91">
        <v>331570.99</v>
      </c>
      <c r="L113" s="91">
        <v>43535.66</v>
      </c>
      <c r="M113" s="91">
        <v>99594.13</v>
      </c>
      <c r="N113" s="91">
        <v>72354.39</v>
      </c>
      <c r="O113" s="91">
        <v>168943.58000000002</v>
      </c>
      <c r="P113" s="91">
        <v>224915.62</v>
      </c>
      <c r="Q113" s="91">
        <v>461907.26</v>
      </c>
      <c r="R113" s="91">
        <v>561980.22999999986</v>
      </c>
      <c r="S113" s="91">
        <v>193400.24</v>
      </c>
      <c r="T113" s="91">
        <v>390622.67000000004</v>
      </c>
      <c r="U113" s="91">
        <v>531025.33000000007</v>
      </c>
      <c r="V113" s="91">
        <v>180984.04</v>
      </c>
      <c r="W113" s="91">
        <v>819220.1</v>
      </c>
      <c r="X113" s="91">
        <v>290031.97000000003</v>
      </c>
      <c r="Y113" s="91">
        <v>714229.92999999982</v>
      </c>
      <c r="Z113" s="91">
        <v>-163566.96</v>
      </c>
      <c r="AA113" s="91">
        <v>166671.67999999996</v>
      </c>
      <c r="AB113" s="91">
        <v>250842.49</v>
      </c>
      <c r="AC113" s="91">
        <v>471186.6</v>
      </c>
      <c r="AD113" s="91">
        <v>547368.49999999988</v>
      </c>
      <c r="AE113" s="91">
        <v>184632.24</v>
      </c>
      <c r="AF113" s="91">
        <v>380084.36</v>
      </c>
      <c r="AG113" s="91">
        <v>647428.59000000008</v>
      </c>
      <c r="AH113" s="91">
        <v>185019.53999999998</v>
      </c>
      <c r="AI113" s="91">
        <v>950211.62000000011</v>
      </c>
      <c r="AJ113" s="91">
        <v>289908.26999999996</v>
      </c>
      <c r="AK113" s="91">
        <v>625571.82999999996</v>
      </c>
      <c r="AL113" s="91">
        <v>-131946.59</v>
      </c>
      <c r="AM113" s="91">
        <v>352416.58999999997</v>
      </c>
      <c r="AN113" s="91">
        <v>352416.58999999997</v>
      </c>
      <c r="AO113" s="91">
        <v>352416.58999999997</v>
      </c>
      <c r="AP113" s="91">
        <v>352416.58999999997</v>
      </c>
      <c r="AQ113" s="91">
        <v>352416.58999999997</v>
      </c>
      <c r="AR113" s="91">
        <v>352416.58999999997</v>
      </c>
      <c r="AS113" s="91">
        <v>352416.58999999997</v>
      </c>
      <c r="AT113" s="91">
        <v>352416.58999999997</v>
      </c>
      <c r="AU113" s="91">
        <v>352416.58999999997</v>
      </c>
      <c r="AV113" s="91">
        <v>352416.58999999997</v>
      </c>
      <c r="AW113" s="91">
        <v>352416.58999999997</v>
      </c>
      <c r="AX113" s="91">
        <v>352416.67</v>
      </c>
      <c r="AY113" s="91">
        <v>375826.21</v>
      </c>
      <c r="AZ113" s="91">
        <v>375826.21</v>
      </c>
      <c r="BA113" s="91">
        <v>375826.21</v>
      </c>
      <c r="BB113" s="91">
        <v>375826.21</v>
      </c>
      <c r="BC113" s="91">
        <v>375826.21</v>
      </c>
      <c r="BD113" s="91">
        <v>375826.21</v>
      </c>
      <c r="BE113" s="91">
        <v>375826.21</v>
      </c>
      <c r="BF113" s="91">
        <v>375826.21</v>
      </c>
      <c r="BG113" s="91">
        <v>375826.21</v>
      </c>
      <c r="BH113" s="91">
        <v>375826.21</v>
      </c>
      <c r="BI113" s="91">
        <v>375826.21</v>
      </c>
      <c r="BJ113" s="91">
        <v>375826.20999999996</v>
      </c>
      <c r="BK113" s="91">
        <v>382151.21</v>
      </c>
      <c r="BL113" s="91">
        <v>382151.21</v>
      </c>
      <c r="BM113" s="91">
        <v>382151.21</v>
      </c>
      <c r="BN113" s="91">
        <v>382151.21</v>
      </c>
      <c r="BO113" s="91">
        <v>382151.21</v>
      </c>
      <c r="BP113" s="91">
        <v>382151.21</v>
      </c>
      <c r="BQ113" s="91">
        <v>382151.21</v>
      </c>
      <c r="BR113" s="91">
        <v>382151.21</v>
      </c>
      <c r="BS113" s="91">
        <v>382151.21</v>
      </c>
      <c r="BT113" s="91">
        <v>382151.21</v>
      </c>
      <c r="BU113" s="91">
        <v>382151.21</v>
      </c>
      <c r="BV113" s="91">
        <v>382151.20999999996</v>
      </c>
      <c r="BW113" s="91">
        <v>1748145.7299999997</v>
      </c>
      <c r="BX113" s="91">
        <v>4373694.0100000007</v>
      </c>
      <c r="BY113" s="91">
        <v>4566979.13</v>
      </c>
      <c r="BZ113" s="91">
        <v>4228999.1599999992</v>
      </c>
      <c r="CA113" s="91">
        <v>4509914.5199999996</v>
      </c>
      <c r="CB113" s="91">
        <v>4585814.5200000005</v>
      </c>
    </row>
    <row r="114" spans="1:80" x14ac:dyDescent="0.25">
      <c r="A114" s="142" t="s">
        <v>731</v>
      </c>
      <c r="B114" s="165">
        <v>74373874.989999995</v>
      </c>
      <c r="C114" s="91">
        <v>4500184.4900000021</v>
      </c>
      <c r="D114" s="91">
        <v>1327923.79</v>
      </c>
      <c r="E114" s="91">
        <v>7469331.8899999978</v>
      </c>
      <c r="F114" s="91">
        <v>10339589.34</v>
      </c>
      <c r="G114" s="91">
        <v>7623419.919999999</v>
      </c>
      <c r="H114" s="91">
        <v>8135944.4200000018</v>
      </c>
      <c r="I114" s="91">
        <v>7381855.0999999978</v>
      </c>
      <c r="J114" s="91">
        <v>11161714.710000001</v>
      </c>
      <c r="K114" s="91">
        <v>5864447.2200000016</v>
      </c>
      <c r="L114" s="91">
        <v>8500914.7899999991</v>
      </c>
      <c r="M114" s="91">
        <v>12783879.999999998</v>
      </c>
      <c r="N114" s="91">
        <v>12625590.489999998</v>
      </c>
      <c r="O114" s="91">
        <v>6353897.1699999999</v>
      </c>
      <c r="P114" s="91">
        <v>6741785</v>
      </c>
      <c r="Q114" s="91">
        <v>6372713.1699999999</v>
      </c>
      <c r="R114" s="91">
        <v>5077281.93</v>
      </c>
      <c r="S114" s="91">
        <v>7771726.6899999995</v>
      </c>
      <c r="T114" s="91">
        <v>5954911.5099999998</v>
      </c>
      <c r="U114" s="91">
        <v>5316835.8000000007</v>
      </c>
      <c r="V114" s="91">
        <v>5063858.43</v>
      </c>
      <c r="W114" s="91">
        <v>4803560.0600000005</v>
      </c>
      <c r="X114" s="91">
        <v>4766755.76</v>
      </c>
      <c r="Y114" s="91">
        <v>4830136.71</v>
      </c>
      <c r="Z114" s="91">
        <v>4909513.18</v>
      </c>
      <c r="AA114" s="91">
        <v>6286370.4199999999</v>
      </c>
      <c r="AB114" s="91">
        <v>6655325.8000000007</v>
      </c>
      <c r="AC114" s="91">
        <v>6549744.2000000002</v>
      </c>
      <c r="AD114" s="91">
        <v>6729634.6199999992</v>
      </c>
      <c r="AE114" s="91">
        <v>6770272.1500000004</v>
      </c>
      <c r="AF114" s="91">
        <v>6901926.54</v>
      </c>
      <c r="AG114" s="91">
        <v>7398395.7300000004</v>
      </c>
      <c r="AH114" s="91">
        <v>6376647.1899999995</v>
      </c>
      <c r="AI114" s="91">
        <v>6981681.2699999996</v>
      </c>
      <c r="AJ114" s="91">
        <v>5612992.1599999992</v>
      </c>
      <c r="AK114" s="91">
        <v>5341164.43</v>
      </c>
      <c r="AL114" s="91">
        <v>5368104.8000000007</v>
      </c>
      <c r="AM114" s="91">
        <v>5815947.0499999998</v>
      </c>
      <c r="AN114" s="91">
        <v>6068947.1799999997</v>
      </c>
      <c r="AO114" s="91">
        <v>6129444.4099999992</v>
      </c>
      <c r="AP114" s="91">
        <v>6315613.8199999994</v>
      </c>
      <c r="AQ114" s="91">
        <v>6671613.8499999996</v>
      </c>
      <c r="AR114" s="91">
        <v>6447328.9099999992</v>
      </c>
      <c r="AS114" s="91">
        <v>6776398.709999999</v>
      </c>
      <c r="AT114" s="91">
        <v>7299958.879999999</v>
      </c>
      <c r="AU114" s="91">
        <v>6457005.8199999994</v>
      </c>
      <c r="AV114" s="91">
        <v>6758005.8199999994</v>
      </c>
      <c r="AW114" s="91">
        <v>5993894.709999999</v>
      </c>
      <c r="AX114" s="91">
        <v>5415628.8400000008</v>
      </c>
      <c r="AY114" s="91">
        <v>4995513.84</v>
      </c>
      <c r="AZ114" s="91">
        <v>5323201.01</v>
      </c>
      <c r="BA114" s="91">
        <v>5616514.0099999998</v>
      </c>
      <c r="BB114" s="91">
        <v>4938847.3500000006</v>
      </c>
      <c r="BC114" s="91">
        <v>5126514.01</v>
      </c>
      <c r="BD114" s="91">
        <v>5201514.01</v>
      </c>
      <c r="BE114" s="91">
        <v>5288080.6800000006</v>
      </c>
      <c r="BF114" s="91">
        <v>5059869.01</v>
      </c>
      <c r="BG114" s="91">
        <v>5003247.34</v>
      </c>
      <c r="BH114" s="91">
        <v>4683247.34</v>
      </c>
      <c r="BI114" s="91">
        <v>4538914.01</v>
      </c>
      <c r="BJ114" s="91">
        <v>4465092.75</v>
      </c>
      <c r="BK114" s="91">
        <v>3391593.9</v>
      </c>
      <c r="BL114" s="91">
        <v>3391594.1299999994</v>
      </c>
      <c r="BM114" s="91">
        <v>3391594.1299999994</v>
      </c>
      <c r="BN114" s="91">
        <v>3394705.2399999998</v>
      </c>
      <c r="BO114" s="91">
        <v>3391594.1299999994</v>
      </c>
      <c r="BP114" s="91">
        <v>3391594.1299999994</v>
      </c>
      <c r="BQ114" s="91">
        <v>3393149.69</v>
      </c>
      <c r="BR114" s="91">
        <v>3391594.1299999994</v>
      </c>
      <c r="BS114" s="91">
        <v>3404038.57</v>
      </c>
      <c r="BT114" s="91">
        <v>3404038.57</v>
      </c>
      <c r="BU114" s="91">
        <v>3391594.1299999994</v>
      </c>
      <c r="BV114" s="91">
        <v>3393161.7099999995</v>
      </c>
      <c r="BW114" s="91">
        <v>97714796.159999982</v>
      </c>
      <c r="BX114" s="91">
        <v>67962975.409999996</v>
      </c>
      <c r="BY114" s="91">
        <v>76972259.309999987</v>
      </c>
      <c r="BZ114" s="91">
        <v>76149788</v>
      </c>
      <c r="CA114" s="91">
        <v>60240555.359999992</v>
      </c>
      <c r="CB114" s="91">
        <v>40730252.460000001</v>
      </c>
    </row>
    <row r="115" spans="1:80" x14ac:dyDescent="0.25">
      <c r="A115" s="142" t="s">
        <v>732</v>
      </c>
      <c r="B115" s="166">
        <v>-6383101.3600000003</v>
      </c>
      <c r="C115" s="138">
        <v>-390240.51999999973</v>
      </c>
      <c r="D115" s="138">
        <v>-479454.30000000016</v>
      </c>
      <c r="E115" s="138">
        <v>-659527.94000000018</v>
      </c>
      <c r="F115" s="138">
        <v>-293115.43000000011</v>
      </c>
      <c r="G115" s="138">
        <v>-336341.80999999988</v>
      </c>
      <c r="H115" s="138">
        <v>-976139.40000000014</v>
      </c>
      <c r="I115" s="138">
        <v>-362753.93999999983</v>
      </c>
      <c r="J115" s="138">
        <v>-684659.19</v>
      </c>
      <c r="K115" s="138">
        <v>-106585.15999999992</v>
      </c>
      <c r="L115" s="138">
        <v>-440507.17000000016</v>
      </c>
      <c r="M115" s="138">
        <v>-289330.25999999989</v>
      </c>
      <c r="N115" s="138">
        <v>-427349.61000000016</v>
      </c>
      <c r="O115" s="138">
        <v>-168943.58000000002</v>
      </c>
      <c r="P115" s="138">
        <v>-224915.62</v>
      </c>
      <c r="Q115" s="138">
        <v>-461907.26</v>
      </c>
      <c r="R115" s="138">
        <v>-561980.22999999986</v>
      </c>
      <c r="S115" s="138">
        <v>-193400.24</v>
      </c>
      <c r="T115" s="138">
        <v>-390622.67000000004</v>
      </c>
      <c r="U115" s="138">
        <v>-531025.33000000007</v>
      </c>
      <c r="V115" s="138">
        <v>-180984.04</v>
      </c>
      <c r="W115" s="138">
        <v>-819220.1</v>
      </c>
      <c r="X115" s="138">
        <v>-290031.97000000003</v>
      </c>
      <c r="Y115" s="138">
        <v>-714229.92999999982</v>
      </c>
      <c r="Z115" s="138">
        <v>163566.96</v>
      </c>
      <c r="AA115" s="138">
        <v>-166671.67999999996</v>
      </c>
      <c r="AB115" s="138">
        <v>-250842.49</v>
      </c>
      <c r="AC115" s="138">
        <v>-471186.6</v>
      </c>
      <c r="AD115" s="138">
        <v>-547368.49999999988</v>
      </c>
      <c r="AE115" s="138">
        <v>-184632.24</v>
      </c>
      <c r="AF115" s="138">
        <v>-380084.36</v>
      </c>
      <c r="AG115" s="138">
        <v>-647428.59000000008</v>
      </c>
      <c r="AH115" s="138">
        <v>-185019.53999999998</v>
      </c>
      <c r="AI115" s="138">
        <v>-950211.62000000011</v>
      </c>
      <c r="AJ115" s="138">
        <v>-289908.26999999996</v>
      </c>
      <c r="AK115" s="138">
        <v>-625571.82999999996</v>
      </c>
      <c r="AL115" s="138">
        <v>131946.59</v>
      </c>
      <c r="AM115" s="138">
        <v>-352416.58999999997</v>
      </c>
      <c r="AN115" s="138">
        <v>-352416.58999999997</v>
      </c>
      <c r="AO115" s="138">
        <v>-352416.58999999997</v>
      </c>
      <c r="AP115" s="138">
        <v>-352416.58999999997</v>
      </c>
      <c r="AQ115" s="138">
        <v>-352416.58999999997</v>
      </c>
      <c r="AR115" s="138">
        <v>-352416.58999999997</v>
      </c>
      <c r="AS115" s="138">
        <v>-352416.58999999997</v>
      </c>
      <c r="AT115" s="138">
        <v>-352416.58999999997</v>
      </c>
      <c r="AU115" s="138">
        <v>-352416.58999999997</v>
      </c>
      <c r="AV115" s="138">
        <v>-352416.58999999997</v>
      </c>
      <c r="AW115" s="138">
        <v>-352416.58999999997</v>
      </c>
      <c r="AX115" s="138">
        <v>-352416.67</v>
      </c>
      <c r="AY115" s="138">
        <v>-375826.21</v>
      </c>
      <c r="AZ115" s="138">
        <v>-375826.21</v>
      </c>
      <c r="BA115" s="138">
        <v>-375826.21</v>
      </c>
      <c r="BB115" s="138">
        <v>-375826.21</v>
      </c>
      <c r="BC115" s="138">
        <v>-375826.21</v>
      </c>
      <c r="BD115" s="138">
        <v>-375826.21</v>
      </c>
      <c r="BE115" s="138">
        <v>-375826.21</v>
      </c>
      <c r="BF115" s="138">
        <v>-375826.21</v>
      </c>
      <c r="BG115" s="138">
        <v>-375826.21</v>
      </c>
      <c r="BH115" s="138">
        <v>-375826.21</v>
      </c>
      <c r="BI115" s="138">
        <v>-375826.21</v>
      </c>
      <c r="BJ115" s="138">
        <v>-375826.20999999996</v>
      </c>
      <c r="BK115" s="138">
        <v>-382151.21</v>
      </c>
      <c r="BL115" s="138">
        <v>-382151.21</v>
      </c>
      <c r="BM115" s="138">
        <v>-382151.21</v>
      </c>
      <c r="BN115" s="138">
        <v>-382151.21</v>
      </c>
      <c r="BO115" s="138">
        <v>-382151.21</v>
      </c>
      <c r="BP115" s="138">
        <v>-382151.21</v>
      </c>
      <c r="BQ115" s="138">
        <v>-382151.21</v>
      </c>
      <c r="BR115" s="138">
        <v>-382151.21</v>
      </c>
      <c r="BS115" s="138">
        <v>-382151.21</v>
      </c>
      <c r="BT115" s="138">
        <v>-382151.21</v>
      </c>
      <c r="BU115" s="138">
        <v>-382151.21</v>
      </c>
      <c r="BV115" s="138">
        <v>-382151.20999999996</v>
      </c>
      <c r="BW115" s="91">
        <v>-5446004.7300000004</v>
      </c>
      <c r="BX115" s="91">
        <v>-4373694.0100000007</v>
      </c>
      <c r="BY115" s="91">
        <v>-4566979.13</v>
      </c>
      <c r="BZ115" s="91">
        <v>-4228999.1599999992</v>
      </c>
      <c r="CA115" s="91">
        <v>-4509914.5199999996</v>
      </c>
      <c r="CB115" s="91">
        <v>-4585814.5200000005</v>
      </c>
    </row>
    <row r="116" spans="1:80" x14ac:dyDescent="0.25">
      <c r="A116" s="139" t="s">
        <v>315</v>
      </c>
      <c r="B116" s="167">
        <v>67990773.629999995</v>
      </c>
      <c r="C116" s="141">
        <v>70081798.709999993</v>
      </c>
      <c r="D116" s="141">
        <v>68686003.689999998</v>
      </c>
      <c r="E116" s="141">
        <v>68388903.659999996</v>
      </c>
      <c r="F116" s="141">
        <v>75356826.019999996</v>
      </c>
      <c r="G116" s="141">
        <v>78036052.930000007</v>
      </c>
      <c r="H116" s="141">
        <v>77130935.579999998</v>
      </c>
      <c r="I116" s="141">
        <v>79301756.569999993</v>
      </c>
      <c r="J116" s="141">
        <v>83001238.730000004</v>
      </c>
      <c r="K116" s="141">
        <v>78581092.670000002</v>
      </c>
      <c r="L116" s="141">
        <v>78639373.75</v>
      </c>
      <c r="M116" s="141">
        <v>81565389.819999993</v>
      </c>
      <c r="N116" s="141">
        <v>80078525.709999993</v>
      </c>
      <c r="O116" s="141">
        <v>80078525.709999993</v>
      </c>
      <c r="P116" s="141">
        <v>80078525.709999993</v>
      </c>
      <c r="Q116" s="141">
        <v>80078525.709999993</v>
      </c>
      <c r="R116" s="141">
        <v>80078525.709999993</v>
      </c>
      <c r="S116" s="141">
        <v>80078525.709999993</v>
      </c>
      <c r="T116" s="141">
        <v>80078525.709999993</v>
      </c>
      <c r="U116" s="141">
        <v>80078525.709999993</v>
      </c>
      <c r="V116" s="141">
        <v>80078525.709999993</v>
      </c>
      <c r="W116" s="141">
        <v>80078525.709999993</v>
      </c>
      <c r="X116" s="141">
        <v>80078525.709999993</v>
      </c>
      <c r="Y116" s="141">
        <v>80078525.709999993</v>
      </c>
      <c r="Z116" s="141">
        <v>80078525.709999993</v>
      </c>
      <c r="AA116" s="141">
        <v>80078525.709999993</v>
      </c>
      <c r="AB116" s="141">
        <v>80078525.709999993</v>
      </c>
      <c r="AC116" s="141">
        <v>80078525.709999993</v>
      </c>
      <c r="AD116" s="141">
        <v>80078525.709999993</v>
      </c>
      <c r="AE116" s="141">
        <v>80078525.709999993</v>
      </c>
      <c r="AF116" s="141">
        <v>80078525.709999993</v>
      </c>
      <c r="AG116" s="141">
        <v>80078525.709999993</v>
      </c>
      <c r="AH116" s="141">
        <v>80078525.709999993</v>
      </c>
      <c r="AI116" s="141">
        <v>80078525.709999993</v>
      </c>
      <c r="AJ116" s="141">
        <v>80078525.709999993</v>
      </c>
      <c r="AK116" s="141">
        <v>80078525.709999993</v>
      </c>
      <c r="AL116" s="141">
        <v>80078525.709999993</v>
      </c>
      <c r="AM116" s="141">
        <v>80078525.709999993</v>
      </c>
      <c r="AN116" s="141">
        <v>80078525.709999993</v>
      </c>
      <c r="AO116" s="141">
        <v>80078525.709999993</v>
      </c>
      <c r="AP116" s="141">
        <v>80078525.709999993</v>
      </c>
      <c r="AQ116" s="141">
        <v>80078525.709999993</v>
      </c>
      <c r="AR116" s="141">
        <v>80078525.709999993</v>
      </c>
      <c r="AS116" s="141">
        <v>80078525.709999993</v>
      </c>
      <c r="AT116" s="141">
        <v>80078525.709999993</v>
      </c>
      <c r="AU116" s="141">
        <v>80078525.709999993</v>
      </c>
      <c r="AV116" s="141">
        <v>80078525.709999993</v>
      </c>
      <c r="AW116" s="141">
        <v>80078525.709999993</v>
      </c>
      <c r="AX116" s="141">
        <v>80078525.709999993</v>
      </c>
      <c r="AY116" s="141">
        <v>80078525.709999993</v>
      </c>
      <c r="AZ116" s="141">
        <v>80078525.709999993</v>
      </c>
      <c r="BA116" s="141">
        <v>80078525.709999993</v>
      </c>
      <c r="BB116" s="141">
        <v>80078525.709999993</v>
      </c>
      <c r="BC116" s="141">
        <v>80078525.709999993</v>
      </c>
      <c r="BD116" s="141">
        <v>80078525.709999993</v>
      </c>
      <c r="BE116" s="141">
        <v>80078525.709999993</v>
      </c>
      <c r="BF116" s="141">
        <v>80078525.709999993</v>
      </c>
      <c r="BG116" s="141">
        <v>80078525.709999993</v>
      </c>
      <c r="BH116" s="141">
        <v>80078525.709999993</v>
      </c>
      <c r="BI116" s="141">
        <v>80078525.709999993</v>
      </c>
      <c r="BJ116" s="141">
        <v>80078525.709999993</v>
      </c>
      <c r="BK116" s="141">
        <v>80078525.709999993</v>
      </c>
      <c r="BL116" s="141">
        <v>80078525.709999993</v>
      </c>
      <c r="BM116" s="141">
        <v>80078525.709999993</v>
      </c>
      <c r="BN116" s="141">
        <v>80078525.709999993</v>
      </c>
      <c r="BO116" s="141">
        <v>80078525.709999993</v>
      </c>
      <c r="BP116" s="141">
        <v>80078525.709999993</v>
      </c>
      <c r="BQ116" s="141">
        <v>80078525.709999993</v>
      </c>
      <c r="BR116" s="141">
        <v>80078525.709999993</v>
      </c>
      <c r="BS116" s="141">
        <v>80078525.709999993</v>
      </c>
      <c r="BT116" s="141">
        <v>80078525.709999993</v>
      </c>
      <c r="BU116" s="141">
        <v>80078525.709999993</v>
      </c>
      <c r="BV116" s="141">
        <v>80078525.709999993</v>
      </c>
      <c r="BW116" s="141">
        <v>12087752.08</v>
      </c>
      <c r="BX116" s="141">
        <v>0</v>
      </c>
      <c r="BY116" s="141">
        <v>0</v>
      </c>
      <c r="BZ116" s="141">
        <v>0</v>
      </c>
      <c r="CA116" s="141">
        <v>0</v>
      </c>
      <c r="CB116" s="141">
        <v>0</v>
      </c>
    </row>
    <row r="117" spans="1:80" x14ac:dyDescent="0.25">
      <c r="A117" s="136" t="s">
        <v>700</v>
      </c>
      <c r="B117" s="91">
        <v>0</v>
      </c>
      <c r="C117" s="91">
        <v>0</v>
      </c>
      <c r="D117" s="91">
        <v>0</v>
      </c>
      <c r="E117" s="91">
        <v>0</v>
      </c>
      <c r="F117" s="91">
        <v>0</v>
      </c>
      <c r="G117" s="91">
        <v>0</v>
      </c>
      <c r="H117" s="91">
        <v>0</v>
      </c>
      <c r="I117" s="91">
        <v>0</v>
      </c>
      <c r="J117" s="91">
        <v>0</v>
      </c>
      <c r="K117" s="91">
        <v>0</v>
      </c>
      <c r="L117" s="91">
        <v>0</v>
      </c>
      <c r="M117" s="91">
        <v>0</v>
      </c>
      <c r="N117" s="91">
        <v>0</v>
      </c>
      <c r="O117" s="91">
        <v>0</v>
      </c>
      <c r="P117" s="91">
        <v>0</v>
      </c>
      <c r="Q117" s="91">
        <v>0</v>
      </c>
      <c r="R117" s="91">
        <v>0</v>
      </c>
      <c r="S117" s="91">
        <v>0</v>
      </c>
      <c r="T117" s="91">
        <v>0</v>
      </c>
      <c r="U117" s="91">
        <v>0</v>
      </c>
      <c r="V117" s="91">
        <v>0</v>
      </c>
      <c r="W117" s="91">
        <v>0</v>
      </c>
      <c r="X117" s="91">
        <v>0</v>
      </c>
      <c r="Y117" s="91">
        <v>0</v>
      </c>
      <c r="Z117" s="91">
        <v>0</v>
      </c>
      <c r="AA117" s="91">
        <v>0</v>
      </c>
      <c r="AB117" s="91">
        <v>0</v>
      </c>
      <c r="AC117" s="91">
        <v>0</v>
      </c>
      <c r="AD117" s="91">
        <v>0</v>
      </c>
      <c r="AE117" s="91">
        <v>0</v>
      </c>
      <c r="AF117" s="91">
        <v>0</v>
      </c>
      <c r="AG117" s="91">
        <v>0</v>
      </c>
      <c r="AH117" s="91">
        <v>0</v>
      </c>
      <c r="AI117" s="91">
        <v>0</v>
      </c>
      <c r="AJ117" s="91">
        <v>0</v>
      </c>
      <c r="AK117" s="91">
        <v>0</v>
      </c>
      <c r="AL117" s="91">
        <v>0</v>
      </c>
      <c r="AM117" s="91">
        <v>0</v>
      </c>
      <c r="AN117" s="91">
        <v>0</v>
      </c>
      <c r="AO117" s="91">
        <v>0</v>
      </c>
      <c r="AP117" s="91">
        <v>0</v>
      </c>
      <c r="AQ117" s="91">
        <v>0</v>
      </c>
      <c r="AR117" s="91">
        <v>0</v>
      </c>
      <c r="AS117" s="91">
        <v>0</v>
      </c>
      <c r="AT117" s="91">
        <v>0</v>
      </c>
      <c r="AU117" s="91">
        <v>0</v>
      </c>
      <c r="AV117" s="91">
        <v>0</v>
      </c>
      <c r="AW117" s="91">
        <v>0</v>
      </c>
      <c r="AX117" s="91">
        <v>0</v>
      </c>
      <c r="AY117" s="91">
        <v>0</v>
      </c>
      <c r="AZ117" s="91">
        <v>0</v>
      </c>
      <c r="BA117" s="91">
        <v>0</v>
      </c>
      <c r="BB117" s="91">
        <v>0</v>
      </c>
      <c r="BC117" s="91">
        <v>0</v>
      </c>
      <c r="BD117" s="91">
        <v>0</v>
      </c>
      <c r="BE117" s="91">
        <v>0</v>
      </c>
      <c r="BF117" s="91">
        <v>0</v>
      </c>
      <c r="BG117" s="91">
        <v>0</v>
      </c>
      <c r="BH117" s="91">
        <v>0</v>
      </c>
      <c r="BI117" s="91">
        <v>0</v>
      </c>
      <c r="BJ117" s="91">
        <v>0</v>
      </c>
      <c r="BK117" s="91">
        <v>0</v>
      </c>
      <c r="BL117" s="91">
        <v>0</v>
      </c>
      <c r="BM117" s="91">
        <v>0</v>
      </c>
      <c r="BN117" s="91">
        <v>0</v>
      </c>
      <c r="BO117" s="91">
        <v>0</v>
      </c>
      <c r="BP117" s="91">
        <v>0</v>
      </c>
      <c r="BQ117" s="91">
        <v>0</v>
      </c>
      <c r="BR117" s="91">
        <v>0</v>
      </c>
      <c r="BS117" s="91">
        <v>0</v>
      </c>
      <c r="BT117" s="91">
        <v>0</v>
      </c>
      <c r="BU117" s="91">
        <v>0</v>
      </c>
      <c r="BV117" s="91">
        <v>0</v>
      </c>
      <c r="BW117" s="91"/>
      <c r="BX117" s="91"/>
      <c r="BY117" s="91"/>
      <c r="BZ117" s="91"/>
      <c r="CA117" s="91"/>
      <c r="CB117" s="91"/>
    </row>
    <row r="118" spans="1:80" x14ac:dyDescent="0.25">
      <c r="A118" s="136"/>
      <c r="B118" s="91"/>
      <c r="C118" s="91"/>
      <c r="D118" s="91"/>
      <c r="E118" s="91"/>
      <c r="F118" s="91"/>
      <c r="G118" s="91"/>
      <c r="H118" s="91"/>
      <c r="I118" s="91"/>
      <c r="J118" s="91"/>
      <c r="K118" s="91"/>
      <c r="L118" s="91"/>
      <c r="M118" s="91"/>
      <c r="N118" s="91"/>
      <c r="O118" s="91"/>
      <c r="P118" s="91"/>
      <c r="Q118" s="91"/>
      <c r="R118" s="91"/>
      <c r="S118" s="91"/>
      <c r="T118" s="91"/>
      <c r="U118" s="91"/>
      <c r="V118" s="91"/>
      <c r="W118" s="91"/>
      <c r="X118" s="91"/>
      <c r="Y118" s="91"/>
      <c r="Z118" s="91"/>
      <c r="AA118" s="91"/>
      <c r="AB118" s="91"/>
      <c r="AC118" s="91"/>
      <c r="AD118" s="91"/>
      <c r="AE118" s="91"/>
      <c r="AF118" s="91"/>
      <c r="AG118" s="91"/>
      <c r="AH118" s="91"/>
      <c r="AI118" s="91"/>
      <c r="AJ118" s="91"/>
      <c r="AK118" s="91"/>
      <c r="AL118" s="91"/>
      <c r="AM118" s="91"/>
      <c r="AN118" s="91"/>
      <c r="AO118" s="91"/>
      <c r="AP118" s="91"/>
      <c r="AQ118" s="91"/>
      <c r="AR118" s="91"/>
      <c r="AS118" s="91"/>
      <c r="AT118" s="91"/>
      <c r="AU118" s="91"/>
      <c r="AV118" s="91"/>
      <c r="AW118" s="91"/>
      <c r="AX118" s="91"/>
      <c r="AY118" s="91"/>
      <c r="AZ118" s="91"/>
      <c r="BA118" s="91"/>
      <c r="BB118" s="91"/>
      <c r="BC118" s="91"/>
      <c r="BD118" s="91"/>
      <c r="BE118" s="91"/>
      <c r="BF118" s="91"/>
      <c r="BG118" s="91"/>
      <c r="BH118" s="91"/>
      <c r="BI118" s="91"/>
      <c r="BJ118" s="91"/>
      <c r="BK118" s="91"/>
      <c r="BL118" s="91"/>
      <c r="BM118" s="91"/>
      <c r="BN118" s="91"/>
      <c r="BO118" s="91"/>
      <c r="BP118" s="91"/>
      <c r="BQ118" s="91"/>
      <c r="BR118" s="91"/>
      <c r="BS118" s="91"/>
      <c r="BT118" s="91"/>
      <c r="BU118" s="91"/>
      <c r="BV118" s="91"/>
      <c r="BW118" s="91"/>
      <c r="BX118" s="91"/>
      <c r="BY118" s="91"/>
      <c r="BZ118" s="91"/>
      <c r="CA118" s="91"/>
      <c r="CB118" s="91"/>
    </row>
    <row r="119" spans="1:80" x14ac:dyDescent="0.25">
      <c r="A119" s="133">
        <v>1110000</v>
      </c>
      <c r="B119" s="134" t="s">
        <v>733</v>
      </c>
      <c r="C119" s="145"/>
      <c r="D119" s="145"/>
      <c r="E119" s="145"/>
      <c r="F119" s="145"/>
      <c r="G119" s="145"/>
      <c r="H119" s="145"/>
      <c r="I119" s="145"/>
      <c r="J119" s="145"/>
      <c r="K119" s="145"/>
      <c r="L119" s="145"/>
      <c r="M119" s="145"/>
      <c r="N119" s="145"/>
      <c r="O119" s="145"/>
      <c r="P119" s="145"/>
      <c r="Q119" s="145"/>
      <c r="R119" s="145"/>
      <c r="S119" s="145"/>
      <c r="T119" s="145"/>
      <c r="U119" s="145"/>
      <c r="V119" s="145"/>
      <c r="W119" s="145"/>
      <c r="X119" s="145"/>
      <c r="Y119" s="145"/>
      <c r="Z119" s="145"/>
      <c r="AA119" s="145"/>
      <c r="AB119" s="145"/>
      <c r="AC119" s="145"/>
      <c r="AD119" s="145"/>
      <c r="AE119" s="145"/>
      <c r="AF119" s="145"/>
      <c r="AG119" s="145"/>
      <c r="AH119" s="145"/>
      <c r="AI119" s="145"/>
      <c r="AJ119" s="145"/>
      <c r="AK119" s="145"/>
      <c r="AL119" s="145"/>
      <c r="AM119" s="145"/>
      <c r="AN119" s="145"/>
      <c r="AO119" s="145"/>
      <c r="AP119" s="145"/>
      <c r="AQ119" s="145"/>
      <c r="AR119" s="145"/>
      <c r="AS119" s="145"/>
      <c r="AT119" s="145"/>
      <c r="AU119" s="145"/>
      <c r="AV119" s="145"/>
      <c r="AW119" s="145"/>
      <c r="AX119" s="145"/>
      <c r="AY119" s="145"/>
      <c r="AZ119" s="145"/>
      <c r="BA119" s="145"/>
      <c r="BB119" s="145"/>
      <c r="BC119" s="145"/>
      <c r="BD119" s="145"/>
      <c r="BE119" s="145"/>
      <c r="BF119" s="145"/>
      <c r="BG119" s="145"/>
      <c r="BH119" s="145"/>
      <c r="BI119" s="145"/>
      <c r="BJ119" s="145"/>
      <c r="BK119" s="145"/>
      <c r="BL119" s="145"/>
      <c r="BM119" s="145"/>
      <c r="BN119" s="145"/>
      <c r="BO119" s="145"/>
      <c r="BP119" s="145"/>
      <c r="BQ119" s="145"/>
      <c r="BR119" s="145"/>
      <c r="BS119" s="145"/>
      <c r="BT119" s="145"/>
      <c r="BU119" s="145"/>
      <c r="BV119" s="145"/>
      <c r="BW119" s="145"/>
      <c r="BX119" s="145"/>
      <c r="BY119" s="145"/>
      <c r="BZ119" s="145"/>
      <c r="CA119" s="145"/>
      <c r="CB119" s="145"/>
    </row>
    <row r="120" spans="1:80" x14ac:dyDescent="0.25">
      <c r="A120" s="136" t="s">
        <v>698</v>
      </c>
      <c r="B120" s="91"/>
      <c r="C120" s="91">
        <v>-128784270.09999999</v>
      </c>
      <c r="D120" s="91">
        <v>-131350286.20999999</v>
      </c>
      <c r="E120" s="91">
        <v>-133923224.55</v>
      </c>
      <c r="F120" s="91">
        <v>-136504426.06999999</v>
      </c>
      <c r="G120" s="91">
        <v>-139145759.38999999</v>
      </c>
      <c r="H120" s="91">
        <v>-141786812.99000001</v>
      </c>
      <c r="I120" s="91">
        <v>-144448299.11000001</v>
      </c>
      <c r="J120" s="91">
        <v>-147136444.74000001</v>
      </c>
      <c r="K120" s="91">
        <v>-149849135.19999999</v>
      </c>
      <c r="L120" s="91">
        <v>-152588499.90000001</v>
      </c>
      <c r="M120" s="91">
        <v>-155311581.47999999</v>
      </c>
      <c r="N120" s="91">
        <v>-158040371.49000001</v>
      </c>
      <c r="O120" s="91">
        <v>-160768005.36000001</v>
      </c>
      <c r="P120" s="91">
        <v>-161005858.44</v>
      </c>
      <c r="Q120" s="91">
        <v>-162428948.08000001</v>
      </c>
      <c r="R120" s="91">
        <v>-165435266.02000001</v>
      </c>
      <c r="S120" s="91">
        <v>-167706972.28</v>
      </c>
      <c r="T120" s="91">
        <v>-162130135.06</v>
      </c>
      <c r="U120" s="91">
        <v>-165124607.47</v>
      </c>
      <c r="V120" s="91">
        <v>-163396267.41999999</v>
      </c>
      <c r="W120" s="91">
        <v>-164550868.34999999</v>
      </c>
      <c r="X120" s="91">
        <v>-167544881.46000001</v>
      </c>
      <c r="Y120" s="91">
        <v>-170616316.06999999</v>
      </c>
      <c r="Z120" s="91">
        <v>-173697848.65000001</v>
      </c>
      <c r="AA120" s="91">
        <v>-176791073.28999999</v>
      </c>
      <c r="AB120" s="91">
        <v>-176207753.63</v>
      </c>
      <c r="AC120" s="91">
        <v>-179444675.59</v>
      </c>
      <c r="AD120" s="91">
        <v>-182683910.24000001</v>
      </c>
      <c r="AE120" s="91">
        <v>-185936065.91999999</v>
      </c>
      <c r="AF120" s="91">
        <v>-189133203.63999999</v>
      </c>
      <c r="AG120" s="91">
        <v>-192389054.81999999</v>
      </c>
      <c r="AH120" s="91">
        <v>-195326725.13999999</v>
      </c>
      <c r="AI120" s="91">
        <v>-198172591.03</v>
      </c>
      <c r="AJ120" s="91">
        <v>-201428782.78</v>
      </c>
      <c r="AK120" s="91">
        <v>-204629874.08000001</v>
      </c>
      <c r="AL120" s="91">
        <v>-208198853.63999999</v>
      </c>
      <c r="AM120" s="91">
        <v>-211782127.44999999</v>
      </c>
      <c r="AN120" s="91">
        <v>-215337186.49000001</v>
      </c>
      <c r="AO120" s="91">
        <v>-218732646.03</v>
      </c>
      <c r="AP120" s="91">
        <v>-222415681.16999999</v>
      </c>
      <c r="AQ120" s="91">
        <v>-226139222.36000001</v>
      </c>
      <c r="AR120" s="91">
        <v>-223367864.55000001</v>
      </c>
      <c r="AS120" s="91">
        <v>-222700017.52000001</v>
      </c>
      <c r="AT120" s="91">
        <v>-226339441.12</v>
      </c>
      <c r="AU120" s="91">
        <v>-228523280.22</v>
      </c>
      <c r="AV120" s="91">
        <v>-229414458.87</v>
      </c>
      <c r="AW120" s="91">
        <v>-231756938</v>
      </c>
      <c r="AX120" s="91">
        <v>-235262518.43000001</v>
      </c>
      <c r="AY120" s="91">
        <v>-239252476.38999999</v>
      </c>
      <c r="AZ120" s="91">
        <v>-243710718.41999999</v>
      </c>
      <c r="BA120" s="91">
        <v>-247812971.24000001</v>
      </c>
      <c r="BB120" s="91">
        <v>-252485237.28</v>
      </c>
      <c r="BC120" s="91">
        <v>-257308104.53999999</v>
      </c>
      <c r="BD120" s="91">
        <v>-262135676.33000001</v>
      </c>
      <c r="BE120" s="91">
        <v>-266950462.22999999</v>
      </c>
      <c r="BF120" s="91">
        <v>-271692032.07999998</v>
      </c>
      <c r="BG120" s="91">
        <v>-259929101</v>
      </c>
      <c r="BH120" s="91">
        <v>-264825903.78</v>
      </c>
      <c r="BI120" s="91">
        <v>-270009452.37</v>
      </c>
      <c r="BJ120" s="91">
        <v>-275210727.73000002</v>
      </c>
      <c r="BK120" s="91">
        <v>-280149906.45999998</v>
      </c>
      <c r="BL120" s="91">
        <v>-285606642.80000001</v>
      </c>
      <c r="BM120" s="91">
        <v>-290767113.14999998</v>
      </c>
      <c r="BN120" s="91">
        <v>-296362613.25</v>
      </c>
      <c r="BO120" s="91">
        <v>-301961863.68000001</v>
      </c>
      <c r="BP120" s="91">
        <v>-307325293.62</v>
      </c>
      <c r="BQ120" s="91">
        <v>-312294573.38999999</v>
      </c>
      <c r="BR120" s="91">
        <v>-317902707.16000003</v>
      </c>
      <c r="BS120" s="91">
        <v>-323516861.33999997</v>
      </c>
      <c r="BT120" s="91">
        <v>-329136124.51999998</v>
      </c>
      <c r="BU120" s="91">
        <v>-334871516.43000001</v>
      </c>
      <c r="BV120" s="91">
        <v>-340632007.77999997</v>
      </c>
      <c r="BW120" s="91"/>
      <c r="BX120" s="91"/>
      <c r="BY120" s="91"/>
      <c r="BZ120" s="91"/>
      <c r="CA120" s="91"/>
      <c r="CB120" s="91"/>
    </row>
    <row r="121" spans="1:80" x14ac:dyDescent="0.25">
      <c r="A121" s="142" t="s">
        <v>734</v>
      </c>
      <c r="B121" s="91"/>
      <c r="C121" s="91">
        <v>-2566016.11</v>
      </c>
      <c r="D121" s="91">
        <v>-2572938.34</v>
      </c>
      <c r="E121" s="91">
        <v>-2581201.5199999996</v>
      </c>
      <c r="F121" s="91">
        <v>-2641333.3199999998</v>
      </c>
      <c r="G121" s="91">
        <v>-2641053.6</v>
      </c>
      <c r="H121" s="91">
        <v>-2661486.12</v>
      </c>
      <c r="I121" s="91">
        <v>-2688145.63</v>
      </c>
      <c r="J121" s="91">
        <v>-2712690.46</v>
      </c>
      <c r="K121" s="91">
        <v>-2739364.7</v>
      </c>
      <c r="L121" s="91">
        <v>-2723081.58</v>
      </c>
      <c r="M121" s="91">
        <v>-2728790.0100000002</v>
      </c>
      <c r="N121" s="91">
        <v>-2727633.87</v>
      </c>
      <c r="O121" s="91">
        <v>-2924357.7</v>
      </c>
      <c r="P121" s="91">
        <v>-2958305.79</v>
      </c>
      <c r="Q121" s="91">
        <v>-3006317.94</v>
      </c>
      <c r="R121" s="91">
        <v>-3036018.7800000003</v>
      </c>
      <c r="S121" s="91">
        <v>-3035085.72</v>
      </c>
      <c r="T121" s="91">
        <v>-2994472.41</v>
      </c>
      <c r="U121" s="91">
        <v>-2999694.7</v>
      </c>
      <c r="V121" s="91">
        <v>-2999782.31</v>
      </c>
      <c r="W121" s="91">
        <v>-2994013.1100000003</v>
      </c>
      <c r="X121" s="91">
        <v>-3071434.6100000003</v>
      </c>
      <c r="Y121" s="91">
        <v>-3081532.58</v>
      </c>
      <c r="Z121" s="91">
        <v>-3093224.64</v>
      </c>
      <c r="AA121" s="91">
        <v>-3237612.43</v>
      </c>
      <c r="AB121" s="91">
        <v>-3236921.9600000004</v>
      </c>
      <c r="AC121" s="91">
        <v>-3239234.6500000004</v>
      </c>
      <c r="AD121" s="91">
        <v>-3252155.68</v>
      </c>
      <c r="AE121" s="91">
        <v>-3254792.5100000002</v>
      </c>
      <c r="AF121" s="91">
        <v>-3255851.18</v>
      </c>
      <c r="AG121" s="91">
        <v>-3257231.75</v>
      </c>
      <c r="AH121" s="91">
        <v>-3257107.2800000003</v>
      </c>
      <c r="AI121" s="91">
        <v>-3256191.75</v>
      </c>
      <c r="AJ121" s="91">
        <v>-3392179.91</v>
      </c>
      <c r="AK121" s="91">
        <v>-3568979.56</v>
      </c>
      <c r="AL121" s="91">
        <v>-3583273.81</v>
      </c>
      <c r="AM121" s="91">
        <v>-3679038.6300000004</v>
      </c>
      <c r="AN121" s="91">
        <v>-3681489.27</v>
      </c>
      <c r="AO121" s="91">
        <v>-3683035.14</v>
      </c>
      <c r="AP121" s="91">
        <v>-3723541.1900000004</v>
      </c>
      <c r="AQ121" s="91">
        <v>-3727940.3000000003</v>
      </c>
      <c r="AR121" s="91">
        <v>-3710664.3600000003</v>
      </c>
      <c r="AS121" s="91">
        <v>-3708610.4800000004</v>
      </c>
      <c r="AT121" s="91">
        <v>-3714865.1</v>
      </c>
      <c r="AU121" s="91">
        <v>-3714182.2100000004</v>
      </c>
      <c r="AV121" s="91">
        <v>-3964605.1500000004</v>
      </c>
      <c r="AW121" s="91">
        <v>-3976874.4400000004</v>
      </c>
      <c r="AX121" s="91">
        <v>-3989957.9600000004</v>
      </c>
      <c r="AY121" s="91">
        <v>-4742385.9300000006</v>
      </c>
      <c r="AZ121" s="91">
        <v>-4745503.99</v>
      </c>
      <c r="BA121" s="91">
        <v>-4746617.04</v>
      </c>
      <c r="BB121" s="91">
        <v>-4822867.26</v>
      </c>
      <c r="BC121" s="91">
        <v>-4827571.79</v>
      </c>
      <c r="BD121" s="91">
        <v>-4832276.32</v>
      </c>
      <c r="BE121" s="91">
        <v>-4973157.1100000003</v>
      </c>
      <c r="BF121" s="91">
        <v>-4980797.17</v>
      </c>
      <c r="BG121" s="91">
        <v>-4896802.78</v>
      </c>
      <c r="BH121" s="91">
        <v>-5234674.0200000005</v>
      </c>
      <c r="BI121" s="91">
        <v>-5253224.03</v>
      </c>
      <c r="BJ121" s="91">
        <v>-5268977.78</v>
      </c>
      <c r="BK121" s="91">
        <v>-5591549.3700000001</v>
      </c>
      <c r="BL121" s="91">
        <v>-5594359.6500000004</v>
      </c>
      <c r="BM121" s="91">
        <v>-5595500.1000000006</v>
      </c>
      <c r="BN121" s="91">
        <v>-5599250.4300000006</v>
      </c>
      <c r="BO121" s="91">
        <v>-5602817.0899999999</v>
      </c>
      <c r="BP121" s="91">
        <v>-5607912.4100000001</v>
      </c>
      <c r="BQ121" s="91">
        <v>-5608133.7700000005</v>
      </c>
      <c r="BR121" s="91">
        <v>-5614154.1800000006</v>
      </c>
      <c r="BS121" s="91">
        <v>-5620104.79</v>
      </c>
      <c r="BT121" s="91">
        <v>-5748253.0600000005</v>
      </c>
      <c r="BU121" s="91">
        <v>-5760491.3500000006</v>
      </c>
      <c r="BV121" s="91">
        <v>-5787701.96</v>
      </c>
      <c r="BW121" s="91">
        <v>-31983735.259999998</v>
      </c>
      <c r="BX121" s="91">
        <v>-36194240.289999999</v>
      </c>
      <c r="BY121" s="91">
        <v>-39791532.470000006</v>
      </c>
      <c r="BZ121" s="91">
        <v>-45274804.230000004</v>
      </c>
      <c r="CA121" s="91">
        <v>-59324855.220000006</v>
      </c>
      <c r="CB121" s="91">
        <v>-67730228.159999996</v>
      </c>
    </row>
    <row r="122" spans="1:80" x14ac:dyDescent="0.25">
      <c r="A122" s="136" t="s">
        <v>670</v>
      </c>
      <c r="B122" s="91"/>
      <c r="C122" s="91">
        <v>0</v>
      </c>
      <c r="D122" s="91">
        <v>0</v>
      </c>
      <c r="E122" s="91">
        <v>0</v>
      </c>
      <c r="F122" s="91">
        <v>0</v>
      </c>
      <c r="G122" s="91">
        <v>0</v>
      </c>
      <c r="H122" s="91">
        <v>0</v>
      </c>
      <c r="I122" s="91">
        <v>0</v>
      </c>
      <c r="J122" s="91">
        <v>0</v>
      </c>
      <c r="K122" s="91">
        <v>0</v>
      </c>
      <c r="L122" s="91">
        <v>0</v>
      </c>
      <c r="M122" s="91">
        <v>0</v>
      </c>
      <c r="N122" s="91">
        <v>0</v>
      </c>
      <c r="O122" s="91">
        <v>2686504.6199999996</v>
      </c>
      <c r="P122" s="91">
        <v>1535216.15</v>
      </c>
      <c r="Q122" s="91">
        <v>0</v>
      </c>
      <c r="R122" s="91">
        <v>764312.5199999999</v>
      </c>
      <c r="S122" s="91">
        <v>8611922.9399999995</v>
      </c>
      <c r="T122" s="91">
        <v>0</v>
      </c>
      <c r="U122" s="91">
        <v>4728034.75</v>
      </c>
      <c r="V122" s="91">
        <v>1845181.3800000001</v>
      </c>
      <c r="W122" s="91">
        <v>0</v>
      </c>
      <c r="X122" s="91">
        <v>0</v>
      </c>
      <c r="Y122" s="91">
        <v>0</v>
      </c>
      <c r="Z122" s="91">
        <v>0</v>
      </c>
      <c r="AA122" s="91">
        <v>3820932.0899999994</v>
      </c>
      <c r="AB122" s="91">
        <v>0</v>
      </c>
      <c r="AC122" s="91">
        <v>0</v>
      </c>
      <c r="AD122" s="91">
        <v>0</v>
      </c>
      <c r="AE122" s="91">
        <v>57654.79</v>
      </c>
      <c r="AF122" s="91">
        <v>0</v>
      </c>
      <c r="AG122" s="91">
        <v>319561.43</v>
      </c>
      <c r="AH122" s="91">
        <v>411241.39</v>
      </c>
      <c r="AI122" s="91">
        <v>0</v>
      </c>
      <c r="AJ122" s="91">
        <v>191088.61</v>
      </c>
      <c r="AK122" s="91">
        <v>0</v>
      </c>
      <c r="AL122" s="91">
        <v>0</v>
      </c>
      <c r="AM122" s="91">
        <v>123979.59</v>
      </c>
      <c r="AN122" s="91">
        <v>286029.73</v>
      </c>
      <c r="AO122" s="91">
        <v>0</v>
      </c>
      <c r="AP122" s="91">
        <v>0</v>
      </c>
      <c r="AQ122" s="91">
        <v>6499298.1100000003</v>
      </c>
      <c r="AR122" s="91">
        <v>4378511.3899999997</v>
      </c>
      <c r="AS122" s="91">
        <v>69186.880000000005</v>
      </c>
      <c r="AT122" s="91">
        <v>1531026</v>
      </c>
      <c r="AU122" s="91">
        <v>2823003.56</v>
      </c>
      <c r="AV122" s="91">
        <v>1622126.02</v>
      </c>
      <c r="AW122" s="91">
        <v>471294.01</v>
      </c>
      <c r="AX122" s="91">
        <v>0</v>
      </c>
      <c r="AY122" s="91">
        <v>284143.90000000002</v>
      </c>
      <c r="AZ122" s="91">
        <v>643251.17000000004</v>
      </c>
      <c r="BA122" s="91">
        <v>74351</v>
      </c>
      <c r="BB122" s="91">
        <v>0</v>
      </c>
      <c r="BC122" s="91">
        <v>0</v>
      </c>
      <c r="BD122" s="91">
        <v>17490.419999999998</v>
      </c>
      <c r="BE122" s="91">
        <v>231587.26</v>
      </c>
      <c r="BF122" s="91">
        <v>16743728.25</v>
      </c>
      <c r="BG122" s="91">
        <v>0</v>
      </c>
      <c r="BH122" s="91">
        <v>51125.43</v>
      </c>
      <c r="BI122" s="91">
        <v>51948.67</v>
      </c>
      <c r="BJ122" s="91">
        <v>329799.05</v>
      </c>
      <c r="BK122" s="91">
        <v>134813.03</v>
      </c>
      <c r="BL122" s="91">
        <v>433889.30000000005</v>
      </c>
      <c r="BM122" s="91">
        <v>0</v>
      </c>
      <c r="BN122" s="91">
        <v>0</v>
      </c>
      <c r="BO122" s="91">
        <v>239387.15</v>
      </c>
      <c r="BP122" s="91">
        <v>638632.6399999999</v>
      </c>
      <c r="BQ122" s="91">
        <v>0</v>
      </c>
      <c r="BR122" s="91">
        <v>0</v>
      </c>
      <c r="BS122" s="91">
        <v>841.61</v>
      </c>
      <c r="BT122" s="91">
        <v>12861.15</v>
      </c>
      <c r="BU122" s="91">
        <v>0</v>
      </c>
      <c r="BV122" s="91">
        <v>108593</v>
      </c>
      <c r="BW122" s="91">
        <v>0</v>
      </c>
      <c r="BX122" s="91">
        <v>20171172.359999996</v>
      </c>
      <c r="BY122" s="91">
        <v>4800478.3099999996</v>
      </c>
      <c r="BZ122" s="91">
        <v>17804455.290000003</v>
      </c>
      <c r="CA122" s="91">
        <v>18427425.150000002</v>
      </c>
      <c r="CB122" s="91">
        <v>1569017.8800000001</v>
      </c>
    </row>
    <row r="123" spans="1:80" x14ac:dyDescent="0.25">
      <c r="A123" s="142" t="s">
        <v>721</v>
      </c>
      <c r="B123" s="91"/>
      <c r="C123" s="91">
        <v>0</v>
      </c>
      <c r="D123" s="91">
        <v>0</v>
      </c>
      <c r="E123" s="91">
        <v>0</v>
      </c>
      <c r="F123" s="91">
        <v>0</v>
      </c>
      <c r="G123" s="91">
        <v>0</v>
      </c>
      <c r="H123" s="91">
        <v>0</v>
      </c>
      <c r="I123" s="91">
        <v>0</v>
      </c>
      <c r="J123" s="91">
        <v>0</v>
      </c>
      <c r="K123" s="91">
        <v>0</v>
      </c>
      <c r="L123" s="91">
        <v>0</v>
      </c>
      <c r="M123" s="91">
        <v>0</v>
      </c>
      <c r="N123" s="91">
        <v>0</v>
      </c>
      <c r="O123" s="91">
        <v>0</v>
      </c>
      <c r="P123" s="91">
        <v>0</v>
      </c>
      <c r="Q123" s="91">
        <v>0</v>
      </c>
      <c r="R123" s="91">
        <v>0</v>
      </c>
      <c r="S123" s="91">
        <v>0</v>
      </c>
      <c r="T123" s="91">
        <v>0</v>
      </c>
      <c r="U123" s="91">
        <v>0</v>
      </c>
      <c r="V123" s="91">
        <v>0</v>
      </c>
      <c r="W123" s="91">
        <v>0</v>
      </c>
      <c r="X123" s="91">
        <v>0</v>
      </c>
      <c r="Y123" s="91">
        <v>0</v>
      </c>
      <c r="Z123" s="91">
        <v>0</v>
      </c>
      <c r="AA123" s="91">
        <v>0</v>
      </c>
      <c r="AB123" s="91">
        <v>0</v>
      </c>
      <c r="AC123" s="91">
        <v>0</v>
      </c>
      <c r="AD123" s="91">
        <v>0</v>
      </c>
      <c r="AE123" s="91">
        <v>0</v>
      </c>
      <c r="AF123" s="91">
        <v>0</v>
      </c>
      <c r="AG123" s="91">
        <v>0</v>
      </c>
      <c r="AH123" s="91">
        <v>0</v>
      </c>
      <c r="AI123" s="91">
        <v>0</v>
      </c>
      <c r="AJ123" s="91">
        <v>0</v>
      </c>
      <c r="AK123" s="91">
        <v>0</v>
      </c>
      <c r="AL123" s="91">
        <v>0</v>
      </c>
      <c r="AM123" s="91">
        <v>0</v>
      </c>
      <c r="AN123" s="91">
        <v>0</v>
      </c>
      <c r="AO123" s="91">
        <v>0</v>
      </c>
      <c r="AP123" s="91">
        <v>0</v>
      </c>
      <c r="AQ123" s="91">
        <v>0</v>
      </c>
      <c r="AR123" s="91">
        <v>0</v>
      </c>
      <c r="AS123" s="91">
        <v>0</v>
      </c>
      <c r="AT123" s="91">
        <v>0</v>
      </c>
      <c r="AU123" s="91">
        <v>0</v>
      </c>
      <c r="AV123" s="91">
        <v>0</v>
      </c>
      <c r="AW123" s="91">
        <v>0</v>
      </c>
      <c r="AX123" s="91">
        <v>0</v>
      </c>
      <c r="AY123" s="91">
        <v>0</v>
      </c>
      <c r="AZ123" s="91">
        <v>0</v>
      </c>
      <c r="BA123" s="91">
        <v>0</v>
      </c>
      <c r="BB123" s="91">
        <v>0</v>
      </c>
      <c r="BC123" s="91">
        <v>0</v>
      </c>
      <c r="BD123" s="91">
        <v>0</v>
      </c>
      <c r="BE123" s="91">
        <v>0</v>
      </c>
      <c r="BF123" s="91">
        <v>0</v>
      </c>
      <c r="BG123" s="91">
        <v>0</v>
      </c>
      <c r="BH123" s="91">
        <v>0</v>
      </c>
      <c r="BI123" s="91">
        <v>0</v>
      </c>
      <c r="BJ123" s="91">
        <v>0</v>
      </c>
      <c r="BK123" s="91">
        <v>0</v>
      </c>
      <c r="BL123" s="91">
        <v>0</v>
      </c>
      <c r="BM123" s="91">
        <v>0</v>
      </c>
      <c r="BN123" s="91">
        <v>0</v>
      </c>
      <c r="BO123" s="91">
        <v>0</v>
      </c>
      <c r="BP123" s="91">
        <v>0</v>
      </c>
      <c r="BQ123" s="91">
        <v>0</v>
      </c>
      <c r="BR123" s="91">
        <v>0</v>
      </c>
      <c r="BS123" s="91">
        <v>0</v>
      </c>
      <c r="BT123" s="91">
        <v>0</v>
      </c>
      <c r="BU123" s="91">
        <v>0</v>
      </c>
      <c r="BV123" s="91">
        <v>0</v>
      </c>
      <c r="BW123" s="91">
        <v>0</v>
      </c>
      <c r="BX123" s="91">
        <v>0</v>
      </c>
      <c r="BY123" s="91">
        <v>0</v>
      </c>
      <c r="BZ123" s="91">
        <v>0</v>
      </c>
      <c r="CA123" s="91">
        <v>0</v>
      </c>
      <c r="CB123" s="91">
        <v>0</v>
      </c>
    </row>
    <row r="124" spans="1:80" x14ac:dyDescent="0.25">
      <c r="A124" s="142" t="s">
        <v>722</v>
      </c>
      <c r="B124" s="91"/>
      <c r="C124" s="91">
        <v>0</v>
      </c>
      <c r="D124" s="91">
        <v>0</v>
      </c>
      <c r="E124" s="91">
        <v>0</v>
      </c>
      <c r="F124" s="91">
        <v>0</v>
      </c>
      <c r="G124" s="91">
        <v>0</v>
      </c>
      <c r="H124" s="91">
        <v>0</v>
      </c>
      <c r="I124" s="91">
        <v>0</v>
      </c>
      <c r="J124" s="91">
        <v>0</v>
      </c>
      <c r="K124" s="91">
        <v>0</v>
      </c>
      <c r="L124" s="91">
        <v>0</v>
      </c>
      <c r="M124" s="91">
        <v>0</v>
      </c>
      <c r="N124" s="91">
        <v>0</v>
      </c>
      <c r="O124" s="91">
        <v>0</v>
      </c>
      <c r="P124" s="91">
        <v>0</v>
      </c>
      <c r="Q124" s="91">
        <v>0</v>
      </c>
      <c r="R124" s="91">
        <v>0</v>
      </c>
      <c r="S124" s="91">
        <v>0</v>
      </c>
      <c r="T124" s="91">
        <v>0</v>
      </c>
      <c r="U124" s="91">
        <v>0</v>
      </c>
      <c r="V124" s="91">
        <v>0</v>
      </c>
      <c r="W124" s="91">
        <v>0</v>
      </c>
      <c r="X124" s="91">
        <v>0</v>
      </c>
      <c r="Y124" s="91">
        <v>0</v>
      </c>
      <c r="Z124" s="91">
        <v>0</v>
      </c>
      <c r="AA124" s="91">
        <v>0</v>
      </c>
      <c r="AB124" s="91">
        <v>0</v>
      </c>
      <c r="AC124" s="91">
        <v>0</v>
      </c>
      <c r="AD124" s="91">
        <v>0</v>
      </c>
      <c r="AE124" s="91">
        <v>0</v>
      </c>
      <c r="AF124" s="91">
        <v>0</v>
      </c>
      <c r="AG124" s="91">
        <v>0</v>
      </c>
      <c r="AH124" s="91">
        <v>0</v>
      </c>
      <c r="AI124" s="91">
        <v>0</v>
      </c>
      <c r="AJ124" s="91">
        <v>0</v>
      </c>
      <c r="AK124" s="91">
        <v>0</v>
      </c>
      <c r="AL124" s="91">
        <v>0</v>
      </c>
      <c r="AM124" s="91">
        <v>0</v>
      </c>
      <c r="AN124" s="91">
        <v>0</v>
      </c>
      <c r="AO124" s="91">
        <v>0</v>
      </c>
      <c r="AP124" s="91">
        <v>0</v>
      </c>
      <c r="AQ124" s="91">
        <v>0</v>
      </c>
      <c r="AR124" s="91">
        <v>0</v>
      </c>
      <c r="AS124" s="91">
        <v>0</v>
      </c>
      <c r="AT124" s="91">
        <v>0</v>
      </c>
      <c r="AU124" s="91">
        <v>0</v>
      </c>
      <c r="AV124" s="91">
        <v>0</v>
      </c>
      <c r="AW124" s="91">
        <v>0</v>
      </c>
      <c r="AX124" s="91">
        <v>0</v>
      </c>
      <c r="AY124" s="91">
        <v>0</v>
      </c>
      <c r="AZ124" s="91">
        <v>0</v>
      </c>
      <c r="BA124" s="91">
        <v>0</v>
      </c>
      <c r="BB124" s="91">
        <v>0</v>
      </c>
      <c r="BC124" s="91">
        <v>0</v>
      </c>
      <c r="BD124" s="91">
        <v>0</v>
      </c>
      <c r="BE124" s="91">
        <v>0</v>
      </c>
      <c r="BF124" s="91">
        <v>0</v>
      </c>
      <c r="BG124" s="91">
        <v>0</v>
      </c>
      <c r="BH124" s="91">
        <v>0</v>
      </c>
      <c r="BI124" s="91">
        <v>0</v>
      </c>
      <c r="BJ124" s="91">
        <v>0</v>
      </c>
      <c r="BK124" s="91">
        <v>0</v>
      </c>
      <c r="BL124" s="91">
        <v>0</v>
      </c>
      <c r="BM124" s="91">
        <v>0</v>
      </c>
      <c r="BN124" s="91">
        <v>0</v>
      </c>
      <c r="BO124" s="91">
        <v>0</v>
      </c>
      <c r="BP124" s="91">
        <v>0</v>
      </c>
      <c r="BQ124" s="91">
        <v>0</v>
      </c>
      <c r="BR124" s="91">
        <v>0</v>
      </c>
      <c r="BS124" s="91">
        <v>0</v>
      </c>
      <c r="BT124" s="91">
        <v>0</v>
      </c>
      <c r="BU124" s="91">
        <v>0</v>
      </c>
      <c r="BV124" s="91">
        <v>0</v>
      </c>
      <c r="BW124" s="91">
        <v>0</v>
      </c>
      <c r="BX124" s="91">
        <v>0</v>
      </c>
      <c r="BY124" s="91">
        <v>0</v>
      </c>
      <c r="BZ124" s="91">
        <v>0</v>
      </c>
      <c r="CA124" s="91">
        <v>0</v>
      </c>
      <c r="CB124" s="91">
        <v>0</v>
      </c>
    </row>
    <row r="125" spans="1:80" x14ac:dyDescent="0.25">
      <c r="A125" s="142" t="s">
        <v>735</v>
      </c>
      <c r="B125" s="91"/>
      <c r="C125" s="91">
        <v>0</v>
      </c>
      <c r="D125" s="91">
        <v>0</v>
      </c>
      <c r="E125" s="91">
        <v>0</v>
      </c>
      <c r="F125" s="91">
        <v>0</v>
      </c>
      <c r="G125" s="91">
        <v>0</v>
      </c>
      <c r="H125" s="91">
        <v>0</v>
      </c>
      <c r="I125" s="91">
        <v>0</v>
      </c>
      <c r="J125" s="91">
        <v>0</v>
      </c>
      <c r="K125" s="91">
        <v>0</v>
      </c>
      <c r="L125" s="91">
        <v>0</v>
      </c>
      <c r="M125" s="91">
        <v>0</v>
      </c>
      <c r="N125" s="91">
        <v>0</v>
      </c>
      <c r="O125" s="91">
        <v>0</v>
      </c>
      <c r="P125" s="91">
        <v>0</v>
      </c>
      <c r="Q125" s="91">
        <v>0</v>
      </c>
      <c r="R125" s="91">
        <v>0</v>
      </c>
      <c r="S125" s="91">
        <v>0</v>
      </c>
      <c r="T125" s="91">
        <v>0</v>
      </c>
      <c r="U125" s="91">
        <v>0</v>
      </c>
      <c r="V125" s="91">
        <v>0</v>
      </c>
      <c r="W125" s="91">
        <v>0</v>
      </c>
      <c r="X125" s="91">
        <v>0</v>
      </c>
      <c r="Y125" s="91">
        <v>0</v>
      </c>
      <c r="Z125" s="91">
        <v>0</v>
      </c>
      <c r="AA125" s="91">
        <v>0</v>
      </c>
      <c r="AB125" s="91">
        <v>0</v>
      </c>
      <c r="AC125" s="91">
        <v>0</v>
      </c>
      <c r="AD125" s="91">
        <v>0</v>
      </c>
      <c r="AE125" s="91">
        <v>0</v>
      </c>
      <c r="AF125" s="91">
        <v>0</v>
      </c>
      <c r="AG125" s="91">
        <v>0</v>
      </c>
      <c r="AH125" s="91">
        <v>0</v>
      </c>
      <c r="AI125" s="91">
        <v>0</v>
      </c>
      <c r="AJ125" s="91">
        <v>0</v>
      </c>
      <c r="AK125" s="91">
        <v>0</v>
      </c>
      <c r="AL125" s="91">
        <v>0</v>
      </c>
      <c r="AM125" s="91">
        <v>0</v>
      </c>
      <c r="AN125" s="91">
        <v>0</v>
      </c>
      <c r="AO125" s="91">
        <v>0</v>
      </c>
      <c r="AP125" s="91">
        <v>0</v>
      </c>
      <c r="AQ125" s="91">
        <v>0</v>
      </c>
      <c r="AR125" s="91">
        <v>0</v>
      </c>
      <c r="AS125" s="91">
        <v>0</v>
      </c>
      <c r="AT125" s="91">
        <v>0</v>
      </c>
      <c r="AU125" s="91">
        <v>0</v>
      </c>
      <c r="AV125" s="91">
        <v>0</v>
      </c>
      <c r="AW125" s="91">
        <v>0</v>
      </c>
      <c r="AX125" s="91">
        <v>0</v>
      </c>
      <c r="AY125" s="91">
        <v>0</v>
      </c>
      <c r="AZ125" s="91">
        <v>0</v>
      </c>
      <c r="BA125" s="91">
        <v>0</v>
      </c>
      <c r="BB125" s="91">
        <v>0</v>
      </c>
      <c r="BC125" s="91">
        <v>0</v>
      </c>
      <c r="BD125" s="91">
        <v>0</v>
      </c>
      <c r="BE125" s="91">
        <v>0</v>
      </c>
      <c r="BF125" s="91">
        <v>0</v>
      </c>
      <c r="BG125" s="91">
        <v>0</v>
      </c>
      <c r="BH125" s="91">
        <v>0</v>
      </c>
      <c r="BI125" s="91">
        <v>0</v>
      </c>
      <c r="BJ125" s="91">
        <v>0</v>
      </c>
      <c r="BK125" s="91">
        <v>0</v>
      </c>
      <c r="BL125" s="91">
        <v>0</v>
      </c>
      <c r="BM125" s="91">
        <v>0</v>
      </c>
      <c r="BN125" s="91">
        <v>0</v>
      </c>
      <c r="BO125" s="91">
        <v>0</v>
      </c>
      <c r="BP125" s="91">
        <v>0</v>
      </c>
      <c r="BQ125" s="91">
        <v>0</v>
      </c>
      <c r="BR125" s="91">
        <v>0</v>
      </c>
      <c r="BS125" s="91">
        <v>0</v>
      </c>
      <c r="BT125" s="91">
        <v>0</v>
      </c>
      <c r="BU125" s="91">
        <v>0</v>
      </c>
      <c r="BV125" s="91">
        <v>0</v>
      </c>
      <c r="BW125" s="91">
        <v>0</v>
      </c>
      <c r="BX125" s="91">
        <v>0</v>
      </c>
      <c r="BY125" s="91">
        <v>0</v>
      </c>
      <c r="BZ125" s="91">
        <v>0</v>
      </c>
      <c r="CA125" s="91">
        <v>0</v>
      </c>
      <c r="CB125" s="91">
        <v>0</v>
      </c>
    </row>
    <row r="126" spans="1:80" x14ac:dyDescent="0.25">
      <c r="A126" s="137" t="s">
        <v>643</v>
      </c>
      <c r="B126" s="138"/>
      <c r="C126" s="138">
        <v>0</v>
      </c>
      <c r="D126" s="138">
        <v>0</v>
      </c>
      <c r="E126" s="138">
        <v>0</v>
      </c>
      <c r="F126" s="138">
        <v>0</v>
      </c>
      <c r="G126" s="138">
        <v>0</v>
      </c>
      <c r="H126" s="138">
        <v>0</v>
      </c>
      <c r="I126" s="138">
        <v>0</v>
      </c>
      <c r="J126" s="138">
        <v>0</v>
      </c>
      <c r="K126" s="138">
        <v>0</v>
      </c>
      <c r="L126" s="138">
        <v>0</v>
      </c>
      <c r="M126" s="138">
        <v>0</v>
      </c>
      <c r="N126" s="138">
        <v>0</v>
      </c>
      <c r="O126" s="138">
        <v>0</v>
      </c>
      <c r="P126" s="138">
        <v>0</v>
      </c>
      <c r="Q126" s="138">
        <v>0</v>
      </c>
      <c r="R126" s="138">
        <v>0</v>
      </c>
      <c r="S126" s="138">
        <v>0</v>
      </c>
      <c r="T126" s="138">
        <v>0</v>
      </c>
      <c r="U126" s="138">
        <v>0</v>
      </c>
      <c r="V126" s="138">
        <v>0</v>
      </c>
      <c r="W126" s="138">
        <v>0</v>
      </c>
      <c r="X126" s="138">
        <v>0</v>
      </c>
      <c r="Y126" s="138">
        <v>0</v>
      </c>
      <c r="Z126" s="138">
        <v>0</v>
      </c>
      <c r="AA126" s="138">
        <v>0</v>
      </c>
      <c r="AB126" s="138">
        <v>0</v>
      </c>
      <c r="AC126" s="138">
        <v>0</v>
      </c>
      <c r="AD126" s="138">
        <v>0</v>
      </c>
      <c r="AE126" s="138">
        <v>0</v>
      </c>
      <c r="AF126" s="138">
        <v>0</v>
      </c>
      <c r="AG126" s="138">
        <v>0</v>
      </c>
      <c r="AH126" s="138">
        <v>0</v>
      </c>
      <c r="AI126" s="138">
        <v>0</v>
      </c>
      <c r="AJ126" s="138">
        <v>0</v>
      </c>
      <c r="AK126" s="138">
        <v>0</v>
      </c>
      <c r="AL126" s="138">
        <v>0</v>
      </c>
      <c r="AM126" s="138">
        <v>0</v>
      </c>
      <c r="AN126" s="138">
        <v>0</v>
      </c>
      <c r="AO126" s="138">
        <v>0</v>
      </c>
      <c r="AP126" s="138">
        <v>0</v>
      </c>
      <c r="AQ126" s="138">
        <v>0</v>
      </c>
      <c r="AR126" s="138">
        <v>0</v>
      </c>
      <c r="AS126" s="138">
        <v>0</v>
      </c>
      <c r="AT126" s="138">
        <v>0</v>
      </c>
      <c r="AU126" s="138">
        <v>0</v>
      </c>
      <c r="AV126" s="138">
        <v>0</v>
      </c>
      <c r="AW126" s="138">
        <v>0</v>
      </c>
      <c r="AX126" s="138">
        <v>0</v>
      </c>
      <c r="AY126" s="138">
        <v>0</v>
      </c>
      <c r="AZ126" s="138">
        <v>0</v>
      </c>
      <c r="BA126" s="138">
        <v>0</v>
      </c>
      <c r="BB126" s="138">
        <v>0</v>
      </c>
      <c r="BC126" s="138">
        <v>0</v>
      </c>
      <c r="BD126" s="138">
        <v>0</v>
      </c>
      <c r="BE126" s="138">
        <v>0</v>
      </c>
      <c r="BF126" s="138">
        <v>0</v>
      </c>
      <c r="BG126" s="138">
        <v>0</v>
      </c>
      <c r="BH126" s="138">
        <v>0</v>
      </c>
      <c r="BI126" s="138">
        <v>0</v>
      </c>
      <c r="BJ126" s="138">
        <v>0</v>
      </c>
      <c r="BK126" s="138">
        <v>0</v>
      </c>
      <c r="BL126" s="138">
        <v>0</v>
      </c>
      <c r="BM126" s="138">
        <v>0</v>
      </c>
      <c r="BN126" s="138">
        <v>0</v>
      </c>
      <c r="BO126" s="138">
        <v>0</v>
      </c>
      <c r="BP126" s="138">
        <v>0</v>
      </c>
      <c r="BQ126" s="138">
        <v>0</v>
      </c>
      <c r="BR126" s="138">
        <v>0</v>
      </c>
      <c r="BS126" s="138">
        <v>0</v>
      </c>
      <c r="BT126" s="138">
        <v>0</v>
      </c>
      <c r="BU126" s="138">
        <v>0</v>
      </c>
      <c r="BV126" s="138">
        <v>0</v>
      </c>
      <c r="BW126" s="91">
        <v>0</v>
      </c>
      <c r="BX126" s="91">
        <v>0</v>
      </c>
      <c r="BY126" s="91">
        <v>0</v>
      </c>
      <c r="BZ126" s="91">
        <v>0</v>
      </c>
      <c r="CA126" s="91">
        <v>0</v>
      </c>
      <c r="CB126" s="91">
        <v>0</v>
      </c>
    </row>
    <row r="127" spans="1:80" x14ac:dyDescent="0.25">
      <c r="A127" s="136" t="s">
        <v>315</v>
      </c>
      <c r="B127" s="165">
        <v>-128784270.09999999</v>
      </c>
      <c r="C127" s="141">
        <v>-131350286.20999999</v>
      </c>
      <c r="D127" s="141">
        <v>-133923224.55</v>
      </c>
      <c r="E127" s="141">
        <v>-136504426.06999999</v>
      </c>
      <c r="F127" s="141">
        <v>-139145759.38999999</v>
      </c>
      <c r="G127" s="141">
        <v>-141786812.99000001</v>
      </c>
      <c r="H127" s="141">
        <v>-144448299.11000001</v>
      </c>
      <c r="I127" s="141">
        <v>-147136444.74000001</v>
      </c>
      <c r="J127" s="141">
        <v>-149849135.19999999</v>
      </c>
      <c r="K127" s="141">
        <v>-152588499.90000001</v>
      </c>
      <c r="L127" s="141">
        <v>-155311581.47999999</v>
      </c>
      <c r="M127" s="141">
        <v>-158040371.49000001</v>
      </c>
      <c r="N127" s="141">
        <v>-160768005.36000001</v>
      </c>
      <c r="O127" s="141">
        <v>-161005858.44</v>
      </c>
      <c r="P127" s="141">
        <v>-162428948.08000001</v>
      </c>
      <c r="Q127" s="141">
        <v>-165435266.02000001</v>
      </c>
      <c r="R127" s="141">
        <v>-167706972.28</v>
      </c>
      <c r="S127" s="141">
        <v>-162130135.06</v>
      </c>
      <c r="T127" s="141">
        <v>-165124607.47</v>
      </c>
      <c r="U127" s="141">
        <v>-163396267.41999999</v>
      </c>
      <c r="V127" s="141">
        <v>-164550868.34999999</v>
      </c>
      <c r="W127" s="141">
        <v>-167544881.46000001</v>
      </c>
      <c r="X127" s="141">
        <v>-170616316.06999999</v>
      </c>
      <c r="Y127" s="141">
        <v>-173697848.65000001</v>
      </c>
      <c r="Z127" s="141">
        <v>-176791073.28999999</v>
      </c>
      <c r="AA127" s="141">
        <v>-176207753.63</v>
      </c>
      <c r="AB127" s="141">
        <v>-179444675.59</v>
      </c>
      <c r="AC127" s="141">
        <v>-182683910.24000001</v>
      </c>
      <c r="AD127" s="141">
        <v>-185936065.91999999</v>
      </c>
      <c r="AE127" s="141">
        <v>-189133203.63999999</v>
      </c>
      <c r="AF127" s="141">
        <v>-192389054.81999999</v>
      </c>
      <c r="AG127" s="141">
        <v>-195326725.13999999</v>
      </c>
      <c r="AH127" s="141">
        <v>-198172591.03</v>
      </c>
      <c r="AI127" s="141">
        <v>-201428782.78</v>
      </c>
      <c r="AJ127" s="141">
        <v>-204629874.08000001</v>
      </c>
      <c r="AK127" s="141">
        <v>-208198853.63999999</v>
      </c>
      <c r="AL127" s="141">
        <v>-211782127.44999999</v>
      </c>
      <c r="AM127" s="141">
        <v>-215337186.49000001</v>
      </c>
      <c r="AN127" s="141">
        <v>-218732646.03</v>
      </c>
      <c r="AO127" s="141">
        <v>-222415681.16999999</v>
      </c>
      <c r="AP127" s="141">
        <v>-226139222.36000001</v>
      </c>
      <c r="AQ127" s="141">
        <v>-223367864.55000001</v>
      </c>
      <c r="AR127" s="141">
        <v>-222700017.52000001</v>
      </c>
      <c r="AS127" s="141">
        <v>-226339441.12</v>
      </c>
      <c r="AT127" s="141">
        <v>-228523280.22</v>
      </c>
      <c r="AU127" s="141">
        <v>-229414458.87</v>
      </c>
      <c r="AV127" s="141">
        <v>-231756938</v>
      </c>
      <c r="AW127" s="141">
        <v>-235262518.43000001</v>
      </c>
      <c r="AX127" s="141">
        <v>-239252476.38999999</v>
      </c>
      <c r="AY127" s="141">
        <v>-243710718.41999999</v>
      </c>
      <c r="AZ127" s="141">
        <v>-247812971.24000001</v>
      </c>
      <c r="BA127" s="141">
        <v>-252485237.28</v>
      </c>
      <c r="BB127" s="141">
        <v>-257308104.53999999</v>
      </c>
      <c r="BC127" s="141">
        <v>-262135676.33000001</v>
      </c>
      <c r="BD127" s="141">
        <v>-266950462.22999999</v>
      </c>
      <c r="BE127" s="141">
        <v>-271692032.07999998</v>
      </c>
      <c r="BF127" s="141">
        <v>-259929101</v>
      </c>
      <c r="BG127" s="141">
        <v>-264825903.78</v>
      </c>
      <c r="BH127" s="141">
        <v>-270009452.37</v>
      </c>
      <c r="BI127" s="141">
        <v>-275210727.73000002</v>
      </c>
      <c r="BJ127" s="141">
        <v>-280149906.45999998</v>
      </c>
      <c r="BK127" s="141">
        <v>-285606642.80000001</v>
      </c>
      <c r="BL127" s="141">
        <v>-290767113.14999998</v>
      </c>
      <c r="BM127" s="141">
        <v>-296362613.25</v>
      </c>
      <c r="BN127" s="141">
        <v>-301961863.68000001</v>
      </c>
      <c r="BO127" s="141">
        <v>-307325293.62</v>
      </c>
      <c r="BP127" s="141">
        <v>-312294573.38999999</v>
      </c>
      <c r="BQ127" s="141">
        <v>-317902707.16000003</v>
      </c>
      <c r="BR127" s="141">
        <v>-323516861.33999997</v>
      </c>
      <c r="BS127" s="141">
        <v>-329136124.51999998</v>
      </c>
      <c r="BT127" s="141">
        <v>-334871516.43000001</v>
      </c>
      <c r="BU127" s="141">
        <v>-340632007.77999997</v>
      </c>
      <c r="BV127" s="141">
        <v>-346311116.74000001</v>
      </c>
      <c r="BW127" s="141">
        <v>-31983735.260000002</v>
      </c>
      <c r="BX127" s="141">
        <v>-16023067.93</v>
      </c>
      <c r="BY127" s="141">
        <v>-34991054.159999996</v>
      </c>
      <c r="BZ127" s="141">
        <v>-27470348.940000001</v>
      </c>
      <c r="CA127" s="141">
        <v>-40897430.07</v>
      </c>
      <c r="CB127" s="141">
        <v>-66161210.280000001</v>
      </c>
    </row>
    <row r="128" spans="1:80" x14ac:dyDescent="0.25">
      <c r="A128" s="136" t="s">
        <v>700</v>
      </c>
      <c r="B128" s="91">
        <v>0</v>
      </c>
      <c r="C128" s="91">
        <v>0</v>
      </c>
      <c r="D128" s="91">
        <v>0</v>
      </c>
      <c r="E128" s="91">
        <v>0</v>
      </c>
      <c r="F128" s="91">
        <v>0</v>
      </c>
      <c r="G128" s="91">
        <v>0</v>
      </c>
      <c r="H128" s="91">
        <v>0</v>
      </c>
      <c r="I128" s="91">
        <v>0</v>
      </c>
      <c r="J128" s="91">
        <v>0</v>
      </c>
      <c r="K128" s="91">
        <v>0</v>
      </c>
      <c r="L128" s="91">
        <v>0</v>
      </c>
      <c r="M128" s="91">
        <v>0</v>
      </c>
      <c r="N128" s="91">
        <v>0</v>
      </c>
      <c r="O128" s="91">
        <v>0</v>
      </c>
      <c r="P128" s="91">
        <v>0</v>
      </c>
      <c r="Q128" s="91">
        <v>0</v>
      </c>
      <c r="R128" s="91">
        <v>0</v>
      </c>
      <c r="S128" s="91">
        <v>0</v>
      </c>
      <c r="T128" s="91">
        <v>0</v>
      </c>
      <c r="U128" s="91">
        <v>0</v>
      </c>
      <c r="V128" s="91">
        <v>0</v>
      </c>
      <c r="W128" s="91">
        <v>0</v>
      </c>
      <c r="X128" s="91">
        <v>0</v>
      </c>
      <c r="Y128" s="91">
        <v>0</v>
      </c>
      <c r="Z128" s="91">
        <v>0</v>
      </c>
      <c r="AA128" s="91">
        <v>0</v>
      </c>
      <c r="AB128" s="91">
        <v>0</v>
      </c>
      <c r="AC128" s="91">
        <v>0</v>
      </c>
      <c r="AD128" s="91">
        <v>0</v>
      </c>
      <c r="AE128" s="91">
        <v>0</v>
      </c>
      <c r="AF128" s="91">
        <v>0</v>
      </c>
      <c r="AG128" s="91">
        <v>0</v>
      </c>
      <c r="AH128" s="91">
        <v>0</v>
      </c>
      <c r="AI128" s="91">
        <v>0</v>
      </c>
      <c r="AJ128" s="91">
        <v>0</v>
      </c>
      <c r="AK128" s="91">
        <v>0</v>
      </c>
      <c r="AL128" s="91">
        <v>0</v>
      </c>
      <c r="AM128" s="91">
        <v>0</v>
      </c>
      <c r="AN128" s="91">
        <v>0</v>
      </c>
      <c r="AO128" s="91">
        <v>0</v>
      </c>
      <c r="AP128" s="91">
        <v>0</v>
      </c>
      <c r="AQ128" s="91">
        <v>0</v>
      </c>
      <c r="AR128" s="91">
        <v>0</v>
      </c>
      <c r="AS128" s="91">
        <v>0</v>
      </c>
      <c r="AT128" s="91">
        <v>0</v>
      </c>
      <c r="AU128" s="91">
        <v>0</v>
      </c>
      <c r="AV128" s="91">
        <v>0</v>
      </c>
      <c r="AW128" s="91">
        <v>0</v>
      </c>
      <c r="AX128" s="91">
        <v>0</v>
      </c>
      <c r="AY128" s="91">
        <v>0</v>
      </c>
      <c r="AZ128" s="91">
        <v>0</v>
      </c>
      <c r="BA128" s="91">
        <v>0</v>
      </c>
      <c r="BB128" s="91">
        <v>0</v>
      </c>
      <c r="BC128" s="91">
        <v>0</v>
      </c>
      <c r="BD128" s="91">
        <v>0</v>
      </c>
      <c r="BE128" s="91">
        <v>0</v>
      </c>
      <c r="BF128" s="91">
        <v>0</v>
      </c>
      <c r="BG128" s="91">
        <v>0</v>
      </c>
      <c r="BH128" s="91">
        <v>0</v>
      </c>
      <c r="BI128" s="91">
        <v>0</v>
      </c>
      <c r="BJ128" s="91">
        <v>0</v>
      </c>
      <c r="BK128" s="91">
        <v>0</v>
      </c>
      <c r="BL128" s="91">
        <v>0</v>
      </c>
      <c r="BM128" s="91">
        <v>0</v>
      </c>
      <c r="BN128" s="91">
        <v>0</v>
      </c>
      <c r="BO128" s="91">
        <v>0</v>
      </c>
      <c r="BP128" s="91">
        <v>0</v>
      </c>
      <c r="BQ128" s="91">
        <v>0</v>
      </c>
      <c r="BR128" s="91">
        <v>0</v>
      </c>
      <c r="BS128" s="91">
        <v>0</v>
      </c>
      <c r="BT128" s="91">
        <v>0</v>
      </c>
      <c r="BU128" s="91">
        <v>0</v>
      </c>
      <c r="BV128" s="91">
        <v>0</v>
      </c>
      <c r="BW128" s="91"/>
      <c r="BX128" s="91"/>
      <c r="BY128" s="91"/>
      <c r="BZ128" s="91"/>
      <c r="CA128" s="91"/>
      <c r="CB128" s="91"/>
    </row>
    <row r="129" spans="1:80" x14ac:dyDescent="0.25">
      <c r="A129" s="136"/>
      <c r="B129" s="91"/>
      <c r="C129" s="91"/>
      <c r="D129" s="91"/>
      <c r="E129" s="91"/>
      <c r="F129" s="91"/>
      <c r="G129" s="91"/>
      <c r="H129" s="91"/>
      <c r="I129" s="91"/>
      <c r="J129" s="91"/>
      <c r="K129" s="91"/>
      <c r="L129" s="91"/>
      <c r="M129" s="91"/>
      <c r="N129" s="91"/>
      <c r="O129" s="91"/>
      <c r="P129" s="91"/>
      <c r="Q129" s="91"/>
      <c r="R129" s="91"/>
      <c r="S129" s="91"/>
      <c r="T129" s="91"/>
      <c r="U129" s="91"/>
      <c r="V129" s="91"/>
      <c r="W129" s="91"/>
      <c r="X129" s="91"/>
      <c r="Y129" s="91"/>
      <c r="Z129" s="91"/>
      <c r="AA129" s="91"/>
      <c r="AB129" s="91"/>
      <c r="AC129" s="91"/>
      <c r="AD129" s="91"/>
      <c r="AE129" s="91"/>
      <c r="AF129" s="91"/>
      <c r="AG129" s="91"/>
      <c r="AH129" s="91"/>
      <c r="AI129" s="91"/>
      <c r="AJ129" s="91"/>
      <c r="AK129" s="91"/>
      <c r="AL129" s="91"/>
      <c r="AM129" s="91"/>
      <c r="AN129" s="91"/>
      <c r="AO129" s="91"/>
      <c r="AP129" s="91"/>
      <c r="AQ129" s="91"/>
      <c r="AR129" s="91"/>
      <c r="AS129" s="91"/>
      <c r="AT129" s="91"/>
      <c r="AU129" s="91"/>
      <c r="AV129" s="91"/>
      <c r="AW129" s="91"/>
      <c r="AX129" s="91"/>
      <c r="AY129" s="91"/>
      <c r="AZ129" s="91"/>
      <c r="BA129" s="91"/>
      <c r="BB129" s="91"/>
      <c r="BC129" s="91"/>
      <c r="BD129" s="91"/>
      <c r="BE129" s="91"/>
      <c r="BF129" s="91"/>
      <c r="BG129" s="91"/>
      <c r="BH129" s="91"/>
      <c r="BI129" s="91"/>
      <c r="BJ129" s="91"/>
      <c r="BK129" s="91"/>
      <c r="BL129" s="91"/>
      <c r="BM129" s="91"/>
      <c r="BN129" s="91"/>
      <c r="BO129" s="91"/>
      <c r="BP129" s="91"/>
      <c r="BQ129" s="91"/>
      <c r="BR129" s="91"/>
      <c r="BS129" s="91"/>
      <c r="BT129" s="91"/>
      <c r="BU129" s="91"/>
      <c r="BV129" s="91"/>
      <c r="BW129" s="91"/>
      <c r="BX129" s="91"/>
      <c r="BY129" s="91"/>
      <c r="BZ129" s="91"/>
      <c r="CA129" s="91"/>
      <c r="CB129" s="91"/>
    </row>
    <row r="130" spans="1:80" x14ac:dyDescent="0.25">
      <c r="A130" s="133" t="s">
        <v>736</v>
      </c>
      <c r="B130" s="134" t="s">
        <v>737</v>
      </c>
      <c r="C130" s="145"/>
      <c r="D130" s="145"/>
      <c r="E130" s="145"/>
      <c r="F130" s="145"/>
      <c r="G130" s="145"/>
      <c r="H130" s="145"/>
      <c r="I130" s="145"/>
      <c r="J130" s="145"/>
      <c r="K130" s="145"/>
      <c r="L130" s="145"/>
      <c r="M130" s="145"/>
      <c r="N130" s="145"/>
      <c r="O130" s="145"/>
      <c r="P130" s="145"/>
      <c r="Q130" s="145"/>
      <c r="R130" s="145"/>
      <c r="S130" s="145"/>
      <c r="T130" s="145"/>
      <c r="U130" s="145"/>
      <c r="V130" s="145"/>
      <c r="W130" s="145"/>
      <c r="X130" s="145"/>
      <c r="Y130" s="145"/>
      <c r="Z130" s="145"/>
      <c r="AA130" s="145"/>
      <c r="AB130" s="145"/>
      <c r="AC130" s="145"/>
      <c r="AD130" s="145"/>
      <c r="AE130" s="145"/>
      <c r="AF130" s="145"/>
      <c r="AG130" s="145"/>
      <c r="AH130" s="145"/>
      <c r="AI130" s="145"/>
      <c r="AJ130" s="145"/>
      <c r="AK130" s="145"/>
      <c r="AL130" s="145"/>
      <c r="AM130" s="145"/>
      <c r="AN130" s="145"/>
      <c r="AO130" s="145"/>
      <c r="AP130" s="145"/>
      <c r="AQ130" s="145"/>
      <c r="AR130" s="145"/>
      <c r="AS130" s="145"/>
      <c r="AT130" s="145"/>
      <c r="AU130" s="145"/>
      <c r="AV130" s="145"/>
      <c r="AW130" s="145"/>
      <c r="AX130" s="145"/>
      <c r="AY130" s="145"/>
      <c r="AZ130" s="145"/>
      <c r="BA130" s="145"/>
      <c r="BB130" s="145"/>
      <c r="BC130" s="145"/>
      <c r="BD130" s="145"/>
      <c r="BE130" s="145"/>
      <c r="BF130" s="145"/>
      <c r="BG130" s="145"/>
      <c r="BH130" s="145"/>
      <c r="BI130" s="145"/>
      <c r="BJ130" s="145"/>
      <c r="BK130" s="145"/>
      <c r="BL130" s="145"/>
      <c r="BM130" s="145"/>
      <c r="BN130" s="145"/>
      <c r="BO130" s="145"/>
      <c r="BP130" s="145"/>
      <c r="BQ130" s="145"/>
      <c r="BR130" s="145"/>
      <c r="BS130" s="145"/>
      <c r="BT130" s="145"/>
      <c r="BU130" s="145"/>
      <c r="BV130" s="145"/>
      <c r="BW130" s="145"/>
      <c r="BX130" s="145"/>
      <c r="BY130" s="145"/>
      <c r="BZ130" s="145"/>
      <c r="CA130" s="145"/>
      <c r="CB130" s="145"/>
    </row>
    <row r="131" spans="1:80" x14ac:dyDescent="0.25">
      <c r="A131" s="136" t="s">
        <v>698</v>
      </c>
      <c r="B131" s="91"/>
      <c r="C131" s="91">
        <v>6182810</v>
      </c>
      <c r="D131" s="91">
        <v>6182810</v>
      </c>
      <c r="E131" s="91">
        <v>6182810</v>
      </c>
      <c r="F131" s="91">
        <v>6182810</v>
      </c>
      <c r="G131" s="91">
        <v>6182810</v>
      </c>
      <c r="H131" s="91">
        <v>6182810</v>
      </c>
      <c r="I131" s="91">
        <v>6182810</v>
      </c>
      <c r="J131" s="91">
        <v>6182810</v>
      </c>
      <c r="K131" s="91">
        <v>6182810</v>
      </c>
      <c r="L131" s="91">
        <v>6182810</v>
      </c>
      <c r="M131" s="91">
        <v>6182810</v>
      </c>
      <c r="N131" s="91">
        <v>6182810</v>
      </c>
      <c r="O131" s="91">
        <v>6182810</v>
      </c>
      <c r="P131" s="91">
        <v>6182810</v>
      </c>
      <c r="Q131" s="91">
        <v>6182810</v>
      </c>
      <c r="R131" s="91">
        <v>6182810</v>
      </c>
      <c r="S131" s="91">
        <v>6182810</v>
      </c>
      <c r="T131" s="91">
        <v>6182810</v>
      </c>
      <c r="U131" s="91">
        <v>6182810</v>
      </c>
      <c r="V131" s="91">
        <v>6182810</v>
      </c>
      <c r="W131" s="91">
        <v>6182810</v>
      </c>
      <c r="X131" s="91">
        <v>6182810</v>
      </c>
      <c r="Y131" s="91">
        <v>6182810</v>
      </c>
      <c r="Z131" s="91">
        <v>6182810</v>
      </c>
      <c r="AA131" s="91">
        <v>6182810</v>
      </c>
      <c r="AB131" s="91">
        <v>6182810</v>
      </c>
      <c r="AC131" s="91">
        <v>6182810</v>
      </c>
      <c r="AD131" s="91">
        <v>6182810</v>
      </c>
      <c r="AE131" s="91">
        <v>6182810</v>
      </c>
      <c r="AF131" s="91">
        <v>6182810</v>
      </c>
      <c r="AG131" s="91">
        <v>6182810</v>
      </c>
      <c r="AH131" s="91">
        <v>6182810</v>
      </c>
      <c r="AI131" s="91">
        <v>6182810</v>
      </c>
      <c r="AJ131" s="91">
        <v>6182810</v>
      </c>
      <c r="AK131" s="91">
        <v>6182810</v>
      </c>
      <c r="AL131" s="91">
        <v>6182810</v>
      </c>
      <c r="AM131" s="91">
        <v>6182810</v>
      </c>
      <c r="AN131" s="91">
        <v>6182810</v>
      </c>
      <c r="AO131" s="91">
        <v>6182810</v>
      </c>
      <c r="AP131" s="91">
        <v>6182810</v>
      </c>
      <c r="AQ131" s="91">
        <v>6182810</v>
      </c>
      <c r="AR131" s="91">
        <v>6182810</v>
      </c>
      <c r="AS131" s="91">
        <v>6182810</v>
      </c>
      <c r="AT131" s="91">
        <v>6182810</v>
      </c>
      <c r="AU131" s="91">
        <v>6182810</v>
      </c>
      <c r="AV131" s="91">
        <v>6182810</v>
      </c>
      <c r="AW131" s="91">
        <v>6182810</v>
      </c>
      <c r="AX131" s="91">
        <v>6182810</v>
      </c>
      <c r="AY131" s="91">
        <v>6182810</v>
      </c>
      <c r="AZ131" s="91">
        <v>6182810</v>
      </c>
      <c r="BA131" s="91">
        <v>6182810</v>
      </c>
      <c r="BB131" s="91">
        <v>6182810</v>
      </c>
      <c r="BC131" s="91">
        <v>6182810</v>
      </c>
      <c r="BD131" s="91">
        <v>6182810</v>
      </c>
      <c r="BE131" s="91">
        <v>6182810</v>
      </c>
      <c r="BF131" s="91">
        <v>6182810</v>
      </c>
      <c r="BG131" s="91">
        <v>6182810</v>
      </c>
      <c r="BH131" s="91">
        <v>6182810</v>
      </c>
      <c r="BI131" s="91">
        <v>6182810</v>
      </c>
      <c r="BJ131" s="91">
        <v>6182810</v>
      </c>
      <c r="BK131" s="91">
        <v>6182810</v>
      </c>
      <c r="BL131" s="91">
        <v>6182810</v>
      </c>
      <c r="BM131" s="91">
        <v>6182810</v>
      </c>
      <c r="BN131" s="91">
        <v>6182810</v>
      </c>
      <c r="BO131" s="91">
        <v>6182810</v>
      </c>
      <c r="BP131" s="91">
        <v>6182810</v>
      </c>
      <c r="BQ131" s="91">
        <v>6182810</v>
      </c>
      <c r="BR131" s="91">
        <v>6182810</v>
      </c>
      <c r="BS131" s="91">
        <v>6182810</v>
      </c>
      <c r="BT131" s="91">
        <v>6182810</v>
      </c>
      <c r="BU131" s="91">
        <v>6182810</v>
      </c>
      <c r="BV131" s="91">
        <v>6182810</v>
      </c>
      <c r="BW131" s="91"/>
      <c r="BX131" s="91"/>
      <c r="BY131" s="91"/>
      <c r="BZ131" s="91"/>
      <c r="CA131" s="91"/>
      <c r="CB131" s="91"/>
    </row>
    <row r="132" spans="1:80" x14ac:dyDescent="0.25">
      <c r="A132" s="136" t="s">
        <v>669</v>
      </c>
      <c r="B132" s="91"/>
      <c r="C132" s="91">
        <v>0</v>
      </c>
      <c r="D132" s="91">
        <v>0</v>
      </c>
      <c r="E132" s="91">
        <v>0</v>
      </c>
      <c r="F132" s="91">
        <v>0</v>
      </c>
      <c r="G132" s="91">
        <v>0</v>
      </c>
      <c r="H132" s="91">
        <v>0</v>
      </c>
      <c r="I132" s="91">
        <v>0</v>
      </c>
      <c r="J132" s="91">
        <v>0</v>
      </c>
      <c r="K132" s="91">
        <v>0</v>
      </c>
      <c r="L132" s="91">
        <v>0</v>
      </c>
      <c r="M132" s="91">
        <v>0</v>
      </c>
      <c r="N132" s="91">
        <v>0</v>
      </c>
      <c r="O132" s="91">
        <v>0</v>
      </c>
      <c r="P132" s="91">
        <v>0</v>
      </c>
      <c r="Q132" s="91">
        <v>0</v>
      </c>
      <c r="R132" s="91">
        <v>0</v>
      </c>
      <c r="S132" s="91">
        <v>0</v>
      </c>
      <c r="T132" s="91">
        <v>0</v>
      </c>
      <c r="U132" s="91">
        <v>0</v>
      </c>
      <c r="V132" s="91">
        <v>0</v>
      </c>
      <c r="W132" s="91">
        <v>0</v>
      </c>
      <c r="X132" s="91">
        <v>0</v>
      </c>
      <c r="Y132" s="91">
        <v>0</v>
      </c>
      <c r="Z132" s="91">
        <v>0</v>
      </c>
      <c r="AA132" s="91">
        <v>0</v>
      </c>
      <c r="AB132" s="91">
        <v>0</v>
      </c>
      <c r="AC132" s="91">
        <v>0</v>
      </c>
      <c r="AD132" s="91">
        <v>0</v>
      </c>
      <c r="AE132" s="91">
        <v>0</v>
      </c>
      <c r="AF132" s="91">
        <v>0</v>
      </c>
      <c r="AG132" s="91">
        <v>0</v>
      </c>
      <c r="AH132" s="91">
        <v>0</v>
      </c>
      <c r="AI132" s="91">
        <v>0</v>
      </c>
      <c r="AJ132" s="91">
        <v>0</v>
      </c>
      <c r="AK132" s="91">
        <v>0</v>
      </c>
      <c r="AL132" s="91">
        <v>0</v>
      </c>
      <c r="AM132" s="91">
        <v>0</v>
      </c>
      <c r="AN132" s="91">
        <v>0</v>
      </c>
      <c r="AO132" s="91">
        <v>0</v>
      </c>
      <c r="AP132" s="91">
        <v>0</v>
      </c>
      <c r="AQ132" s="91">
        <v>0</v>
      </c>
      <c r="AR132" s="91">
        <v>0</v>
      </c>
      <c r="AS132" s="91">
        <v>0</v>
      </c>
      <c r="AT132" s="91">
        <v>0</v>
      </c>
      <c r="AU132" s="91">
        <v>0</v>
      </c>
      <c r="AV132" s="91">
        <v>0</v>
      </c>
      <c r="AW132" s="91">
        <v>0</v>
      </c>
      <c r="AX132" s="91">
        <v>0</v>
      </c>
      <c r="AY132" s="91">
        <v>0</v>
      </c>
      <c r="AZ132" s="91">
        <v>0</v>
      </c>
      <c r="BA132" s="91">
        <v>0</v>
      </c>
      <c r="BB132" s="91">
        <v>0</v>
      </c>
      <c r="BC132" s="91">
        <v>0</v>
      </c>
      <c r="BD132" s="91">
        <v>0</v>
      </c>
      <c r="BE132" s="91">
        <v>0</v>
      </c>
      <c r="BF132" s="91">
        <v>0</v>
      </c>
      <c r="BG132" s="91">
        <v>0</v>
      </c>
      <c r="BH132" s="91">
        <v>0</v>
      </c>
      <c r="BI132" s="91">
        <v>0</v>
      </c>
      <c r="BJ132" s="91">
        <v>0</v>
      </c>
      <c r="BK132" s="91">
        <v>0</v>
      </c>
      <c r="BL132" s="91">
        <v>0</v>
      </c>
      <c r="BM132" s="91">
        <v>0</v>
      </c>
      <c r="BN132" s="91">
        <v>0</v>
      </c>
      <c r="BO132" s="91">
        <v>0</v>
      </c>
      <c r="BP132" s="91">
        <v>0</v>
      </c>
      <c r="BQ132" s="91">
        <v>0</v>
      </c>
      <c r="BR132" s="91">
        <v>0</v>
      </c>
      <c r="BS132" s="91">
        <v>0</v>
      </c>
      <c r="BT132" s="91">
        <v>0</v>
      </c>
      <c r="BU132" s="91">
        <v>0</v>
      </c>
      <c r="BV132" s="91">
        <v>0</v>
      </c>
      <c r="BW132" s="91">
        <v>0</v>
      </c>
      <c r="BX132" s="91">
        <v>0</v>
      </c>
      <c r="BY132" s="91">
        <v>0</v>
      </c>
      <c r="BZ132" s="91">
        <v>0</v>
      </c>
      <c r="CA132" s="91">
        <v>0</v>
      </c>
      <c r="CB132" s="91">
        <v>0</v>
      </c>
    </row>
    <row r="133" spans="1:80" x14ac:dyDescent="0.25">
      <c r="A133" s="136" t="s">
        <v>670</v>
      </c>
      <c r="B133" s="91"/>
      <c r="C133" s="160">
        <v>0</v>
      </c>
      <c r="D133" s="160">
        <v>0</v>
      </c>
      <c r="E133" s="160">
        <v>0</v>
      </c>
      <c r="F133" s="160">
        <v>0</v>
      </c>
      <c r="G133" s="160">
        <v>0</v>
      </c>
      <c r="H133" s="160">
        <v>0</v>
      </c>
      <c r="I133" s="160">
        <v>0</v>
      </c>
      <c r="J133" s="160">
        <v>0</v>
      </c>
      <c r="K133" s="160">
        <v>0</v>
      </c>
      <c r="L133" s="160">
        <v>0</v>
      </c>
      <c r="M133" s="160">
        <v>0</v>
      </c>
      <c r="N133" s="160">
        <v>0</v>
      </c>
      <c r="O133" s="160">
        <v>0</v>
      </c>
      <c r="P133" s="160">
        <v>0</v>
      </c>
      <c r="Q133" s="160">
        <v>0</v>
      </c>
      <c r="R133" s="160">
        <v>0</v>
      </c>
      <c r="S133" s="160">
        <v>0</v>
      </c>
      <c r="T133" s="160">
        <v>0</v>
      </c>
      <c r="U133" s="160">
        <v>0</v>
      </c>
      <c r="V133" s="160">
        <v>0</v>
      </c>
      <c r="W133" s="160">
        <v>0</v>
      </c>
      <c r="X133" s="160">
        <v>0</v>
      </c>
      <c r="Y133" s="160">
        <v>0</v>
      </c>
      <c r="Z133" s="160">
        <v>0</v>
      </c>
      <c r="AA133" s="160">
        <v>0</v>
      </c>
      <c r="AB133" s="160">
        <v>0</v>
      </c>
      <c r="AC133" s="160">
        <v>0</v>
      </c>
      <c r="AD133" s="160">
        <v>0</v>
      </c>
      <c r="AE133" s="160">
        <v>0</v>
      </c>
      <c r="AF133" s="160">
        <v>0</v>
      </c>
      <c r="AG133" s="160">
        <v>0</v>
      </c>
      <c r="AH133" s="160">
        <v>0</v>
      </c>
      <c r="AI133" s="160">
        <v>0</v>
      </c>
      <c r="AJ133" s="160">
        <v>0</v>
      </c>
      <c r="AK133" s="160">
        <v>0</v>
      </c>
      <c r="AL133" s="160">
        <v>0</v>
      </c>
      <c r="AM133" s="160">
        <v>0</v>
      </c>
      <c r="AN133" s="160">
        <v>0</v>
      </c>
      <c r="AO133" s="160">
        <v>0</v>
      </c>
      <c r="AP133" s="160">
        <v>0</v>
      </c>
      <c r="AQ133" s="160">
        <v>0</v>
      </c>
      <c r="AR133" s="160">
        <v>0</v>
      </c>
      <c r="AS133" s="160">
        <v>0</v>
      </c>
      <c r="AT133" s="160">
        <v>0</v>
      </c>
      <c r="AU133" s="160">
        <v>0</v>
      </c>
      <c r="AV133" s="160">
        <v>0</v>
      </c>
      <c r="AW133" s="160">
        <v>0</v>
      </c>
      <c r="AX133" s="160">
        <v>0</v>
      </c>
      <c r="AY133" s="160">
        <v>0</v>
      </c>
      <c r="AZ133" s="160">
        <v>0</v>
      </c>
      <c r="BA133" s="160">
        <v>0</v>
      </c>
      <c r="BB133" s="160">
        <v>0</v>
      </c>
      <c r="BC133" s="160">
        <v>0</v>
      </c>
      <c r="BD133" s="160">
        <v>0</v>
      </c>
      <c r="BE133" s="160">
        <v>0</v>
      </c>
      <c r="BF133" s="160">
        <v>0</v>
      </c>
      <c r="BG133" s="160">
        <v>0</v>
      </c>
      <c r="BH133" s="160">
        <v>0</v>
      </c>
      <c r="BI133" s="160">
        <v>0</v>
      </c>
      <c r="BJ133" s="160">
        <v>0</v>
      </c>
      <c r="BK133" s="160">
        <v>0</v>
      </c>
      <c r="BL133" s="160">
        <v>0</v>
      </c>
      <c r="BM133" s="160">
        <v>0</v>
      </c>
      <c r="BN133" s="160">
        <v>0</v>
      </c>
      <c r="BO133" s="160">
        <v>0</v>
      </c>
      <c r="BP133" s="160">
        <v>0</v>
      </c>
      <c r="BQ133" s="160">
        <v>0</v>
      </c>
      <c r="BR133" s="160">
        <v>0</v>
      </c>
      <c r="BS133" s="160">
        <v>0</v>
      </c>
      <c r="BT133" s="160">
        <v>0</v>
      </c>
      <c r="BU133" s="160">
        <v>0</v>
      </c>
      <c r="BV133" s="160">
        <v>0</v>
      </c>
      <c r="BW133" s="91">
        <v>0</v>
      </c>
      <c r="BX133" s="91">
        <v>0</v>
      </c>
      <c r="BY133" s="91">
        <v>0</v>
      </c>
      <c r="BZ133" s="91">
        <v>0</v>
      </c>
      <c r="CA133" s="91">
        <v>0</v>
      </c>
      <c r="CB133" s="91">
        <v>0</v>
      </c>
    </row>
    <row r="134" spans="1:80" x14ac:dyDescent="0.25">
      <c r="A134" s="137" t="s">
        <v>643</v>
      </c>
      <c r="B134" s="138"/>
      <c r="C134" s="138"/>
      <c r="D134" s="138"/>
      <c r="E134" s="138"/>
      <c r="F134" s="138"/>
      <c r="G134" s="138"/>
      <c r="H134" s="138"/>
      <c r="I134" s="138"/>
      <c r="J134" s="138"/>
      <c r="K134" s="138"/>
      <c r="L134" s="138"/>
      <c r="M134" s="138"/>
      <c r="N134" s="138"/>
      <c r="O134" s="138"/>
      <c r="P134" s="138"/>
      <c r="Q134" s="138"/>
      <c r="R134" s="138"/>
      <c r="S134" s="138"/>
      <c r="T134" s="138"/>
      <c r="U134" s="138"/>
      <c r="V134" s="138"/>
      <c r="W134" s="138"/>
      <c r="X134" s="138"/>
      <c r="Y134" s="138"/>
      <c r="Z134" s="138"/>
      <c r="AA134" s="138"/>
      <c r="AB134" s="138"/>
      <c r="AC134" s="138"/>
      <c r="AD134" s="138"/>
      <c r="AE134" s="138"/>
      <c r="AF134" s="138"/>
      <c r="AG134" s="138"/>
      <c r="AH134" s="138"/>
      <c r="AI134" s="138"/>
      <c r="AJ134" s="138"/>
      <c r="AK134" s="138"/>
      <c r="AL134" s="138"/>
      <c r="AM134" s="138"/>
      <c r="AN134" s="138"/>
      <c r="AO134" s="138"/>
      <c r="AP134" s="138"/>
      <c r="AQ134" s="138"/>
      <c r="AR134" s="138"/>
      <c r="AS134" s="138"/>
      <c r="AT134" s="138"/>
      <c r="AU134" s="138"/>
      <c r="AV134" s="138"/>
      <c r="AW134" s="138"/>
      <c r="AX134" s="138"/>
      <c r="AY134" s="138"/>
      <c r="AZ134" s="138"/>
      <c r="BA134" s="138"/>
      <c r="BB134" s="138"/>
      <c r="BC134" s="138"/>
      <c r="BD134" s="138"/>
      <c r="BE134" s="138"/>
      <c r="BF134" s="138"/>
      <c r="BG134" s="138"/>
      <c r="BH134" s="138"/>
      <c r="BI134" s="138"/>
      <c r="BJ134" s="138"/>
      <c r="BK134" s="138"/>
      <c r="BL134" s="138"/>
      <c r="BM134" s="138"/>
      <c r="BN134" s="138"/>
      <c r="BO134" s="138"/>
      <c r="BP134" s="138"/>
      <c r="BQ134" s="138"/>
      <c r="BR134" s="138"/>
      <c r="BS134" s="138"/>
      <c r="BT134" s="138"/>
      <c r="BU134" s="138"/>
      <c r="BV134" s="138"/>
      <c r="BW134" s="91">
        <v>0</v>
      </c>
      <c r="BX134" s="91">
        <v>0</v>
      </c>
      <c r="BY134" s="91">
        <v>0</v>
      </c>
      <c r="BZ134" s="91">
        <v>0</v>
      </c>
      <c r="CA134" s="91">
        <v>0</v>
      </c>
      <c r="CB134" s="91">
        <v>0</v>
      </c>
    </row>
    <row r="135" spans="1:80" x14ac:dyDescent="0.25">
      <c r="A135" s="136" t="s">
        <v>315</v>
      </c>
      <c r="B135" s="168">
        <v>6182810</v>
      </c>
      <c r="C135" s="141">
        <v>6182810</v>
      </c>
      <c r="D135" s="141">
        <v>6182810</v>
      </c>
      <c r="E135" s="141">
        <v>6182810</v>
      </c>
      <c r="F135" s="141">
        <v>6182810</v>
      </c>
      <c r="G135" s="141">
        <v>6182810</v>
      </c>
      <c r="H135" s="141">
        <v>6182810</v>
      </c>
      <c r="I135" s="141">
        <v>6182810</v>
      </c>
      <c r="J135" s="141">
        <v>6182810</v>
      </c>
      <c r="K135" s="141">
        <v>6182810</v>
      </c>
      <c r="L135" s="141">
        <v>6182810</v>
      </c>
      <c r="M135" s="141">
        <v>6182810</v>
      </c>
      <c r="N135" s="141">
        <v>6182810</v>
      </c>
      <c r="O135" s="141">
        <v>6182810</v>
      </c>
      <c r="P135" s="141">
        <v>6182810</v>
      </c>
      <c r="Q135" s="141">
        <v>6182810</v>
      </c>
      <c r="R135" s="141">
        <v>6182810</v>
      </c>
      <c r="S135" s="141">
        <v>6182810</v>
      </c>
      <c r="T135" s="141">
        <v>6182810</v>
      </c>
      <c r="U135" s="141">
        <v>6182810</v>
      </c>
      <c r="V135" s="141">
        <v>6182810</v>
      </c>
      <c r="W135" s="141">
        <v>6182810</v>
      </c>
      <c r="X135" s="141">
        <v>6182810</v>
      </c>
      <c r="Y135" s="141">
        <v>6182810</v>
      </c>
      <c r="Z135" s="141">
        <v>6182810</v>
      </c>
      <c r="AA135" s="141">
        <v>6182810</v>
      </c>
      <c r="AB135" s="141">
        <v>6182810</v>
      </c>
      <c r="AC135" s="141">
        <v>6182810</v>
      </c>
      <c r="AD135" s="141">
        <v>6182810</v>
      </c>
      <c r="AE135" s="141">
        <v>6182810</v>
      </c>
      <c r="AF135" s="141">
        <v>6182810</v>
      </c>
      <c r="AG135" s="141">
        <v>6182810</v>
      </c>
      <c r="AH135" s="141">
        <v>6182810</v>
      </c>
      <c r="AI135" s="141">
        <v>6182810</v>
      </c>
      <c r="AJ135" s="141">
        <v>6182810</v>
      </c>
      <c r="AK135" s="141">
        <v>6182810</v>
      </c>
      <c r="AL135" s="141">
        <v>6182810</v>
      </c>
      <c r="AM135" s="141">
        <v>6182810</v>
      </c>
      <c r="AN135" s="141">
        <v>6182810</v>
      </c>
      <c r="AO135" s="141">
        <v>6182810</v>
      </c>
      <c r="AP135" s="141">
        <v>6182810</v>
      </c>
      <c r="AQ135" s="141">
        <v>6182810</v>
      </c>
      <c r="AR135" s="141">
        <v>6182810</v>
      </c>
      <c r="AS135" s="141">
        <v>6182810</v>
      </c>
      <c r="AT135" s="141">
        <v>6182810</v>
      </c>
      <c r="AU135" s="141">
        <v>6182810</v>
      </c>
      <c r="AV135" s="141">
        <v>6182810</v>
      </c>
      <c r="AW135" s="141">
        <v>6182810</v>
      </c>
      <c r="AX135" s="141">
        <v>6182810</v>
      </c>
      <c r="AY135" s="141">
        <v>6182810</v>
      </c>
      <c r="AZ135" s="141">
        <v>6182810</v>
      </c>
      <c r="BA135" s="141">
        <v>6182810</v>
      </c>
      <c r="BB135" s="141">
        <v>6182810</v>
      </c>
      <c r="BC135" s="141">
        <v>6182810</v>
      </c>
      <c r="BD135" s="141">
        <v>6182810</v>
      </c>
      <c r="BE135" s="141">
        <v>6182810</v>
      </c>
      <c r="BF135" s="141">
        <v>6182810</v>
      </c>
      <c r="BG135" s="141">
        <v>6182810</v>
      </c>
      <c r="BH135" s="141">
        <v>6182810</v>
      </c>
      <c r="BI135" s="141">
        <v>6182810</v>
      </c>
      <c r="BJ135" s="141">
        <v>6182810</v>
      </c>
      <c r="BK135" s="141">
        <v>6182810</v>
      </c>
      <c r="BL135" s="141">
        <v>6182810</v>
      </c>
      <c r="BM135" s="141">
        <v>6182810</v>
      </c>
      <c r="BN135" s="141">
        <v>6182810</v>
      </c>
      <c r="BO135" s="141">
        <v>6182810</v>
      </c>
      <c r="BP135" s="141">
        <v>6182810</v>
      </c>
      <c r="BQ135" s="141">
        <v>6182810</v>
      </c>
      <c r="BR135" s="141">
        <v>6182810</v>
      </c>
      <c r="BS135" s="141">
        <v>6182810</v>
      </c>
      <c r="BT135" s="141">
        <v>6182810</v>
      </c>
      <c r="BU135" s="141">
        <v>6182810</v>
      </c>
      <c r="BV135" s="141">
        <v>6182810</v>
      </c>
      <c r="BW135" s="141">
        <v>0</v>
      </c>
      <c r="BX135" s="141">
        <v>0</v>
      </c>
      <c r="BY135" s="141">
        <v>0</v>
      </c>
      <c r="BZ135" s="141">
        <v>0</v>
      </c>
      <c r="CA135" s="141">
        <v>0</v>
      </c>
      <c r="CB135" s="141">
        <v>0</v>
      </c>
    </row>
    <row r="136" spans="1:80" x14ac:dyDescent="0.25">
      <c r="A136" s="136" t="s">
        <v>700</v>
      </c>
      <c r="B136" s="91">
        <v>0</v>
      </c>
      <c r="C136" s="91">
        <v>0</v>
      </c>
      <c r="D136" s="91">
        <v>0</v>
      </c>
      <c r="E136" s="91">
        <v>0</v>
      </c>
      <c r="F136" s="91">
        <v>0</v>
      </c>
      <c r="G136" s="91">
        <v>0</v>
      </c>
      <c r="H136" s="91">
        <v>0</v>
      </c>
      <c r="I136" s="91">
        <v>0</v>
      </c>
      <c r="J136" s="91">
        <v>0</v>
      </c>
      <c r="K136" s="91">
        <v>0</v>
      </c>
      <c r="L136" s="91">
        <v>0</v>
      </c>
      <c r="M136" s="91">
        <v>0</v>
      </c>
      <c r="N136" s="91">
        <v>0</v>
      </c>
      <c r="O136" s="91">
        <v>0</v>
      </c>
      <c r="P136" s="91">
        <v>0</v>
      </c>
      <c r="Q136" s="91">
        <v>0</v>
      </c>
      <c r="R136" s="91">
        <v>0</v>
      </c>
      <c r="S136" s="91">
        <v>0</v>
      </c>
      <c r="T136" s="91">
        <v>0</v>
      </c>
      <c r="U136" s="91">
        <v>0</v>
      </c>
      <c r="V136" s="91">
        <v>0</v>
      </c>
      <c r="W136" s="91">
        <v>0</v>
      </c>
      <c r="X136" s="91">
        <v>0</v>
      </c>
      <c r="Y136" s="91">
        <v>0</v>
      </c>
      <c r="Z136" s="91">
        <v>0</v>
      </c>
      <c r="AA136" s="91">
        <v>0</v>
      </c>
      <c r="AB136" s="91">
        <v>0</v>
      </c>
      <c r="AC136" s="91">
        <v>0</v>
      </c>
      <c r="AD136" s="91">
        <v>0</v>
      </c>
      <c r="AE136" s="91">
        <v>0</v>
      </c>
      <c r="AF136" s="91">
        <v>0</v>
      </c>
      <c r="AG136" s="91">
        <v>0</v>
      </c>
      <c r="AH136" s="91">
        <v>0</v>
      </c>
      <c r="AI136" s="91">
        <v>0</v>
      </c>
      <c r="AJ136" s="91">
        <v>0</v>
      </c>
      <c r="AK136" s="91">
        <v>0</v>
      </c>
      <c r="AL136" s="91">
        <v>0</v>
      </c>
      <c r="AM136" s="91">
        <v>0</v>
      </c>
      <c r="AN136" s="91">
        <v>0</v>
      </c>
      <c r="AO136" s="91">
        <v>0</v>
      </c>
      <c r="AP136" s="91">
        <v>0</v>
      </c>
      <c r="AQ136" s="91">
        <v>0</v>
      </c>
      <c r="AR136" s="91">
        <v>0</v>
      </c>
      <c r="AS136" s="91">
        <v>0</v>
      </c>
      <c r="AT136" s="91">
        <v>0</v>
      </c>
      <c r="AU136" s="91">
        <v>0</v>
      </c>
      <c r="AV136" s="91">
        <v>0</v>
      </c>
      <c r="AW136" s="91">
        <v>0</v>
      </c>
      <c r="AX136" s="91">
        <v>0</v>
      </c>
      <c r="AY136" s="91">
        <v>0</v>
      </c>
      <c r="AZ136" s="91">
        <v>0</v>
      </c>
      <c r="BA136" s="91">
        <v>0</v>
      </c>
      <c r="BB136" s="91">
        <v>0</v>
      </c>
      <c r="BC136" s="91">
        <v>0</v>
      </c>
      <c r="BD136" s="91">
        <v>0</v>
      </c>
      <c r="BE136" s="91">
        <v>0</v>
      </c>
      <c r="BF136" s="91">
        <v>0</v>
      </c>
      <c r="BG136" s="91">
        <v>0</v>
      </c>
      <c r="BH136" s="91">
        <v>0</v>
      </c>
      <c r="BI136" s="91">
        <v>0</v>
      </c>
      <c r="BJ136" s="91">
        <v>0</v>
      </c>
      <c r="BK136" s="91">
        <v>0</v>
      </c>
      <c r="BL136" s="91">
        <v>0</v>
      </c>
      <c r="BM136" s="91">
        <v>0</v>
      </c>
      <c r="BN136" s="91">
        <v>0</v>
      </c>
      <c r="BO136" s="91">
        <v>0</v>
      </c>
      <c r="BP136" s="91">
        <v>0</v>
      </c>
      <c r="BQ136" s="91">
        <v>0</v>
      </c>
      <c r="BR136" s="91">
        <v>0</v>
      </c>
      <c r="BS136" s="91">
        <v>0</v>
      </c>
      <c r="BT136" s="91">
        <v>0</v>
      </c>
      <c r="BU136" s="91">
        <v>0</v>
      </c>
      <c r="BV136" s="91">
        <v>0</v>
      </c>
      <c r="BW136" s="91"/>
      <c r="BX136" s="91"/>
      <c r="BY136" s="91"/>
      <c r="BZ136" s="91"/>
      <c r="CA136" s="91"/>
      <c r="CB136" s="91"/>
    </row>
    <row r="137" spans="1:80" x14ac:dyDescent="0.25">
      <c r="A137" s="136"/>
      <c r="B137" s="91"/>
      <c r="C137" s="91"/>
      <c r="D137" s="91"/>
      <c r="E137" s="91"/>
      <c r="F137" s="91"/>
      <c r="G137" s="91"/>
      <c r="H137" s="91"/>
      <c r="I137" s="91"/>
      <c r="J137" s="91"/>
      <c r="K137" s="91"/>
      <c r="L137" s="91"/>
      <c r="M137" s="91"/>
      <c r="N137" s="91"/>
      <c r="O137" s="91"/>
      <c r="P137" s="91"/>
      <c r="Q137" s="91"/>
      <c r="R137" s="91"/>
      <c r="S137" s="91"/>
      <c r="T137" s="91"/>
      <c r="U137" s="91"/>
      <c r="V137" s="91"/>
      <c r="W137" s="91"/>
      <c r="X137" s="91"/>
      <c r="Y137" s="91"/>
      <c r="Z137" s="91"/>
      <c r="AA137" s="91"/>
      <c r="AB137" s="91"/>
      <c r="AC137" s="91"/>
      <c r="AD137" s="91"/>
      <c r="AE137" s="91"/>
      <c r="AF137" s="91"/>
      <c r="AG137" s="91"/>
      <c r="AH137" s="91"/>
      <c r="AI137" s="91"/>
      <c r="AJ137" s="91"/>
      <c r="AK137" s="91"/>
      <c r="AL137" s="91"/>
      <c r="AM137" s="91"/>
      <c r="AN137" s="91"/>
      <c r="AO137" s="91"/>
      <c r="AP137" s="91"/>
      <c r="AQ137" s="91"/>
      <c r="AR137" s="91"/>
      <c r="AS137" s="91"/>
      <c r="AT137" s="91"/>
      <c r="AU137" s="91"/>
      <c r="AV137" s="91"/>
      <c r="AW137" s="91"/>
      <c r="AX137" s="91"/>
      <c r="AY137" s="91"/>
      <c r="AZ137" s="91"/>
      <c r="BA137" s="91"/>
      <c r="BB137" s="91"/>
      <c r="BC137" s="91"/>
      <c r="BD137" s="91"/>
      <c r="BE137" s="91"/>
      <c r="BF137" s="91"/>
      <c r="BG137" s="91"/>
      <c r="BH137" s="91"/>
      <c r="BI137" s="91"/>
      <c r="BJ137" s="91"/>
      <c r="BK137" s="91"/>
      <c r="BL137" s="91"/>
      <c r="BM137" s="91"/>
      <c r="BN137" s="91"/>
      <c r="BO137" s="91"/>
      <c r="BP137" s="91"/>
      <c r="BQ137" s="91"/>
      <c r="BR137" s="91"/>
      <c r="BS137" s="91"/>
      <c r="BT137" s="91"/>
      <c r="BU137" s="91"/>
      <c r="BV137" s="91"/>
      <c r="BW137" s="91"/>
      <c r="BX137" s="91"/>
      <c r="BY137" s="91"/>
      <c r="BZ137" s="91"/>
      <c r="CA137" s="91"/>
      <c r="CB137" s="91"/>
    </row>
    <row r="138" spans="1:80" x14ac:dyDescent="0.25">
      <c r="A138" s="133" t="s">
        <v>738</v>
      </c>
      <c r="B138" s="134" t="s">
        <v>737</v>
      </c>
      <c r="C138" s="145"/>
      <c r="D138" s="145"/>
      <c r="E138" s="145"/>
      <c r="F138" s="145"/>
      <c r="G138" s="145"/>
      <c r="H138" s="145"/>
      <c r="I138" s="145"/>
      <c r="J138" s="145"/>
      <c r="K138" s="145"/>
      <c r="L138" s="145"/>
      <c r="M138" s="145"/>
      <c r="N138" s="145"/>
      <c r="O138" s="145"/>
      <c r="P138" s="145"/>
      <c r="Q138" s="145"/>
      <c r="R138" s="145"/>
      <c r="S138" s="145"/>
      <c r="T138" s="145"/>
      <c r="U138" s="145"/>
      <c r="V138" s="145"/>
      <c r="W138" s="145"/>
      <c r="X138" s="145"/>
      <c r="Y138" s="145"/>
      <c r="Z138" s="145"/>
      <c r="AA138" s="145"/>
      <c r="AB138" s="145"/>
      <c r="AC138" s="145"/>
      <c r="AD138" s="145"/>
      <c r="AE138" s="145"/>
      <c r="AF138" s="145"/>
      <c r="AG138" s="145"/>
      <c r="AH138" s="145"/>
      <c r="AI138" s="145"/>
      <c r="AJ138" s="145"/>
      <c r="AK138" s="145"/>
      <c r="AL138" s="145"/>
      <c r="AM138" s="145"/>
      <c r="AN138" s="145"/>
      <c r="AO138" s="145"/>
      <c r="AP138" s="145"/>
      <c r="AQ138" s="145"/>
      <c r="AR138" s="145"/>
      <c r="AS138" s="145"/>
      <c r="AT138" s="145"/>
      <c r="AU138" s="145"/>
      <c r="AV138" s="145"/>
      <c r="AW138" s="145"/>
      <c r="AX138" s="145"/>
      <c r="AY138" s="145"/>
      <c r="AZ138" s="145"/>
      <c r="BA138" s="145"/>
      <c r="BB138" s="145"/>
      <c r="BC138" s="145"/>
      <c r="BD138" s="145"/>
      <c r="BE138" s="145"/>
      <c r="BF138" s="145"/>
      <c r="BG138" s="145"/>
      <c r="BH138" s="145"/>
      <c r="BI138" s="145"/>
      <c r="BJ138" s="145"/>
      <c r="BK138" s="145"/>
      <c r="BL138" s="145"/>
      <c r="BM138" s="145"/>
      <c r="BN138" s="145"/>
      <c r="BO138" s="145"/>
      <c r="BP138" s="145"/>
      <c r="BQ138" s="145"/>
      <c r="BR138" s="145"/>
      <c r="BS138" s="145"/>
      <c r="BT138" s="145"/>
      <c r="BU138" s="145"/>
      <c r="BV138" s="145"/>
      <c r="BW138" s="145"/>
      <c r="BX138" s="145"/>
      <c r="BY138" s="145"/>
      <c r="BZ138" s="145"/>
      <c r="CA138" s="145"/>
      <c r="CB138" s="145"/>
    </row>
    <row r="139" spans="1:80" x14ac:dyDescent="0.25">
      <c r="A139" s="136" t="s">
        <v>698</v>
      </c>
      <c r="B139" s="91"/>
      <c r="C139" s="91">
        <v>-5486250.2800000003</v>
      </c>
      <c r="D139" s="91">
        <v>-5501729.3799999999</v>
      </c>
      <c r="E139" s="91">
        <v>-5517208.4900000002</v>
      </c>
      <c r="F139" s="91">
        <v>-5532687.5899999999</v>
      </c>
      <c r="G139" s="91">
        <v>-5548166.7000000002</v>
      </c>
      <c r="H139" s="91">
        <v>-5563645.7999999998</v>
      </c>
      <c r="I139" s="91">
        <v>-5579124.9100000001</v>
      </c>
      <c r="J139" s="91">
        <v>-5594604.0099999998</v>
      </c>
      <c r="K139" s="91">
        <v>-5610083.1200000001</v>
      </c>
      <c r="L139" s="91">
        <v>-5625562.2199999997</v>
      </c>
      <c r="M139" s="91">
        <v>-5641041.3300000001</v>
      </c>
      <c r="N139" s="91">
        <v>-5656520.4299999997</v>
      </c>
      <c r="O139" s="91">
        <v>-5671999.54</v>
      </c>
      <c r="P139" s="91">
        <v>-5687478.6500000004</v>
      </c>
      <c r="Q139" s="91">
        <v>-5702957.7599999998</v>
      </c>
      <c r="R139" s="91">
        <v>-5718436.8700000001</v>
      </c>
      <c r="S139" s="91">
        <v>-5733915.9800000004</v>
      </c>
      <c r="T139" s="91">
        <v>-5749395.0899999999</v>
      </c>
      <c r="U139" s="91">
        <v>-5764874.2000000002</v>
      </c>
      <c r="V139" s="91">
        <v>-5780353.3099999996</v>
      </c>
      <c r="W139" s="91">
        <v>-5795832.4199999999</v>
      </c>
      <c r="X139" s="91">
        <v>-5811311.5300000003</v>
      </c>
      <c r="Y139" s="91">
        <v>-5826790.6399999997</v>
      </c>
      <c r="Z139" s="91">
        <v>-5842269.75</v>
      </c>
      <c r="AA139" s="91">
        <v>-5857748.8600000003</v>
      </c>
      <c r="AB139" s="91">
        <v>-5873227.9699999997</v>
      </c>
      <c r="AC139" s="91">
        <v>-5888707.0800000001</v>
      </c>
      <c r="AD139" s="91">
        <v>-5904186.1900000004</v>
      </c>
      <c r="AE139" s="91">
        <v>-5919665.2999999998</v>
      </c>
      <c r="AF139" s="91">
        <v>-5935144.4100000001</v>
      </c>
      <c r="AG139" s="91">
        <v>-5950623.5199999996</v>
      </c>
      <c r="AH139" s="91">
        <v>-5966102.6299999999</v>
      </c>
      <c r="AI139" s="91">
        <v>-5981581.7400000002</v>
      </c>
      <c r="AJ139" s="91">
        <v>-5997060.8499999996</v>
      </c>
      <c r="AK139" s="91">
        <v>-6012539.96</v>
      </c>
      <c r="AL139" s="91">
        <v>-6028019.0700000003</v>
      </c>
      <c r="AM139" s="91">
        <v>-6043498.1799999997</v>
      </c>
      <c r="AN139" s="91">
        <v>-6058977.29</v>
      </c>
      <c r="AO139" s="91">
        <v>-6074456.4000000004</v>
      </c>
      <c r="AP139" s="91">
        <v>-6089935.5099999998</v>
      </c>
      <c r="AQ139" s="91">
        <v>-6105414.6200000001</v>
      </c>
      <c r="AR139" s="91">
        <v>-6120893.7300000004</v>
      </c>
      <c r="AS139" s="91">
        <v>-6136372.8399999999</v>
      </c>
      <c r="AT139" s="91">
        <v>-6151851.9500000002</v>
      </c>
      <c r="AU139" s="91">
        <v>-6167331.0599999996</v>
      </c>
      <c r="AV139" s="91">
        <v>-6182810</v>
      </c>
      <c r="AW139" s="91">
        <v>-6182810</v>
      </c>
      <c r="AX139" s="91">
        <v>-6182810</v>
      </c>
      <c r="AY139" s="91">
        <v>-6182810</v>
      </c>
      <c r="AZ139" s="91">
        <v>-6182810</v>
      </c>
      <c r="BA139" s="91">
        <v>-6182810</v>
      </c>
      <c r="BB139" s="91">
        <v>-6182810</v>
      </c>
      <c r="BC139" s="91">
        <v>-6182810</v>
      </c>
      <c r="BD139" s="91">
        <v>-6182810</v>
      </c>
      <c r="BE139" s="91">
        <v>-6182810</v>
      </c>
      <c r="BF139" s="91">
        <v>-6182810</v>
      </c>
      <c r="BG139" s="91">
        <v>-6182810</v>
      </c>
      <c r="BH139" s="91">
        <v>-6182810</v>
      </c>
      <c r="BI139" s="91">
        <v>-6182810</v>
      </c>
      <c r="BJ139" s="91">
        <v>-6182810</v>
      </c>
      <c r="BK139" s="91">
        <v>-6182810</v>
      </c>
      <c r="BL139" s="91">
        <v>-6182810</v>
      </c>
      <c r="BM139" s="91">
        <v>-6182810</v>
      </c>
      <c r="BN139" s="91">
        <v>-6182810</v>
      </c>
      <c r="BO139" s="91">
        <v>-6182810</v>
      </c>
      <c r="BP139" s="91">
        <v>-6182810</v>
      </c>
      <c r="BQ139" s="91">
        <v>-6182810</v>
      </c>
      <c r="BR139" s="91">
        <v>-6182810</v>
      </c>
      <c r="BS139" s="91">
        <v>-6182810</v>
      </c>
      <c r="BT139" s="91">
        <v>-6182810</v>
      </c>
      <c r="BU139" s="91">
        <v>-6182810</v>
      </c>
      <c r="BV139" s="91">
        <v>-6182810</v>
      </c>
      <c r="BW139" s="91"/>
      <c r="BX139" s="91"/>
      <c r="BY139" s="91"/>
      <c r="BZ139" s="91"/>
      <c r="CA139" s="91"/>
      <c r="CB139" s="91"/>
    </row>
    <row r="140" spans="1:80" x14ac:dyDescent="0.25">
      <c r="A140" s="142" t="s">
        <v>739</v>
      </c>
      <c r="B140" s="91"/>
      <c r="C140" s="91">
        <v>-15479.1</v>
      </c>
      <c r="D140" s="91">
        <v>-15479.11</v>
      </c>
      <c r="E140" s="91">
        <v>-15479.1</v>
      </c>
      <c r="F140" s="91">
        <v>-15479.11</v>
      </c>
      <c r="G140" s="91">
        <v>-15479.1</v>
      </c>
      <c r="H140" s="91">
        <v>-15479.11</v>
      </c>
      <c r="I140" s="91">
        <v>-15479.1</v>
      </c>
      <c r="J140" s="91">
        <v>-15479.11</v>
      </c>
      <c r="K140" s="91">
        <v>-15479.1</v>
      </c>
      <c r="L140" s="91">
        <v>-15479.11</v>
      </c>
      <c r="M140" s="91">
        <v>-15479.1</v>
      </c>
      <c r="N140" s="91">
        <v>-15479.11</v>
      </c>
      <c r="O140" s="91">
        <v>-15479.11</v>
      </c>
      <c r="P140" s="91">
        <v>-15479.11</v>
      </c>
      <c r="Q140" s="91">
        <v>-15479.11</v>
      </c>
      <c r="R140" s="91">
        <v>-15479.11</v>
      </c>
      <c r="S140" s="91">
        <v>-15479.11</v>
      </c>
      <c r="T140" s="91">
        <v>-15479.11</v>
      </c>
      <c r="U140" s="91">
        <v>-15479.11</v>
      </c>
      <c r="V140" s="91">
        <v>-15479.11</v>
      </c>
      <c r="W140" s="91">
        <v>-15479.11</v>
      </c>
      <c r="X140" s="91">
        <v>-15479.11</v>
      </c>
      <c r="Y140" s="91">
        <v>-15479.11</v>
      </c>
      <c r="Z140" s="91">
        <v>-15479.11</v>
      </c>
      <c r="AA140" s="91">
        <v>-15479.11</v>
      </c>
      <c r="AB140" s="91">
        <v>-15479.11</v>
      </c>
      <c r="AC140" s="91">
        <v>-15479.11</v>
      </c>
      <c r="AD140" s="91">
        <v>-15479.11</v>
      </c>
      <c r="AE140" s="91">
        <v>-15479.11</v>
      </c>
      <c r="AF140" s="91">
        <v>-15479.11</v>
      </c>
      <c r="AG140" s="91">
        <v>-15479.11</v>
      </c>
      <c r="AH140" s="91">
        <v>-15479.11</v>
      </c>
      <c r="AI140" s="91">
        <v>-15479.11</v>
      </c>
      <c r="AJ140" s="91">
        <v>-15479.11</v>
      </c>
      <c r="AK140" s="91">
        <v>-15479.11</v>
      </c>
      <c r="AL140" s="91">
        <v>-15479.11</v>
      </c>
      <c r="AM140" s="91">
        <v>-15479.11</v>
      </c>
      <c r="AN140" s="91">
        <v>-15479.11</v>
      </c>
      <c r="AO140" s="91">
        <v>-15479.11</v>
      </c>
      <c r="AP140" s="91">
        <v>-15479.11</v>
      </c>
      <c r="AQ140" s="91">
        <v>-15479.11</v>
      </c>
      <c r="AR140" s="91">
        <v>-15479.11</v>
      </c>
      <c r="AS140" s="91">
        <v>-15479.11</v>
      </c>
      <c r="AT140" s="91">
        <v>-15479.11</v>
      </c>
      <c r="AU140" s="91">
        <v>-15478.939999990165</v>
      </c>
      <c r="AV140" s="91">
        <v>0</v>
      </c>
      <c r="AW140" s="91">
        <v>0</v>
      </c>
      <c r="AX140" s="91">
        <v>0</v>
      </c>
      <c r="AY140" s="91">
        <v>0</v>
      </c>
      <c r="AZ140" s="91">
        <v>0</v>
      </c>
      <c r="BA140" s="91">
        <v>0</v>
      </c>
      <c r="BB140" s="91">
        <v>0</v>
      </c>
      <c r="BC140" s="91">
        <v>0</v>
      </c>
      <c r="BD140" s="91">
        <v>0</v>
      </c>
      <c r="BE140" s="91">
        <v>0</v>
      </c>
      <c r="BF140" s="91">
        <v>0</v>
      </c>
      <c r="BG140" s="91">
        <v>0</v>
      </c>
      <c r="BH140" s="91">
        <v>0</v>
      </c>
      <c r="BI140" s="91">
        <v>0</v>
      </c>
      <c r="BJ140" s="91">
        <v>0</v>
      </c>
      <c r="BK140" s="91">
        <v>0</v>
      </c>
      <c r="BL140" s="91">
        <v>0</v>
      </c>
      <c r="BM140" s="91">
        <v>0</v>
      </c>
      <c r="BN140" s="91">
        <v>0</v>
      </c>
      <c r="BO140" s="91">
        <v>0</v>
      </c>
      <c r="BP140" s="91">
        <v>0</v>
      </c>
      <c r="BQ140" s="91">
        <v>0</v>
      </c>
      <c r="BR140" s="91">
        <v>0</v>
      </c>
      <c r="BS140" s="91">
        <v>0</v>
      </c>
      <c r="BT140" s="91">
        <v>0</v>
      </c>
      <c r="BU140" s="91">
        <v>0</v>
      </c>
      <c r="BV140" s="91">
        <v>0</v>
      </c>
      <c r="BW140" s="91">
        <v>-185749.26</v>
      </c>
      <c r="BX140" s="91">
        <v>-185749.31999999995</v>
      </c>
      <c r="BY140" s="91">
        <v>-185749.31999999995</v>
      </c>
      <c r="BZ140" s="91">
        <v>-139311.81999999017</v>
      </c>
      <c r="CA140" s="91">
        <v>0</v>
      </c>
      <c r="CB140" s="91">
        <v>0</v>
      </c>
    </row>
    <row r="141" spans="1:80" x14ac:dyDescent="0.25">
      <c r="A141" s="136" t="s">
        <v>670</v>
      </c>
      <c r="B141" s="91"/>
      <c r="C141" s="169">
        <v>0</v>
      </c>
      <c r="D141" s="169">
        <v>0</v>
      </c>
      <c r="E141" s="169">
        <v>0</v>
      </c>
      <c r="F141" s="169">
        <v>0</v>
      </c>
      <c r="G141" s="169">
        <v>0</v>
      </c>
      <c r="H141" s="169">
        <v>0</v>
      </c>
      <c r="I141" s="169">
        <v>0</v>
      </c>
      <c r="J141" s="169">
        <v>0</v>
      </c>
      <c r="K141" s="169">
        <v>0</v>
      </c>
      <c r="L141" s="169">
        <v>0</v>
      </c>
      <c r="M141" s="169">
        <v>0</v>
      </c>
      <c r="N141" s="169">
        <v>0</v>
      </c>
      <c r="O141" s="169">
        <v>0</v>
      </c>
      <c r="P141" s="169">
        <v>0</v>
      </c>
      <c r="Q141" s="169">
        <v>0</v>
      </c>
      <c r="R141" s="169">
        <v>0</v>
      </c>
      <c r="S141" s="169">
        <v>0</v>
      </c>
      <c r="T141" s="169">
        <v>0</v>
      </c>
      <c r="U141" s="169">
        <v>0</v>
      </c>
      <c r="V141" s="169">
        <v>0</v>
      </c>
      <c r="W141" s="169">
        <v>0</v>
      </c>
      <c r="X141" s="169">
        <v>0</v>
      </c>
      <c r="Y141" s="169">
        <v>0</v>
      </c>
      <c r="Z141" s="169">
        <v>0</v>
      </c>
      <c r="AA141" s="169">
        <v>0</v>
      </c>
      <c r="AB141" s="169">
        <v>0</v>
      </c>
      <c r="AC141" s="169">
        <v>0</v>
      </c>
      <c r="AD141" s="169">
        <v>0</v>
      </c>
      <c r="AE141" s="169">
        <v>0</v>
      </c>
      <c r="AF141" s="169">
        <v>0</v>
      </c>
      <c r="AG141" s="169">
        <v>0</v>
      </c>
      <c r="AH141" s="169">
        <v>0</v>
      </c>
      <c r="AI141" s="169">
        <v>0</v>
      </c>
      <c r="AJ141" s="169">
        <v>0</v>
      </c>
      <c r="AK141" s="169">
        <v>0</v>
      </c>
      <c r="AL141" s="169">
        <v>0</v>
      </c>
      <c r="AM141" s="169">
        <v>0</v>
      </c>
      <c r="AN141" s="169">
        <v>0</v>
      </c>
      <c r="AO141" s="169">
        <v>0</v>
      </c>
      <c r="AP141" s="169">
        <v>0</v>
      </c>
      <c r="AQ141" s="169">
        <v>0</v>
      </c>
      <c r="AR141" s="169">
        <v>0</v>
      </c>
      <c r="AS141" s="169">
        <v>0</v>
      </c>
      <c r="AT141" s="169">
        <v>0</v>
      </c>
      <c r="AU141" s="169">
        <v>0</v>
      </c>
      <c r="AV141" s="169">
        <v>0</v>
      </c>
      <c r="AW141" s="169">
        <v>0</v>
      </c>
      <c r="AX141" s="169">
        <v>0</v>
      </c>
      <c r="AY141" s="169">
        <v>0</v>
      </c>
      <c r="AZ141" s="169">
        <v>0</v>
      </c>
      <c r="BA141" s="169">
        <v>0</v>
      </c>
      <c r="BB141" s="169">
        <v>0</v>
      </c>
      <c r="BC141" s="169">
        <v>0</v>
      </c>
      <c r="BD141" s="169">
        <v>0</v>
      </c>
      <c r="BE141" s="169">
        <v>0</v>
      </c>
      <c r="BF141" s="169">
        <v>0</v>
      </c>
      <c r="BG141" s="169">
        <v>0</v>
      </c>
      <c r="BH141" s="169">
        <v>0</v>
      </c>
      <c r="BI141" s="169">
        <v>0</v>
      </c>
      <c r="BJ141" s="169">
        <v>0</v>
      </c>
      <c r="BK141" s="169">
        <v>0</v>
      </c>
      <c r="BL141" s="169">
        <v>0</v>
      </c>
      <c r="BM141" s="169">
        <v>0</v>
      </c>
      <c r="BN141" s="169">
        <v>0</v>
      </c>
      <c r="BO141" s="169">
        <v>0</v>
      </c>
      <c r="BP141" s="169">
        <v>0</v>
      </c>
      <c r="BQ141" s="169">
        <v>0</v>
      </c>
      <c r="BR141" s="169">
        <v>0</v>
      </c>
      <c r="BS141" s="169">
        <v>0</v>
      </c>
      <c r="BT141" s="169">
        <v>0</v>
      </c>
      <c r="BU141" s="169">
        <v>0</v>
      </c>
      <c r="BV141" s="169">
        <v>0</v>
      </c>
      <c r="BW141" s="91">
        <v>0</v>
      </c>
      <c r="BX141" s="91">
        <v>0</v>
      </c>
      <c r="BY141" s="91">
        <v>0</v>
      </c>
      <c r="BZ141" s="91">
        <v>0</v>
      </c>
      <c r="CA141" s="91">
        <v>0</v>
      </c>
      <c r="CB141" s="91">
        <v>0</v>
      </c>
    </row>
    <row r="142" spans="1:80" x14ac:dyDescent="0.25">
      <c r="A142" s="137" t="s">
        <v>643</v>
      </c>
      <c r="B142" s="138"/>
      <c r="C142" s="138"/>
      <c r="D142" s="138"/>
      <c r="E142" s="138"/>
      <c r="F142" s="138"/>
      <c r="G142" s="138"/>
      <c r="H142" s="138"/>
      <c r="I142" s="138"/>
      <c r="J142" s="138"/>
      <c r="K142" s="138"/>
      <c r="L142" s="138"/>
      <c r="M142" s="138"/>
      <c r="N142" s="138"/>
      <c r="O142" s="138"/>
      <c r="P142" s="138"/>
      <c r="Q142" s="138"/>
      <c r="R142" s="138"/>
      <c r="S142" s="138"/>
      <c r="T142" s="138"/>
      <c r="U142" s="138"/>
      <c r="V142" s="138"/>
      <c r="W142" s="138"/>
      <c r="X142" s="138"/>
      <c r="Y142" s="138"/>
      <c r="Z142" s="138"/>
      <c r="AA142" s="138"/>
      <c r="AB142" s="138"/>
      <c r="AC142" s="138"/>
      <c r="AD142" s="138"/>
      <c r="AE142" s="138"/>
      <c r="AF142" s="138"/>
      <c r="AG142" s="138"/>
      <c r="AH142" s="138"/>
      <c r="AI142" s="138"/>
      <c r="AJ142" s="138"/>
      <c r="AK142" s="138"/>
      <c r="AL142" s="138"/>
      <c r="AM142" s="138"/>
      <c r="AN142" s="138"/>
      <c r="AO142" s="138"/>
      <c r="AP142" s="138"/>
      <c r="AQ142" s="138"/>
      <c r="AR142" s="138"/>
      <c r="AS142" s="138"/>
      <c r="AT142" s="138"/>
      <c r="AU142" s="138"/>
      <c r="AV142" s="138"/>
      <c r="AW142" s="138"/>
      <c r="AX142" s="138"/>
      <c r="AY142" s="138"/>
      <c r="AZ142" s="138"/>
      <c r="BA142" s="138"/>
      <c r="BB142" s="138"/>
      <c r="BC142" s="138"/>
      <c r="BD142" s="138"/>
      <c r="BE142" s="138"/>
      <c r="BF142" s="138"/>
      <c r="BG142" s="138"/>
      <c r="BH142" s="138"/>
      <c r="BI142" s="138"/>
      <c r="BJ142" s="138"/>
      <c r="BK142" s="138"/>
      <c r="BL142" s="138"/>
      <c r="BM142" s="138"/>
      <c r="BN142" s="138"/>
      <c r="BO142" s="138"/>
      <c r="BP142" s="138"/>
      <c r="BQ142" s="138"/>
      <c r="BR142" s="138"/>
      <c r="BS142" s="138"/>
      <c r="BT142" s="138"/>
      <c r="BU142" s="138"/>
      <c r="BV142" s="138"/>
      <c r="BW142" s="91">
        <v>0</v>
      </c>
      <c r="BX142" s="91">
        <v>0</v>
      </c>
      <c r="BY142" s="91">
        <v>0</v>
      </c>
      <c r="BZ142" s="91">
        <v>0</v>
      </c>
      <c r="CA142" s="91">
        <v>0</v>
      </c>
      <c r="CB142" s="91">
        <v>0</v>
      </c>
    </row>
    <row r="143" spans="1:80" x14ac:dyDescent="0.25">
      <c r="A143" s="136" t="s">
        <v>315</v>
      </c>
      <c r="B143" s="170">
        <v>-5486250.2800000003</v>
      </c>
      <c r="C143" s="141">
        <v>-5501729.3799999999</v>
      </c>
      <c r="D143" s="141">
        <v>-5517208.4900000002</v>
      </c>
      <c r="E143" s="141">
        <v>-5532687.5899999999</v>
      </c>
      <c r="F143" s="141">
        <v>-5548166.7000000002</v>
      </c>
      <c r="G143" s="141">
        <v>-5563645.7999999998</v>
      </c>
      <c r="H143" s="141">
        <v>-5579124.9100000001</v>
      </c>
      <c r="I143" s="141">
        <v>-5594604.0099999998</v>
      </c>
      <c r="J143" s="141">
        <v>-5610083.1200000001</v>
      </c>
      <c r="K143" s="141">
        <v>-5625562.2199999997</v>
      </c>
      <c r="L143" s="141">
        <v>-5641041.3300000001</v>
      </c>
      <c r="M143" s="141">
        <v>-5656520.4299999997</v>
      </c>
      <c r="N143" s="141">
        <v>-5671999.54</v>
      </c>
      <c r="O143" s="141">
        <v>-5687478.6500000004</v>
      </c>
      <c r="P143" s="141">
        <v>-5702957.7599999998</v>
      </c>
      <c r="Q143" s="141">
        <v>-5718436.8700000001</v>
      </c>
      <c r="R143" s="141">
        <v>-5733915.9800000004</v>
      </c>
      <c r="S143" s="141">
        <v>-5749395.0899999999</v>
      </c>
      <c r="T143" s="141">
        <v>-5764874.2000000002</v>
      </c>
      <c r="U143" s="141">
        <v>-5780353.3099999996</v>
      </c>
      <c r="V143" s="141">
        <v>-5795832.4199999999</v>
      </c>
      <c r="W143" s="141">
        <v>-5811311.5300000003</v>
      </c>
      <c r="X143" s="141">
        <v>-5826790.6399999997</v>
      </c>
      <c r="Y143" s="141">
        <v>-5842269.75</v>
      </c>
      <c r="Z143" s="141">
        <v>-5857748.8600000003</v>
      </c>
      <c r="AA143" s="141">
        <v>-5873227.9699999997</v>
      </c>
      <c r="AB143" s="141">
        <v>-5888707.0800000001</v>
      </c>
      <c r="AC143" s="141">
        <v>-5904186.1900000004</v>
      </c>
      <c r="AD143" s="141">
        <v>-5919665.2999999998</v>
      </c>
      <c r="AE143" s="141">
        <v>-5935144.4100000001</v>
      </c>
      <c r="AF143" s="141">
        <v>-5950623.5199999996</v>
      </c>
      <c r="AG143" s="141">
        <v>-5966102.6299999999</v>
      </c>
      <c r="AH143" s="141">
        <v>-5981581.7400000002</v>
      </c>
      <c r="AI143" s="141">
        <v>-5997060.8499999996</v>
      </c>
      <c r="AJ143" s="141">
        <v>-6012539.96</v>
      </c>
      <c r="AK143" s="141">
        <v>-6028019.0700000003</v>
      </c>
      <c r="AL143" s="141">
        <v>-6043498.1799999997</v>
      </c>
      <c r="AM143" s="141">
        <v>-6058977.29</v>
      </c>
      <c r="AN143" s="141">
        <v>-6074456.4000000004</v>
      </c>
      <c r="AO143" s="141">
        <v>-6089935.5099999998</v>
      </c>
      <c r="AP143" s="141">
        <v>-6105414.6200000001</v>
      </c>
      <c r="AQ143" s="141">
        <v>-6120893.7300000004</v>
      </c>
      <c r="AR143" s="141">
        <v>-6136372.8399999999</v>
      </c>
      <c r="AS143" s="141">
        <v>-6151851.9500000002</v>
      </c>
      <c r="AT143" s="141">
        <v>-6167331.0599999996</v>
      </c>
      <c r="AU143" s="141">
        <v>-6182810</v>
      </c>
      <c r="AV143" s="141">
        <v>-6182810</v>
      </c>
      <c r="AW143" s="141">
        <v>-6182810</v>
      </c>
      <c r="AX143" s="141">
        <v>-6182810</v>
      </c>
      <c r="AY143" s="141">
        <v>-6182810</v>
      </c>
      <c r="AZ143" s="141">
        <v>-6182810</v>
      </c>
      <c r="BA143" s="141">
        <v>-6182810</v>
      </c>
      <c r="BB143" s="141">
        <v>-6182810</v>
      </c>
      <c r="BC143" s="141">
        <v>-6182810</v>
      </c>
      <c r="BD143" s="141">
        <v>-6182810</v>
      </c>
      <c r="BE143" s="141">
        <v>-6182810</v>
      </c>
      <c r="BF143" s="141">
        <v>-6182810</v>
      </c>
      <c r="BG143" s="141">
        <v>-6182810</v>
      </c>
      <c r="BH143" s="141">
        <v>-6182810</v>
      </c>
      <c r="BI143" s="141">
        <v>-6182810</v>
      </c>
      <c r="BJ143" s="141">
        <v>-6182810</v>
      </c>
      <c r="BK143" s="141">
        <v>-6182810</v>
      </c>
      <c r="BL143" s="141">
        <v>-6182810</v>
      </c>
      <c r="BM143" s="141">
        <v>-6182810</v>
      </c>
      <c r="BN143" s="141">
        <v>-6182810</v>
      </c>
      <c r="BO143" s="141">
        <v>-6182810</v>
      </c>
      <c r="BP143" s="141">
        <v>-6182810</v>
      </c>
      <c r="BQ143" s="141">
        <v>-6182810</v>
      </c>
      <c r="BR143" s="141">
        <v>-6182810</v>
      </c>
      <c r="BS143" s="141">
        <v>-6182810</v>
      </c>
      <c r="BT143" s="141">
        <v>-6182810</v>
      </c>
      <c r="BU143" s="141">
        <v>-6182810</v>
      </c>
      <c r="BV143" s="141">
        <v>-6182810</v>
      </c>
      <c r="BW143" s="141">
        <v>-185749.26</v>
      </c>
      <c r="BX143" s="141">
        <v>-185749.32</v>
      </c>
      <c r="BY143" s="141">
        <v>-185749.32</v>
      </c>
      <c r="BZ143" s="141">
        <v>-139311.82</v>
      </c>
      <c r="CA143" s="141">
        <v>0</v>
      </c>
      <c r="CB143" s="141">
        <v>0</v>
      </c>
    </row>
    <row r="144" spans="1:80" x14ac:dyDescent="0.25">
      <c r="A144" s="136" t="s">
        <v>700</v>
      </c>
      <c r="B144" s="91">
        <v>0</v>
      </c>
      <c r="C144" s="91">
        <v>0</v>
      </c>
      <c r="D144" s="91">
        <v>0</v>
      </c>
      <c r="E144" s="91">
        <v>0</v>
      </c>
      <c r="F144" s="91">
        <v>0</v>
      </c>
      <c r="G144" s="91">
        <v>0</v>
      </c>
      <c r="H144" s="91">
        <v>0</v>
      </c>
      <c r="I144" s="91">
        <v>0</v>
      </c>
      <c r="J144" s="91">
        <v>0</v>
      </c>
      <c r="K144" s="91">
        <v>0</v>
      </c>
      <c r="L144" s="91">
        <v>0</v>
      </c>
      <c r="M144" s="91">
        <v>0</v>
      </c>
      <c r="N144" s="91">
        <v>0</v>
      </c>
      <c r="O144" s="91">
        <v>0</v>
      </c>
      <c r="P144" s="91">
        <v>0</v>
      </c>
      <c r="Q144" s="91">
        <v>0</v>
      </c>
      <c r="R144" s="91">
        <v>0</v>
      </c>
      <c r="S144" s="91">
        <v>0</v>
      </c>
      <c r="T144" s="91">
        <v>0</v>
      </c>
      <c r="U144" s="91">
        <v>0</v>
      </c>
      <c r="V144" s="91">
        <v>0</v>
      </c>
      <c r="W144" s="91">
        <v>0</v>
      </c>
      <c r="X144" s="91">
        <v>0</v>
      </c>
      <c r="Y144" s="91">
        <v>0</v>
      </c>
      <c r="Z144" s="91">
        <v>0</v>
      </c>
      <c r="AA144" s="91">
        <v>0</v>
      </c>
      <c r="AB144" s="91">
        <v>0</v>
      </c>
      <c r="AC144" s="91">
        <v>0</v>
      </c>
      <c r="AD144" s="91">
        <v>0</v>
      </c>
      <c r="AE144" s="91">
        <v>0</v>
      </c>
      <c r="AF144" s="91">
        <v>0</v>
      </c>
      <c r="AG144" s="91">
        <v>0</v>
      </c>
      <c r="AH144" s="91">
        <v>0</v>
      </c>
      <c r="AI144" s="91">
        <v>0</v>
      </c>
      <c r="AJ144" s="91">
        <v>0</v>
      </c>
      <c r="AK144" s="91">
        <v>0</v>
      </c>
      <c r="AL144" s="91">
        <v>0</v>
      </c>
      <c r="AM144" s="91">
        <v>0</v>
      </c>
      <c r="AN144" s="91">
        <v>0</v>
      </c>
      <c r="AO144" s="91">
        <v>0</v>
      </c>
      <c r="AP144" s="91">
        <v>0</v>
      </c>
      <c r="AQ144" s="91">
        <v>0</v>
      </c>
      <c r="AR144" s="91">
        <v>0</v>
      </c>
      <c r="AS144" s="91">
        <v>0</v>
      </c>
      <c r="AT144" s="91">
        <v>0</v>
      </c>
      <c r="AU144" s="91">
        <v>0</v>
      </c>
      <c r="AV144" s="91">
        <v>0</v>
      </c>
      <c r="AW144" s="91">
        <v>0</v>
      </c>
      <c r="AX144" s="91">
        <v>0</v>
      </c>
      <c r="AY144" s="91">
        <v>0</v>
      </c>
      <c r="AZ144" s="91">
        <v>0</v>
      </c>
      <c r="BA144" s="91">
        <v>0</v>
      </c>
      <c r="BB144" s="91">
        <v>0</v>
      </c>
      <c r="BC144" s="91">
        <v>0</v>
      </c>
      <c r="BD144" s="91">
        <v>0</v>
      </c>
      <c r="BE144" s="91">
        <v>0</v>
      </c>
      <c r="BF144" s="91">
        <v>0</v>
      </c>
      <c r="BG144" s="91">
        <v>0</v>
      </c>
      <c r="BH144" s="91">
        <v>0</v>
      </c>
      <c r="BI144" s="91">
        <v>0</v>
      </c>
      <c r="BJ144" s="91">
        <v>0</v>
      </c>
      <c r="BK144" s="91">
        <v>0</v>
      </c>
      <c r="BL144" s="91">
        <v>0</v>
      </c>
      <c r="BM144" s="91">
        <v>0</v>
      </c>
      <c r="BN144" s="91">
        <v>0</v>
      </c>
      <c r="BO144" s="91">
        <v>0</v>
      </c>
      <c r="BP144" s="91">
        <v>0</v>
      </c>
      <c r="BQ144" s="91">
        <v>0</v>
      </c>
      <c r="BR144" s="91">
        <v>0</v>
      </c>
      <c r="BS144" s="91">
        <v>0</v>
      </c>
      <c r="BT144" s="91">
        <v>0</v>
      </c>
      <c r="BU144" s="91">
        <v>0</v>
      </c>
      <c r="BV144" s="91">
        <v>0</v>
      </c>
      <c r="BW144" s="91"/>
      <c r="BX144" s="91"/>
      <c r="BY144" s="91"/>
      <c r="BZ144" s="91"/>
      <c r="CA144" s="91"/>
      <c r="CB144" s="91"/>
    </row>
    <row r="145" spans="1:80" x14ac:dyDescent="0.25">
      <c r="A145" s="136"/>
      <c r="B145" s="91"/>
      <c r="C145" s="91"/>
      <c r="D145" s="91"/>
      <c r="E145" s="91"/>
      <c r="F145" s="91"/>
      <c r="G145" s="91"/>
      <c r="H145" s="91"/>
      <c r="I145" s="91"/>
      <c r="J145" s="91"/>
      <c r="K145" s="91"/>
      <c r="L145" s="91"/>
      <c r="M145" s="91"/>
      <c r="N145" s="91"/>
      <c r="O145" s="91"/>
      <c r="P145" s="91"/>
      <c r="Q145" s="91"/>
      <c r="R145" s="91"/>
      <c r="S145" s="91"/>
      <c r="T145" s="91"/>
      <c r="U145" s="91"/>
      <c r="V145" s="91"/>
      <c r="W145" s="91"/>
      <c r="X145" s="91"/>
      <c r="Y145" s="91"/>
      <c r="Z145" s="91"/>
      <c r="AA145" s="91"/>
      <c r="AB145" s="91"/>
      <c r="AC145" s="91"/>
      <c r="AD145" s="91"/>
      <c r="AE145" s="91"/>
      <c r="AF145" s="91"/>
      <c r="AG145" s="91"/>
      <c r="AH145" s="91"/>
      <c r="AI145" s="91"/>
      <c r="AJ145" s="91"/>
      <c r="AK145" s="91"/>
      <c r="AL145" s="91"/>
      <c r="AM145" s="91"/>
      <c r="AN145" s="91"/>
      <c r="AO145" s="91"/>
      <c r="AP145" s="91"/>
      <c r="AQ145" s="91"/>
      <c r="AR145" s="91"/>
      <c r="AS145" s="91"/>
      <c r="AT145" s="91"/>
      <c r="AU145" s="91"/>
      <c r="AV145" s="91"/>
      <c r="AW145" s="91"/>
      <c r="AX145" s="91"/>
      <c r="AY145" s="91"/>
      <c r="AZ145" s="91"/>
      <c r="BA145" s="91"/>
      <c r="BB145" s="91"/>
      <c r="BC145" s="91"/>
      <c r="BD145" s="91"/>
      <c r="BE145" s="91"/>
      <c r="BF145" s="91"/>
      <c r="BG145" s="91"/>
      <c r="BH145" s="91"/>
      <c r="BI145" s="91"/>
      <c r="BJ145" s="91"/>
      <c r="BK145" s="91"/>
      <c r="BL145" s="91"/>
      <c r="BM145" s="91"/>
      <c r="BN145" s="91"/>
      <c r="BO145" s="91"/>
      <c r="BP145" s="91"/>
      <c r="BQ145" s="91"/>
      <c r="BR145" s="91"/>
      <c r="BS145" s="91"/>
      <c r="BT145" s="91"/>
      <c r="BU145" s="91"/>
      <c r="BV145" s="91"/>
      <c r="BW145" s="91"/>
      <c r="BX145" s="91"/>
      <c r="BY145" s="91"/>
      <c r="BZ145" s="91"/>
      <c r="CA145" s="91"/>
      <c r="CB145" s="91"/>
    </row>
    <row r="146" spans="1:80" x14ac:dyDescent="0.25">
      <c r="A146" s="133" t="s">
        <v>740</v>
      </c>
      <c r="B146" s="134" t="s">
        <v>741</v>
      </c>
      <c r="C146" s="145"/>
      <c r="D146" s="145"/>
      <c r="E146" s="145"/>
      <c r="F146" s="145"/>
      <c r="G146" s="145"/>
      <c r="H146" s="145"/>
      <c r="I146" s="145"/>
      <c r="J146" s="145"/>
      <c r="K146" s="145"/>
      <c r="L146" s="145"/>
      <c r="M146" s="145"/>
      <c r="N146" s="145"/>
      <c r="O146" s="145"/>
      <c r="P146" s="145"/>
      <c r="Q146" s="145"/>
      <c r="R146" s="145"/>
      <c r="S146" s="145"/>
      <c r="T146" s="145"/>
      <c r="U146" s="145"/>
      <c r="V146" s="145"/>
      <c r="W146" s="145"/>
      <c r="X146" s="145"/>
      <c r="Y146" s="145"/>
      <c r="Z146" s="145"/>
      <c r="AA146" s="145"/>
      <c r="AB146" s="145"/>
      <c r="AC146" s="145"/>
      <c r="AD146" s="145"/>
      <c r="AE146" s="145"/>
      <c r="AF146" s="145"/>
      <c r="AG146" s="145"/>
      <c r="AH146" s="145"/>
      <c r="AI146" s="145"/>
      <c r="AJ146" s="145"/>
      <c r="AK146" s="145"/>
      <c r="AL146" s="145"/>
      <c r="AM146" s="145"/>
      <c r="AN146" s="145"/>
      <c r="AO146" s="145"/>
      <c r="AP146" s="145"/>
      <c r="AQ146" s="145"/>
      <c r="AR146" s="145"/>
      <c r="AS146" s="145"/>
      <c r="AT146" s="145"/>
      <c r="AU146" s="145"/>
      <c r="AV146" s="145"/>
      <c r="AW146" s="145"/>
      <c r="AX146" s="145"/>
      <c r="AY146" s="145"/>
      <c r="AZ146" s="145"/>
      <c r="BA146" s="145"/>
      <c r="BB146" s="145"/>
      <c r="BC146" s="145"/>
      <c r="BD146" s="145"/>
      <c r="BE146" s="145"/>
      <c r="BF146" s="145"/>
      <c r="BG146" s="145"/>
      <c r="BH146" s="145"/>
      <c r="BI146" s="145"/>
      <c r="BJ146" s="145"/>
      <c r="BK146" s="145"/>
      <c r="BL146" s="145"/>
      <c r="BM146" s="145"/>
      <c r="BN146" s="145"/>
      <c r="BO146" s="145"/>
      <c r="BP146" s="145"/>
      <c r="BQ146" s="145"/>
      <c r="BR146" s="145"/>
      <c r="BS146" s="145"/>
      <c r="BT146" s="145"/>
      <c r="BU146" s="145"/>
      <c r="BV146" s="145"/>
      <c r="BW146" s="145"/>
      <c r="BX146" s="145"/>
      <c r="BY146" s="145"/>
      <c r="BZ146" s="145"/>
      <c r="CA146" s="145"/>
      <c r="CB146" s="145"/>
    </row>
    <row r="147" spans="1:80" x14ac:dyDescent="0.25">
      <c r="A147" s="136" t="s">
        <v>698</v>
      </c>
      <c r="B147" s="91"/>
      <c r="C147" s="91">
        <v>960040.88</v>
      </c>
      <c r="D147" s="91">
        <v>960040.88</v>
      </c>
      <c r="E147" s="91">
        <v>960040.88</v>
      </c>
      <c r="F147" s="91">
        <v>960040.88</v>
      </c>
      <c r="G147" s="91">
        <v>960040.88</v>
      </c>
      <c r="H147" s="91">
        <v>960040.88</v>
      </c>
      <c r="I147" s="91">
        <v>960040.88</v>
      </c>
      <c r="J147" s="91">
        <v>960040.88</v>
      </c>
      <c r="K147" s="91">
        <v>960040.88</v>
      </c>
      <c r="L147" s="91">
        <v>960040.88</v>
      </c>
      <c r="M147" s="91">
        <v>960040.88</v>
      </c>
      <c r="N147" s="91">
        <v>960040.88</v>
      </c>
      <c r="O147" s="91">
        <v>960040.88</v>
      </c>
      <c r="P147" s="91">
        <v>960040.88</v>
      </c>
      <c r="Q147" s="91">
        <v>960040.88</v>
      </c>
      <c r="R147" s="91">
        <v>960040.88</v>
      </c>
      <c r="S147" s="91">
        <v>960040.88</v>
      </c>
      <c r="T147" s="91">
        <v>960040.88</v>
      </c>
      <c r="U147" s="91">
        <v>960040.88</v>
      </c>
      <c r="V147" s="91">
        <v>960040.88</v>
      </c>
      <c r="W147" s="91">
        <v>960040.88</v>
      </c>
      <c r="X147" s="91">
        <v>960040.88</v>
      </c>
      <c r="Y147" s="91">
        <v>960040.88</v>
      </c>
      <c r="Z147" s="91">
        <v>960040.88</v>
      </c>
      <c r="AA147" s="91">
        <v>960040.88</v>
      </c>
      <c r="AB147" s="91">
        <v>960040.88</v>
      </c>
      <c r="AC147" s="91">
        <v>960040.88</v>
      </c>
      <c r="AD147" s="91">
        <v>960040.88</v>
      </c>
      <c r="AE147" s="91">
        <v>960040.88</v>
      </c>
      <c r="AF147" s="91">
        <v>960040.88</v>
      </c>
      <c r="AG147" s="91">
        <v>960040.88</v>
      </c>
      <c r="AH147" s="91">
        <v>960040.88</v>
      </c>
      <c r="AI147" s="91">
        <v>960040.88</v>
      </c>
      <c r="AJ147" s="91">
        <v>960040.88</v>
      </c>
      <c r="AK147" s="91">
        <v>960040.88</v>
      </c>
      <c r="AL147" s="91">
        <v>960040.88</v>
      </c>
      <c r="AM147" s="91">
        <v>960040.88</v>
      </c>
      <c r="AN147" s="91">
        <v>960040.88</v>
      </c>
      <c r="AO147" s="91">
        <v>960040.88</v>
      </c>
      <c r="AP147" s="91">
        <v>960040.88</v>
      </c>
      <c r="AQ147" s="91">
        <v>960040.88</v>
      </c>
      <c r="AR147" s="91">
        <v>960040.88</v>
      </c>
      <c r="AS147" s="91">
        <v>960040.88</v>
      </c>
      <c r="AT147" s="91">
        <v>960040.88</v>
      </c>
      <c r="AU147" s="91">
        <v>960040.88</v>
      </c>
      <c r="AV147" s="91">
        <v>960040.88</v>
      </c>
      <c r="AW147" s="91">
        <v>960040.88</v>
      </c>
      <c r="AX147" s="91">
        <v>960040.88</v>
      </c>
      <c r="AY147" s="91">
        <v>960040.88</v>
      </c>
      <c r="AZ147" s="91">
        <v>960040.88</v>
      </c>
      <c r="BA147" s="91">
        <v>960040.88</v>
      </c>
      <c r="BB147" s="91">
        <v>960040.88</v>
      </c>
      <c r="BC147" s="91">
        <v>960040.88</v>
      </c>
      <c r="BD147" s="91">
        <v>960040.88</v>
      </c>
      <c r="BE147" s="91">
        <v>960040.88</v>
      </c>
      <c r="BF147" s="91">
        <v>960040.88</v>
      </c>
      <c r="BG147" s="91">
        <v>960040.88</v>
      </c>
      <c r="BH147" s="91">
        <v>960040.88</v>
      </c>
      <c r="BI147" s="91">
        <v>960040.88</v>
      </c>
      <c r="BJ147" s="91">
        <v>960040.88</v>
      </c>
      <c r="BK147" s="91">
        <v>960040.88</v>
      </c>
      <c r="BL147" s="91">
        <v>960040.88</v>
      </c>
      <c r="BM147" s="91">
        <v>960040.88</v>
      </c>
      <c r="BN147" s="91">
        <v>960040.88</v>
      </c>
      <c r="BO147" s="91">
        <v>960040.88</v>
      </c>
      <c r="BP147" s="91">
        <v>960040.88</v>
      </c>
      <c r="BQ147" s="91">
        <v>960040.88</v>
      </c>
      <c r="BR147" s="91">
        <v>960040.88</v>
      </c>
      <c r="BS147" s="91">
        <v>960040.88</v>
      </c>
      <c r="BT147" s="91">
        <v>960040.88</v>
      </c>
      <c r="BU147" s="91">
        <v>960040.88</v>
      </c>
      <c r="BV147" s="91">
        <v>960040.88</v>
      </c>
      <c r="BW147" s="91"/>
      <c r="BX147" s="91"/>
      <c r="BY147" s="91"/>
      <c r="BZ147" s="91"/>
      <c r="CA147" s="91"/>
      <c r="CB147" s="91"/>
    </row>
    <row r="148" spans="1:80" x14ac:dyDescent="0.25">
      <c r="A148" s="136" t="s">
        <v>669</v>
      </c>
      <c r="B148" s="91"/>
      <c r="C148" s="91">
        <v>0</v>
      </c>
      <c r="D148" s="91">
        <v>0</v>
      </c>
      <c r="E148" s="91">
        <v>0</v>
      </c>
      <c r="F148" s="91">
        <v>0</v>
      </c>
      <c r="G148" s="91">
        <v>0</v>
      </c>
      <c r="H148" s="91">
        <v>0</v>
      </c>
      <c r="I148" s="91">
        <v>0</v>
      </c>
      <c r="J148" s="91">
        <v>0</v>
      </c>
      <c r="K148" s="91">
        <v>0</v>
      </c>
      <c r="L148" s="91">
        <v>0</v>
      </c>
      <c r="M148" s="91">
        <v>0</v>
      </c>
      <c r="N148" s="91">
        <v>0</v>
      </c>
      <c r="O148" s="91">
        <v>0</v>
      </c>
      <c r="P148" s="91">
        <v>0</v>
      </c>
      <c r="Q148" s="91">
        <v>0</v>
      </c>
      <c r="R148" s="91">
        <v>0</v>
      </c>
      <c r="S148" s="91">
        <v>0</v>
      </c>
      <c r="T148" s="91">
        <v>0</v>
      </c>
      <c r="U148" s="91">
        <v>0</v>
      </c>
      <c r="V148" s="91">
        <v>0</v>
      </c>
      <c r="W148" s="91">
        <v>0</v>
      </c>
      <c r="X148" s="91">
        <v>0</v>
      </c>
      <c r="Y148" s="91">
        <v>0</v>
      </c>
      <c r="Z148" s="91">
        <v>0</v>
      </c>
      <c r="AA148" s="91">
        <v>0</v>
      </c>
      <c r="AB148" s="91">
        <v>0</v>
      </c>
      <c r="AC148" s="91">
        <v>0</v>
      </c>
      <c r="AD148" s="91">
        <v>0</v>
      </c>
      <c r="AE148" s="91">
        <v>0</v>
      </c>
      <c r="AF148" s="91">
        <v>0</v>
      </c>
      <c r="AG148" s="91">
        <v>0</v>
      </c>
      <c r="AH148" s="91">
        <v>0</v>
      </c>
      <c r="AI148" s="91">
        <v>0</v>
      </c>
      <c r="AJ148" s="91">
        <v>0</v>
      </c>
      <c r="AK148" s="91">
        <v>0</v>
      </c>
      <c r="AL148" s="91">
        <v>0</v>
      </c>
      <c r="AM148" s="91">
        <v>0</v>
      </c>
      <c r="AN148" s="91">
        <v>0</v>
      </c>
      <c r="AO148" s="91">
        <v>0</v>
      </c>
      <c r="AP148" s="91">
        <v>0</v>
      </c>
      <c r="AQ148" s="91">
        <v>0</v>
      </c>
      <c r="AR148" s="91">
        <v>0</v>
      </c>
      <c r="AS148" s="91">
        <v>0</v>
      </c>
      <c r="AT148" s="91">
        <v>0</v>
      </c>
      <c r="AU148" s="91">
        <v>0</v>
      </c>
      <c r="AV148" s="91">
        <v>0</v>
      </c>
      <c r="AW148" s="91">
        <v>0</v>
      </c>
      <c r="AX148" s="91">
        <v>0</v>
      </c>
      <c r="AY148" s="91">
        <v>0</v>
      </c>
      <c r="AZ148" s="91">
        <v>0</v>
      </c>
      <c r="BA148" s="91">
        <v>0</v>
      </c>
      <c r="BB148" s="91">
        <v>0</v>
      </c>
      <c r="BC148" s="91">
        <v>0</v>
      </c>
      <c r="BD148" s="91">
        <v>0</v>
      </c>
      <c r="BE148" s="91">
        <v>0</v>
      </c>
      <c r="BF148" s="91">
        <v>0</v>
      </c>
      <c r="BG148" s="91">
        <v>0</v>
      </c>
      <c r="BH148" s="91">
        <v>0</v>
      </c>
      <c r="BI148" s="91">
        <v>0</v>
      </c>
      <c r="BJ148" s="91">
        <v>0</v>
      </c>
      <c r="BK148" s="91">
        <v>0</v>
      </c>
      <c r="BL148" s="91">
        <v>0</v>
      </c>
      <c r="BM148" s="91">
        <v>0</v>
      </c>
      <c r="BN148" s="91">
        <v>0</v>
      </c>
      <c r="BO148" s="91">
        <v>0</v>
      </c>
      <c r="BP148" s="91">
        <v>0</v>
      </c>
      <c r="BQ148" s="91">
        <v>0</v>
      </c>
      <c r="BR148" s="91">
        <v>0</v>
      </c>
      <c r="BS148" s="91">
        <v>0</v>
      </c>
      <c r="BT148" s="91">
        <v>0</v>
      </c>
      <c r="BU148" s="91">
        <v>0</v>
      </c>
      <c r="BV148" s="91">
        <v>0</v>
      </c>
      <c r="BW148" s="91">
        <v>0</v>
      </c>
      <c r="BX148" s="91">
        <v>0</v>
      </c>
      <c r="BY148" s="91">
        <v>0</v>
      </c>
      <c r="BZ148" s="91">
        <v>0</v>
      </c>
      <c r="CA148" s="91">
        <v>0</v>
      </c>
      <c r="CB148" s="91">
        <v>0</v>
      </c>
    </row>
    <row r="149" spans="1:80" x14ac:dyDescent="0.25">
      <c r="A149" s="136" t="s">
        <v>670</v>
      </c>
      <c r="B149" s="91"/>
      <c r="C149" s="160">
        <v>0</v>
      </c>
      <c r="D149" s="160">
        <v>0</v>
      </c>
      <c r="E149" s="160">
        <v>0</v>
      </c>
      <c r="F149" s="160">
        <v>0</v>
      </c>
      <c r="G149" s="160">
        <v>0</v>
      </c>
      <c r="H149" s="160">
        <v>0</v>
      </c>
      <c r="I149" s="160">
        <v>0</v>
      </c>
      <c r="J149" s="160">
        <v>0</v>
      </c>
      <c r="K149" s="160">
        <v>0</v>
      </c>
      <c r="L149" s="160">
        <v>0</v>
      </c>
      <c r="M149" s="160">
        <v>0</v>
      </c>
      <c r="N149" s="160">
        <v>0</v>
      </c>
      <c r="O149" s="160">
        <v>0</v>
      </c>
      <c r="P149" s="160">
        <v>0</v>
      </c>
      <c r="Q149" s="160">
        <v>0</v>
      </c>
      <c r="R149" s="160">
        <v>0</v>
      </c>
      <c r="S149" s="160">
        <v>0</v>
      </c>
      <c r="T149" s="160">
        <v>0</v>
      </c>
      <c r="U149" s="160">
        <v>0</v>
      </c>
      <c r="V149" s="160">
        <v>0</v>
      </c>
      <c r="W149" s="160">
        <v>0</v>
      </c>
      <c r="X149" s="160">
        <v>0</v>
      </c>
      <c r="Y149" s="160">
        <v>0</v>
      </c>
      <c r="Z149" s="160">
        <v>0</v>
      </c>
      <c r="AA149" s="160">
        <v>0</v>
      </c>
      <c r="AB149" s="160">
        <v>0</v>
      </c>
      <c r="AC149" s="160">
        <v>0</v>
      </c>
      <c r="AD149" s="160">
        <v>0</v>
      </c>
      <c r="AE149" s="160">
        <v>0</v>
      </c>
      <c r="AF149" s="160">
        <v>0</v>
      </c>
      <c r="AG149" s="160">
        <v>0</v>
      </c>
      <c r="AH149" s="160">
        <v>0</v>
      </c>
      <c r="AI149" s="160">
        <v>0</v>
      </c>
      <c r="AJ149" s="160">
        <v>0</v>
      </c>
      <c r="AK149" s="160">
        <v>0</v>
      </c>
      <c r="AL149" s="160">
        <v>0</v>
      </c>
      <c r="AM149" s="160">
        <v>0</v>
      </c>
      <c r="AN149" s="160">
        <v>0</v>
      </c>
      <c r="AO149" s="160">
        <v>0</v>
      </c>
      <c r="AP149" s="160">
        <v>0</v>
      </c>
      <c r="AQ149" s="160">
        <v>0</v>
      </c>
      <c r="AR149" s="160">
        <v>0</v>
      </c>
      <c r="AS149" s="160">
        <v>0</v>
      </c>
      <c r="AT149" s="160">
        <v>0</v>
      </c>
      <c r="AU149" s="160">
        <v>0</v>
      </c>
      <c r="AV149" s="160">
        <v>0</v>
      </c>
      <c r="AW149" s="160">
        <v>0</v>
      </c>
      <c r="AX149" s="160">
        <v>0</v>
      </c>
      <c r="AY149" s="160">
        <v>0</v>
      </c>
      <c r="AZ149" s="160">
        <v>0</v>
      </c>
      <c r="BA149" s="160">
        <v>0</v>
      </c>
      <c r="BB149" s="160">
        <v>0</v>
      </c>
      <c r="BC149" s="160">
        <v>0</v>
      </c>
      <c r="BD149" s="160">
        <v>0</v>
      </c>
      <c r="BE149" s="160">
        <v>0</v>
      </c>
      <c r="BF149" s="160">
        <v>0</v>
      </c>
      <c r="BG149" s="160">
        <v>0</v>
      </c>
      <c r="BH149" s="160">
        <v>0</v>
      </c>
      <c r="BI149" s="160">
        <v>0</v>
      </c>
      <c r="BJ149" s="160">
        <v>0</v>
      </c>
      <c r="BK149" s="160">
        <v>0</v>
      </c>
      <c r="BL149" s="160">
        <v>0</v>
      </c>
      <c r="BM149" s="160">
        <v>0</v>
      </c>
      <c r="BN149" s="160">
        <v>0</v>
      </c>
      <c r="BO149" s="160">
        <v>0</v>
      </c>
      <c r="BP149" s="160">
        <v>0</v>
      </c>
      <c r="BQ149" s="160">
        <v>0</v>
      </c>
      <c r="BR149" s="160">
        <v>0</v>
      </c>
      <c r="BS149" s="160">
        <v>0</v>
      </c>
      <c r="BT149" s="160">
        <v>0</v>
      </c>
      <c r="BU149" s="160">
        <v>0</v>
      </c>
      <c r="BV149" s="160">
        <v>0</v>
      </c>
      <c r="BW149" s="91">
        <v>0</v>
      </c>
      <c r="BX149" s="91">
        <v>0</v>
      </c>
      <c r="BY149" s="91">
        <v>0</v>
      </c>
      <c r="BZ149" s="91">
        <v>0</v>
      </c>
      <c r="CA149" s="91">
        <v>0</v>
      </c>
      <c r="CB149" s="91">
        <v>0</v>
      </c>
    </row>
    <row r="150" spans="1:80" x14ac:dyDescent="0.25">
      <c r="A150" s="137" t="s">
        <v>643</v>
      </c>
      <c r="B150" s="138"/>
      <c r="C150" s="138"/>
      <c r="D150" s="138"/>
      <c r="E150" s="138"/>
      <c r="F150" s="138"/>
      <c r="G150" s="138"/>
      <c r="H150" s="138"/>
      <c r="I150" s="138"/>
      <c r="J150" s="138"/>
      <c r="K150" s="138"/>
      <c r="L150" s="138"/>
      <c r="M150" s="138"/>
      <c r="N150" s="138"/>
      <c r="O150" s="138"/>
      <c r="P150" s="138"/>
      <c r="Q150" s="138"/>
      <c r="R150" s="138"/>
      <c r="S150" s="138"/>
      <c r="T150" s="138"/>
      <c r="U150" s="138"/>
      <c r="V150" s="138"/>
      <c r="W150" s="138"/>
      <c r="X150" s="138"/>
      <c r="Y150" s="138"/>
      <c r="Z150" s="138"/>
      <c r="AA150" s="138"/>
      <c r="AB150" s="138"/>
      <c r="AC150" s="138"/>
      <c r="AD150" s="138"/>
      <c r="AE150" s="138"/>
      <c r="AF150" s="138"/>
      <c r="AG150" s="138"/>
      <c r="AH150" s="138"/>
      <c r="AI150" s="138"/>
      <c r="AJ150" s="138"/>
      <c r="AK150" s="138"/>
      <c r="AL150" s="138"/>
      <c r="AM150" s="138"/>
      <c r="AN150" s="138"/>
      <c r="AO150" s="138"/>
      <c r="AP150" s="138"/>
      <c r="AQ150" s="138"/>
      <c r="AR150" s="138"/>
      <c r="AS150" s="138"/>
      <c r="AT150" s="138"/>
      <c r="AU150" s="138"/>
      <c r="AV150" s="138"/>
      <c r="AW150" s="138"/>
      <c r="AX150" s="138"/>
      <c r="AY150" s="138"/>
      <c r="AZ150" s="138"/>
      <c r="BA150" s="138"/>
      <c r="BB150" s="138"/>
      <c r="BC150" s="138"/>
      <c r="BD150" s="138"/>
      <c r="BE150" s="138"/>
      <c r="BF150" s="138"/>
      <c r="BG150" s="138"/>
      <c r="BH150" s="138"/>
      <c r="BI150" s="138"/>
      <c r="BJ150" s="138"/>
      <c r="BK150" s="138"/>
      <c r="BL150" s="138"/>
      <c r="BM150" s="138"/>
      <c r="BN150" s="138"/>
      <c r="BO150" s="138"/>
      <c r="BP150" s="138"/>
      <c r="BQ150" s="138"/>
      <c r="BR150" s="138"/>
      <c r="BS150" s="138"/>
      <c r="BT150" s="138"/>
      <c r="BU150" s="138"/>
      <c r="BV150" s="138"/>
      <c r="BW150" s="91">
        <v>0</v>
      </c>
      <c r="BX150" s="91">
        <v>0</v>
      </c>
      <c r="BY150" s="91">
        <v>0</v>
      </c>
      <c r="BZ150" s="91">
        <v>0</v>
      </c>
      <c r="CA150" s="91">
        <v>0</v>
      </c>
      <c r="CB150" s="91">
        <v>0</v>
      </c>
    </row>
    <row r="151" spans="1:80" x14ac:dyDescent="0.25">
      <c r="A151" s="136" t="s">
        <v>315</v>
      </c>
      <c r="B151" s="168">
        <v>960040.88</v>
      </c>
      <c r="C151" s="141">
        <v>960040.88</v>
      </c>
      <c r="D151" s="141">
        <v>960040.88</v>
      </c>
      <c r="E151" s="141">
        <v>960040.88</v>
      </c>
      <c r="F151" s="141">
        <v>960040.88</v>
      </c>
      <c r="G151" s="141">
        <v>960040.88</v>
      </c>
      <c r="H151" s="141">
        <v>960040.88</v>
      </c>
      <c r="I151" s="141">
        <v>960040.88</v>
      </c>
      <c r="J151" s="141">
        <v>960040.88</v>
      </c>
      <c r="K151" s="141">
        <v>960040.88</v>
      </c>
      <c r="L151" s="141">
        <v>960040.88</v>
      </c>
      <c r="M151" s="141">
        <v>960040.88</v>
      </c>
      <c r="N151" s="141">
        <v>960040.88</v>
      </c>
      <c r="O151" s="141">
        <v>960040.88</v>
      </c>
      <c r="P151" s="141">
        <v>960040.88</v>
      </c>
      <c r="Q151" s="141">
        <v>960040.88</v>
      </c>
      <c r="R151" s="141">
        <v>960040.88</v>
      </c>
      <c r="S151" s="141">
        <v>960040.88</v>
      </c>
      <c r="T151" s="141">
        <v>960040.88</v>
      </c>
      <c r="U151" s="141">
        <v>960040.88</v>
      </c>
      <c r="V151" s="141">
        <v>960040.88</v>
      </c>
      <c r="W151" s="141">
        <v>960040.88</v>
      </c>
      <c r="X151" s="141">
        <v>960040.88</v>
      </c>
      <c r="Y151" s="141">
        <v>960040.88</v>
      </c>
      <c r="Z151" s="141">
        <v>960040.88</v>
      </c>
      <c r="AA151" s="141">
        <v>960040.88</v>
      </c>
      <c r="AB151" s="141">
        <v>960040.88</v>
      </c>
      <c r="AC151" s="141">
        <v>960040.88</v>
      </c>
      <c r="AD151" s="141">
        <v>960040.88</v>
      </c>
      <c r="AE151" s="141">
        <v>960040.88</v>
      </c>
      <c r="AF151" s="141">
        <v>960040.88</v>
      </c>
      <c r="AG151" s="141">
        <v>960040.88</v>
      </c>
      <c r="AH151" s="141">
        <v>960040.88</v>
      </c>
      <c r="AI151" s="141">
        <v>960040.88</v>
      </c>
      <c r="AJ151" s="141">
        <v>960040.88</v>
      </c>
      <c r="AK151" s="141">
        <v>960040.88</v>
      </c>
      <c r="AL151" s="141">
        <v>960040.88</v>
      </c>
      <c r="AM151" s="141">
        <v>960040.88</v>
      </c>
      <c r="AN151" s="141">
        <v>960040.88</v>
      </c>
      <c r="AO151" s="141">
        <v>960040.88</v>
      </c>
      <c r="AP151" s="141">
        <v>960040.88</v>
      </c>
      <c r="AQ151" s="141">
        <v>960040.88</v>
      </c>
      <c r="AR151" s="141">
        <v>960040.88</v>
      </c>
      <c r="AS151" s="141">
        <v>960040.88</v>
      </c>
      <c r="AT151" s="141">
        <v>960040.88</v>
      </c>
      <c r="AU151" s="141">
        <v>960040.88</v>
      </c>
      <c r="AV151" s="141">
        <v>960040.88</v>
      </c>
      <c r="AW151" s="141">
        <v>960040.88</v>
      </c>
      <c r="AX151" s="141">
        <v>960040.88</v>
      </c>
      <c r="AY151" s="141">
        <v>960040.88</v>
      </c>
      <c r="AZ151" s="141">
        <v>960040.88</v>
      </c>
      <c r="BA151" s="141">
        <v>960040.88</v>
      </c>
      <c r="BB151" s="141">
        <v>960040.88</v>
      </c>
      <c r="BC151" s="141">
        <v>960040.88</v>
      </c>
      <c r="BD151" s="141">
        <v>960040.88</v>
      </c>
      <c r="BE151" s="141">
        <v>960040.88</v>
      </c>
      <c r="BF151" s="141">
        <v>960040.88</v>
      </c>
      <c r="BG151" s="141">
        <v>960040.88</v>
      </c>
      <c r="BH151" s="141">
        <v>960040.88</v>
      </c>
      <c r="BI151" s="141">
        <v>960040.88</v>
      </c>
      <c r="BJ151" s="141">
        <v>960040.88</v>
      </c>
      <c r="BK151" s="141">
        <v>960040.88</v>
      </c>
      <c r="BL151" s="141">
        <v>960040.88</v>
      </c>
      <c r="BM151" s="141">
        <v>960040.88</v>
      </c>
      <c r="BN151" s="141">
        <v>960040.88</v>
      </c>
      <c r="BO151" s="141">
        <v>960040.88</v>
      </c>
      <c r="BP151" s="141">
        <v>960040.88</v>
      </c>
      <c r="BQ151" s="141">
        <v>960040.88</v>
      </c>
      <c r="BR151" s="141">
        <v>960040.88</v>
      </c>
      <c r="BS151" s="141">
        <v>960040.88</v>
      </c>
      <c r="BT151" s="141">
        <v>960040.88</v>
      </c>
      <c r="BU151" s="141">
        <v>960040.88</v>
      </c>
      <c r="BV151" s="141">
        <v>960040.88</v>
      </c>
      <c r="BW151" s="141">
        <v>0</v>
      </c>
      <c r="BX151" s="141">
        <v>0</v>
      </c>
      <c r="BY151" s="141">
        <v>0</v>
      </c>
      <c r="BZ151" s="141">
        <v>0</v>
      </c>
      <c r="CA151" s="141">
        <v>0</v>
      </c>
      <c r="CB151" s="141">
        <v>0</v>
      </c>
    </row>
    <row r="152" spans="1:80" x14ac:dyDescent="0.25">
      <c r="A152" s="136" t="s">
        <v>700</v>
      </c>
      <c r="B152" s="91">
        <v>0</v>
      </c>
      <c r="C152" s="91">
        <v>0</v>
      </c>
      <c r="D152" s="91">
        <v>0</v>
      </c>
      <c r="E152" s="91">
        <v>0</v>
      </c>
      <c r="F152" s="91">
        <v>0</v>
      </c>
      <c r="G152" s="91">
        <v>0</v>
      </c>
      <c r="H152" s="91">
        <v>0</v>
      </c>
      <c r="I152" s="91">
        <v>0</v>
      </c>
      <c r="J152" s="91">
        <v>0</v>
      </c>
      <c r="K152" s="91">
        <v>0</v>
      </c>
      <c r="L152" s="91">
        <v>0</v>
      </c>
      <c r="M152" s="91">
        <v>0</v>
      </c>
      <c r="N152" s="91">
        <v>0</v>
      </c>
      <c r="O152" s="91">
        <v>0</v>
      </c>
      <c r="P152" s="91">
        <v>0</v>
      </c>
      <c r="Q152" s="91">
        <v>0</v>
      </c>
      <c r="R152" s="91">
        <v>0</v>
      </c>
      <c r="S152" s="91">
        <v>0</v>
      </c>
      <c r="T152" s="91">
        <v>0</v>
      </c>
      <c r="U152" s="91">
        <v>0</v>
      </c>
      <c r="V152" s="91">
        <v>0</v>
      </c>
      <c r="W152" s="91">
        <v>0</v>
      </c>
      <c r="X152" s="91">
        <v>0</v>
      </c>
      <c r="Y152" s="91">
        <v>0</v>
      </c>
      <c r="Z152" s="91">
        <v>0</v>
      </c>
      <c r="AA152" s="91">
        <v>0</v>
      </c>
      <c r="AB152" s="91">
        <v>0</v>
      </c>
      <c r="AC152" s="91">
        <v>0</v>
      </c>
      <c r="AD152" s="91">
        <v>0</v>
      </c>
      <c r="AE152" s="91">
        <v>0</v>
      </c>
      <c r="AF152" s="91">
        <v>0</v>
      </c>
      <c r="AG152" s="91">
        <v>0</v>
      </c>
      <c r="AH152" s="91">
        <v>0</v>
      </c>
      <c r="AI152" s="91">
        <v>0</v>
      </c>
      <c r="AJ152" s="91">
        <v>0</v>
      </c>
      <c r="AK152" s="91">
        <v>0</v>
      </c>
      <c r="AL152" s="91">
        <v>0</v>
      </c>
      <c r="AM152" s="91">
        <v>0</v>
      </c>
      <c r="AN152" s="91">
        <v>0</v>
      </c>
      <c r="AO152" s="91">
        <v>0</v>
      </c>
      <c r="AP152" s="91">
        <v>0</v>
      </c>
      <c r="AQ152" s="91">
        <v>0</v>
      </c>
      <c r="AR152" s="91">
        <v>0</v>
      </c>
      <c r="AS152" s="91">
        <v>0</v>
      </c>
      <c r="AT152" s="91">
        <v>0</v>
      </c>
      <c r="AU152" s="91">
        <v>0</v>
      </c>
      <c r="AV152" s="91">
        <v>0</v>
      </c>
      <c r="AW152" s="91">
        <v>0</v>
      </c>
      <c r="AX152" s="91">
        <v>0</v>
      </c>
      <c r="AY152" s="91">
        <v>0</v>
      </c>
      <c r="AZ152" s="91">
        <v>0</v>
      </c>
      <c r="BA152" s="91">
        <v>0</v>
      </c>
      <c r="BB152" s="91">
        <v>0</v>
      </c>
      <c r="BC152" s="91">
        <v>0</v>
      </c>
      <c r="BD152" s="91">
        <v>0</v>
      </c>
      <c r="BE152" s="91">
        <v>0</v>
      </c>
      <c r="BF152" s="91">
        <v>0</v>
      </c>
      <c r="BG152" s="91">
        <v>0</v>
      </c>
      <c r="BH152" s="91">
        <v>0</v>
      </c>
      <c r="BI152" s="91">
        <v>0</v>
      </c>
      <c r="BJ152" s="91">
        <v>0</v>
      </c>
      <c r="BK152" s="91">
        <v>0</v>
      </c>
      <c r="BL152" s="91">
        <v>0</v>
      </c>
      <c r="BM152" s="91">
        <v>0</v>
      </c>
      <c r="BN152" s="91">
        <v>0</v>
      </c>
      <c r="BO152" s="91">
        <v>0</v>
      </c>
      <c r="BP152" s="91">
        <v>0</v>
      </c>
      <c r="BQ152" s="91">
        <v>0</v>
      </c>
      <c r="BR152" s="91">
        <v>0</v>
      </c>
      <c r="BS152" s="91">
        <v>0</v>
      </c>
      <c r="BT152" s="91">
        <v>0</v>
      </c>
      <c r="BU152" s="91">
        <v>0</v>
      </c>
      <c r="BV152" s="91">
        <v>0</v>
      </c>
      <c r="BW152" s="91"/>
      <c r="BX152" s="91"/>
      <c r="BY152" s="91"/>
      <c r="BZ152" s="91"/>
      <c r="CA152" s="91"/>
      <c r="CB152" s="91"/>
    </row>
    <row r="153" spans="1:80" x14ac:dyDescent="0.25">
      <c r="A153" s="136"/>
      <c r="B153" s="91"/>
      <c r="C153" s="82"/>
      <c r="D153" s="82"/>
      <c r="E153" s="82"/>
      <c r="F153" s="82"/>
      <c r="G153" s="82"/>
      <c r="H153" s="82"/>
      <c r="I153" s="82"/>
      <c r="J153" s="82"/>
      <c r="K153" s="82"/>
      <c r="L153" s="82"/>
      <c r="M153" s="82"/>
      <c r="N153" s="82"/>
      <c r="O153" s="82"/>
      <c r="P153" s="82"/>
      <c r="Q153" s="82"/>
      <c r="R153" s="82"/>
      <c r="S153" s="82"/>
      <c r="T153" s="82"/>
      <c r="U153" s="82"/>
      <c r="V153" s="82"/>
      <c r="W153" s="82"/>
      <c r="X153" s="82"/>
      <c r="Y153" s="82"/>
      <c r="Z153" s="82"/>
      <c r="AA153" s="82"/>
      <c r="AB153" s="82"/>
      <c r="AC153" s="82"/>
      <c r="AD153" s="82"/>
      <c r="AE153" s="82"/>
      <c r="AF153" s="82"/>
      <c r="AG153" s="82"/>
      <c r="AH153" s="82"/>
      <c r="AI153" s="82"/>
      <c r="AJ153" s="82"/>
      <c r="AK153" s="82"/>
      <c r="AL153" s="82"/>
      <c r="AM153" s="82"/>
      <c r="AN153" s="82"/>
      <c r="AO153" s="82"/>
      <c r="AP153" s="82"/>
      <c r="AQ153" s="82"/>
      <c r="AR153" s="82"/>
      <c r="AS153" s="82"/>
      <c r="AT153" s="82"/>
      <c r="AU153" s="82"/>
      <c r="AV153" s="82"/>
      <c r="AW153" s="82"/>
      <c r="AX153" s="82"/>
      <c r="AY153" s="82"/>
      <c r="AZ153" s="82"/>
      <c r="BA153" s="82"/>
      <c r="BB153" s="82"/>
      <c r="BC153" s="82"/>
      <c r="BD153" s="82"/>
      <c r="BE153" s="82"/>
      <c r="BF153" s="82"/>
      <c r="BG153" s="82"/>
      <c r="BH153" s="82"/>
      <c r="BI153" s="82"/>
      <c r="BJ153" s="82"/>
      <c r="BK153" s="82"/>
      <c r="BL153" s="82"/>
      <c r="BM153" s="82"/>
      <c r="BN153" s="82"/>
      <c r="BO153" s="82"/>
      <c r="BP153" s="82"/>
      <c r="BQ153" s="82"/>
      <c r="BR153" s="82"/>
      <c r="BS153" s="82"/>
      <c r="BT153" s="82"/>
      <c r="BU153" s="82"/>
      <c r="BV153" s="82"/>
      <c r="BW153" s="82"/>
      <c r="BX153" s="82"/>
      <c r="BY153" s="82"/>
      <c r="BZ153" s="82"/>
      <c r="CA153" s="82"/>
      <c r="CB153" s="82"/>
    </row>
    <row r="154" spans="1:80" x14ac:dyDescent="0.25">
      <c r="A154" s="133" t="s">
        <v>742</v>
      </c>
      <c r="B154" s="134" t="s">
        <v>741</v>
      </c>
      <c r="C154" s="145"/>
      <c r="D154" s="145"/>
      <c r="E154" s="145"/>
      <c r="F154" s="145"/>
      <c r="G154" s="145"/>
      <c r="H154" s="145"/>
      <c r="I154" s="145"/>
      <c r="J154" s="145"/>
      <c r="K154" s="145"/>
      <c r="L154" s="145"/>
      <c r="M154" s="145"/>
      <c r="N154" s="145"/>
      <c r="O154" s="145"/>
      <c r="P154" s="145"/>
      <c r="Q154" s="145"/>
      <c r="R154" s="145"/>
      <c r="S154" s="145"/>
      <c r="T154" s="145"/>
      <c r="U154" s="145"/>
      <c r="V154" s="145"/>
      <c r="W154" s="145"/>
      <c r="X154" s="145"/>
      <c r="Y154" s="145"/>
      <c r="Z154" s="145"/>
      <c r="AA154" s="145"/>
      <c r="AB154" s="145"/>
      <c r="AC154" s="145"/>
      <c r="AD154" s="145"/>
      <c r="AE154" s="145"/>
      <c r="AF154" s="145"/>
      <c r="AG154" s="145"/>
      <c r="AH154" s="145"/>
      <c r="AI154" s="145"/>
      <c r="AJ154" s="145"/>
      <c r="AK154" s="145"/>
      <c r="AL154" s="145"/>
      <c r="AM154" s="145"/>
      <c r="AN154" s="145"/>
      <c r="AO154" s="145"/>
      <c r="AP154" s="145"/>
      <c r="AQ154" s="145"/>
      <c r="AR154" s="145"/>
      <c r="AS154" s="145"/>
      <c r="AT154" s="145"/>
      <c r="AU154" s="145"/>
      <c r="AV154" s="145"/>
      <c r="AW154" s="145"/>
      <c r="AX154" s="145"/>
      <c r="AY154" s="145"/>
      <c r="AZ154" s="145"/>
      <c r="BA154" s="145"/>
      <c r="BB154" s="145"/>
      <c r="BC154" s="145"/>
      <c r="BD154" s="145"/>
      <c r="BE154" s="145"/>
      <c r="BF154" s="145"/>
      <c r="BG154" s="145"/>
      <c r="BH154" s="145"/>
      <c r="BI154" s="145"/>
      <c r="BJ154" s="145"/>
      <c r="BK154" s="145"/>
      <c r="BL154" s="145"/>
      <c r="BM154" s="145"/>
      <c r="BN154" s="145"/>
      <c r="BO154" s="145"/>
      <c r="BP154" s="145"/>
      <c r="BQ154" s="145"/>
      <c r="BR154" s="145"/>
      <c r="BS154" s="145"/>
      <c r="BT154" s="145"/>
      <c r="BU154" s="145"/>
      <c r="BV154" s="145"/>
      <c r="BW154" s="145"/>
      <c r="BX154" s="145"/>
      <c r="BY154" s="145"/>
      <c r="BZ154" s="145"/>
      <c r="CA154" s="145"/>
      <c r="CB154" s="145"/>
    </row>
    <row r="155" spans="1:80" x14ac:dyDescent="0.25">
      <c r="A155" s="136" t="s">
        <v>698</v>
      </c>
      <c r="B155" s="91"/>
      <c r="C155" s="91">
        <v>-802913.71</v>
      </c>
      <c r="D155" s="91">
        <v>-806405.42</v>
      </c>
      <c r="E155" s="91">
        <v>-809897.14</v>
      </c>
      <c r="F155" s="91">
        <v>-813388.85</v>
      </c>
      <c r="G155" s="91">
        <v>-816880.57</v>
      </c>
      <c r="H155" s="91">
        <v>-820372.28</v>
      </c>
      <c r="I155" s="91">
        <v>-823864</v>
      </c>
      <c r="J155" s="91">
        <v>-827355.71</v>
      </c>
      <c r="K155" s="91">
        <v>-830847.43</v>
      </c>
      <c r="L155" s="91">
        <v>-834339.14</v>
      </c>
      <c r="M155" s="91">
        <v>-837830.86</v>
      </c>
      <c r="N155" s="91">
        <v>-841322.57</v>
      </c>
      <c r="O155" s="91">
        <v>-844814.29</v>
      </c>
      <c r="P155" s="91">
        <v>-848306.01</v>
      </c>
      <c r="Q155" s="91">
        <v>-851797.73</v>
      </c>
      <c r="R155" s="91">
        <v>-855289.45</v>
      </c>
      <c r="S155" s="91">
        <v>-858781.17</v>
      </c>
      <c r="T155" s="91">
        <v>-862272.89</v>
      </c>
      <c r="U155" s="91">
        <v>-865764.61</v>
      </c>
      <c r="V155" s="91">
        <v>-869256.33</v>
      </c>
      <c r="W155" s="91">
        <v>-872748.05</v>
      </c>
      <c r="X155" s="91">
        <v>-876239.77</v>
      </c>
      <c r="Y155" s="91">
        <v>-879731.49</v>
      </c>
      <c r="Z155" s="91">
        <v>-883223.21</v>
      </c>
      <c r="AA155" s="91">
        <v>-886714.93</v>
      </c>
      <c r="AB155" s="91">
        <v>-890206.65</v>
      </c>
      <c r="AC155" s="91">
        <v>-893698.37</v>
      </c>
      <c r="AD155" s="91">
        <v>-897190.09</v>
      </c>
      <c r="AE155" s="91">
        <v>-900681.81</v>
      </c>
      <c r="AF155" s="91">
        <v>-904173.53</v>
      </c>
      <c r="AG155" s="91">
        <v>-907665.25</v>
      </c>
      <c r="AH155" s="91">
        <v>-911156.97</v>
      </c>
      <c r="AI155" s="91">
        <v>-914648.69</v>
      </c>
      <c r="AJ155" s="91">
        <v>-918140.41</v>
      </c>
      <c r="AK155" s="91">
        <v>-921632.13</v>
      </c>
      <c r="AL155" s="91">
        <v>-925123.85</v>
      </c>
      <c r="AM155" s="91">
        <v>-928615.57</v>
      </c>
      <c r="AN155" s="91">
        <v>-932107.29</v>
      </c>
      <c r="AO155" s="91">
        <v>-935599.01</v>
      </c>
      <c r="AP155" s="91">
        <v>-939090.73</v>
      </c>
      <c r="AQ155" s="91">
        <v>-942582.45</v>
      </c>
      <c r="AR155" s="91">
        <v>-946074.17</v>
      </c>
      <c r="AS155" s="91">
        <v>-949565.89</v>
      </c>
      <c r="AT155" s="91">
        <v>-953057.61</v>
      </c>
      <c r="AU155" s="91">
        <v>-956549.33</v>
      </c>
      <c r="AV155" s="91">
        <v>-960040.88</v>
      </c>
      <c r="AW155" s="91">
        <v>-960040.88</v>
      </c>
      <c r="AX155" s="91">
        <v>-960040.88</v>
      </c>
      <c r="AY155" s="91">
        <v>-960040.88</v>
      </c>
      <c r="AZ155" s="91">
        <v>-960040.88</v>
      </c>
      <c r="BA155" s="91">
        <v>-960040.88</v>
      </c>
      <c r="BB155" s="91">
        <v>-960040.88</v>
      </c>
      <c r="BC155" s="91">
        <v>-960040.88</v>
      </c>
      <c r="BD155" s="91">
        <v>-960040.88</v>
      </c>
      <c r="BE155" s="91">
        <v>-960040.88</v>
      </c>
      <c r="BF155" s="91">
        <v>-960040.88</v>
      </c>
      <c r="BG155" s="91">
        <v>-960040.88</v>
      </c>
      <c r="BH155" s="91">
        <v>-960040.88</v>
      </c>
      <c r="BI155" s="91">
        <v>-960040.88</v>
      </c>
      <c r="BJ155" s="91">
        <v>-960040.88</v>
      </c>
      <c r="BK155" s="91">
        <v>-960040.88</v>
      </c>
      <c r="BL155" s="91">
        <v>-960040.88</v>
      </c>
      <c r="BM155" s="91">
        <v>-960040.88</v>
      </c>
      <c r="BN155" s="91">
        <v>-960040.88</v>
      </c>
      <c r="BO155" s="91">
        <v>-960040.88</v>
      </c>
      <c r="BP155" s="91">
        <v>-960040.88</v>
      </c>
      <c r="BQ155" s="91">
        <v>-960040.88</v>
      </c>
      <c r="BR155" s="91">
        <v>-960040.88</v>
      </c>
      <c r="BS155" s="91">
        <v>-960040.88</v>
      </c>
      <c r="BT155" s="91">
        <v>-960040.88</v>
      </c>
      <c r="BU155" s="91">
        <v>-960040.88</v>
      </c>
      <c r="BV155" s="91">
        <v>-960040.88</v>
      </c>
      <c r="BW155" s="91"/>
      <c r="BX155" s="91"/>
      <c r="BY155" s="91"/>
      <c r="BZ155" s="91"/>
      <c r="CA155" s="91"/>
      <c r="CB155" s="91"/>
    </row>
    <row r="156" spans="1:80" x14ac:dyDescent="0.25">
      <c r="A156" s="142" t="s">
        <v>739</v>
      </c>
      <c r="B156" s="91"/>
      <c r="C156" s="91">
        <v>-3491.71</v>
      </c>
      <c r="D156" s="91">
        <v>-3491.72</v>
      </c>
      <c r="E156" s="91">
        <v>-3491.71</v>
      </c>
      <c r="F156" s="91">
        <v>-3491.7200000000003</v>
      </c>
      <c r="G156" s="91">
        <v>-3491.71</v>
      </c>
      <c r="H156" s="91">
        <v>-3491.7200000000003</v>
      </c>
      <c r="I156" s="91">
        <v>-3491.71</v>
      </c>
      <c r="J156" s="91">
        <v>-3491.7200000000003</v>
      </c>
      <c r="K156" s="91">
        <v>-3491.71</v>
      </c>
      <c r="L156" s="91">
        <v>-3491.7200000000003</v>
      </c>
      <c r="M156" s="91">
        <v>-3491.71</v>
      </c>
      <c r="N156" s="91">
        <v>-3491.7200000000003</v>
      </c>
      <c r="O156" s="91">
        <v>-3491.72</v>
      </c>
      <c r="P156" s="91">
        <v>-3491.72</v>
      </c>
      <c r="Q156" s="91">
        <v>-3491.72</v>
      </c>
      <c r="R156" s="91">
        <v>-3491.72</v>
      </c>
      <c r="S156" s="91">
        <v>-3491.72</v>
      </c>
      <c r="T156" s="91">
        <v>-3491.72</v>
      </c>
      <c r="U156" s="91">
        <v>-3491.72</v>
      </c>
      <c r="V156" s="91">
        <v>-3491.72</v>
      </c>
      <c r="W156" s="91">
        <v>-3491.72</v>
      </c>
      <c r="X156" s="91">
        <v>-3491.72</v>
      </c>
      <c r="Y156" s="91">
        <v>-3491.72</v>
      </c>
      <c r="Z156" s="91">
        <v>-3491.72</v>
      </c>
      <c r="AA156" s="91">
        <v>-3491.72</v>
      </c>
      <c r="AB156" s="91">
        <v>-3491.72</v>
      </c>
      <c r="AC156" s="91">
        <v>-3491.72</v>
      </c>
      <c r="AD156" s="91">
        <v>-3491.72</v>
      </c>
      <c r="AE156" s="91">
        <v>-3491.72</v>
      </c>
      <c r="AF156" s="91">
        <v>-3491.72</v>
      </c>
      <c r="AG156" s="91">
        <v>-3491.72</v>
      </c>
      <c r="AH156" s="91">
        <v>-3491.72</v>
      </c>
      <c r="AI156" s="91">
        <v>-3491.72</v>
      </c>
      <c r="AJ156" s="91">
        <v>-3491.72</v>
      </c>
      <c r="AK156" s="91">
        <v>-3491.72</v>
      </c>
      <c r="AL156" s="91">
        <v>-3491.72</v>
      </c>
      <c r="AM156" s="91">
        <v>-3491.72</v>
      </c>
      <c r="AN156" s="91">
        <v>-3491.72</v>
      </c>
      <c r="AO156" s="91">
        <v>-3491.72</v>
      </c>
      <c r="AP156" s="91">
        <v>-3491.72</v>
      </c>
      <c r="AQ156" s="91">
        <v>-3491.72</v>
      </c>
      <c r="AR156" s="91">
        <v>-3491.72</v>
      </c>
      <c r="AS156" s="91">
        <v>-3491.72</v>
      </c>
      <c r="AT156" s="91">
        <v>-3491.72</v>
      </c>
      <c r="AU156" s="91">
        <v>-3491.5500000016764</v>
      </c>
      <c r="AV156" s="91">
        <v>0</v>
      </c>
      <c r="AW156" s="91">
        <v>0</v>
      </c>
      <c r="AX156" s="91">
        <v>0</v>
      </c>
      <c r="AY156" s="91">
        <v>0</v>
      </c>
      <c r="AZ156" s="91">
        <v>0</v>
      </c>
      <c r="BA156" s="91">
        <v>0</v>
      </c>
      <c r="BB156" s="91">
        <v>0</v>
      </c>
      <c r="BC156" s="91">
        <v>0</v>
      </c>
      <c r="BD156" s="91">
        <v>0</v>
      </c>
      <c r="BE156" s="91">
        <v>0</v>
      </c>
      <c r="BF156" s="91">
        <v>0</v>
      </c>
      <c r="BG156" s="91">
        <v>0</v>
      </c>
      <c r="BH156" s="91">
        <v>0</v>
      </c>
      <c r="BI156" s="91">
        <v>0</v>
      </c>
      <c r="BJ156" s="91">
        <v>0</v>
      </c>
      <c r="BK156" s="91">
        <v>0</v>
      </c>
      <c r="BL156" s="91">
        <v>0</v>
      </c>
      <c r="BM156" s="91">
        <v>0</v>
      </c>
      <c r="BN156" s="91">
        <v>0</v>
      </c>
      <c r="BO156" s="91">
        <v>0</v>
      </c>
      <c r="BP156" s="91">
        <v>0</v>
      </c>
      <c r="BQ156" s="91">
        <v>0</v>
      </c>
      <c r="BR156" s="91">
        <v>0</v>
      </c>
      <c r="BS156" s="91">
        <v>0</v>
      </c>
      <c r="BT156" s="91">
        <v>0</v>
      </c>
      <c r="BU156" s="91">
        <v>0</v>
      </c>
      <c r="BV156" s="91">
        <v>0</v>
      </c>
      <c r="BW156" s="91">
        <v>-41900.58</v>
      </c>
      <c r="BX156" s="91">
        <v>-41900.640000000007</v>
      </c>
      <c r="BY156" s="91">
        <v>-41900.640000000007</v>
      </c>
      <c r="BZ156" s="91">
        <v>-31425.310000001678</v>
      </c>
      <c r="CA156" s="91">
        <v>0</v>
      </c>
      <c r="CB156" s="91">
        <v>0</v>
      </c>
    </row>
    <row r="157" spans="1:80" x14ac:dyDescent="0.25">
      <c r="A157" s="136" t="s">
        <v>670</v>
      </c>
      <c r="B157" s="91"/>
      <c r="C157" s="169">
        <v>0</v>
      </c>
      <c r="D157" s="169">
        <v>0</v>
      </c>
      <c r="E157" s="169">
        <v>0</v>
      </c>
      <c r="F157" s="169">
        <v>0</v>
      </c>
      <c r="G157" s="169">
        <v>0</v>
      </c>
      <c r="H157" s="169">
        <v>0</v>
      </c>
      <c r="I157" s="169">
        <v>0</v>
      </c>
      <c r="J157" s="169">
        <v>0</v>
      </c>
      <c r="K157" s="169">
        <v>0</v>
      </c>
      <c r="L157" s="169">
        <v>0</v>
      </c>
      <c r="M157" s="169">
        <v>0</v>
      </c>
      <c r="N157" s="169">
        <v>0</v>
      </c>
      <c r="O157" s="169">
        <v>0</v>
      </c>
      <c r="P157" s="169">
        <v>0</v>
      </c>
      <c r="Q157" s="169">
        <v>0</v>
      </c>
      <c r="R157" s="169">
        <v>0</v>
      </c>
      <c r="S157" s="169">
        <v>0</v>
      </c>
      <c r="T157" s="169">
        <v>0</v>
      </c>
      <c r="U157" s="169">
        <v>0</v>
      </c>
      <c r="V157" s="169">
        <v>0</v>
      </c>
      <c r="W157" s="169">
        <v>0</v>
      </c>
      <c r="X157" s="169">
        <v>0</v>
      </c>
      <c r="Y157" s="169">
        <v>0</v>
      </c>
      <c r="Z157" s="169">
        <v>0</v>
      </c>
      <c r="AA157" s="169">
        <v>0</v>
      </c>
      <c r="AB157" s="169">
        <v>0</v>
      </c>
      <c r="AC157" s="169">
        <v>0</v>
      </c>
      <c r="AD157" s="169">
        <v>0</v>
      </c>
      <c r="AE157" s="169">
        <v>0</v>
      </c>
      <c r="AF157" s="169">
        <v>0</v>
      </c>
      <c r="AG157" s="169">
        <v>0</v>
      </c>
      <c r="AH157" s="169">
        <v>0</v>
      </c>
      <c r="AI157" s="169">
        <v>0</v>
      </c>
      <c r="AJ157" s="169">
        <v>0</v>
      </c>
      <c r="AK157" s="169">
        <v>0</v>
      </c>
      <c r="AL157" s="169">
        <v>0</v>
      </c>
      <c r="AM157" s="169">
        <v>0</v>
      </c>
      <c r="AN157" s="169">
        <v>0</v>
      </c>
      <c r="AO157" s="169">
        <v>0</v>
      </c>
      <c r="AP157" s="169">
        <v>0</v>
      </c>
      <c r="AQ157" s="169">
        <v>0</v>
      </c>
      <c r="AR157" s="169">
        <v>0</v>
      </c>
      <c r="AS157" s="169">
        <v>0</v>
      </c>
      <c r="AT157" s="169">
        <v>0</v>
      </c>
      <c r="AU157" s="169">
        <v>0</v>
      </c>
      <c r="AV157" s="169">
        <v>0</v>
      </c>
      <c r="AW157" s="169">
        <v>0</v>
      </c>
      <c r="AX157" s="169">
        <v>0</v>
      </c>
      <c r="AY157" s="169">
        <v>0</v>
      </c>
      <c r="AZ157" s="169">
        <v>0</v>
      </c>
      <c r="BA157" s="169">
        <v>0</v>
      </c>
      <c r="BB157" s="169">
        <v>0</v>
      </c>
      <c r="BC157" s="169">
        <v>0</v>
      </c>
      <c r="BD157" s="169">
        <v>0</v>
      </c>
      <c r="BE157" s="169">
        <v>0</v>
      </c>
      <c r="BF157" s="169">
        <v>0</v>
      </c>
      <c r="BG157" s="169">
        <v>0</v>
      </c>
      <c r="BH157" s="169">
        <v>0</v>
      </c>
      <c r="BI157" s="169">
        <v>0</v>
      </c>
      <c r="BJ157" s="169">
        <v>0</v>
      </c>
      <c r="BK157" s="169">
        <v>0</v>
      </c>
      <c r="BL157" s="169">
        <v>0</v>
      </c>
      <c r="BM157" s="169">
        <v>0</v>
      </c>
      <c r="BN157" s="169">
        <v>0</v>
      </c>
      <c r="BO157" s="169">
        <v>0</v>
      </c>
      <c r="BP157" s="169">
        <v>0</v>
      </c>
      <c r="BQ157" s="169">
        <v>0</v>
      </c>
      <c r="BR157" s="169">
        <v>0</v>
      </c>
      <c r="BS157" s="169">
        <v>0</v>
      </c>
      <c r="BT157" s="169">
        <v>0</v>
      </c>
      <c r="BU157" s="169">
        <v>0</v>
      </c>
      <c r="BV157" s="169">
        <v>0</v>
      </c>
      <c r="BW157" s="91">
        <v>0</v>
      </c>
      <c r="BX157" s="91">
        <v>0</v>
      </c>
      <c r="BY157" s="91">
        <v>0</v>
      </c>
      <c r="BZ157" s="91">
        <v>0</v>
      </c>
      <c r="CA157" s="91">
        <v>0</v>
      </c>
      <c r="CB157" s="91">
        <v>0</v>
      </c>
    </row>
    <row r="158" spans="1:80" x14ac:dyDescent="0.25">
      <c r="A158" s="137" t="s">
        <v>643</v>
      </c>
      <c r="B158" s="138"/>
      <c r="C158" s="138"/>
      <c r="D158" s="138"/>
      <c r="E158" s="138"/>
      <c r="F158" s="138"/>
      <c r="G158" s="138"/>
      <c r="H158" s="138"/>
      <c r="I158" s="138"/>
      <c r="J158" s="138"/>
      <c r="K158" s="138"/>
      <c r="L158" s="138"/>
      <c r="M158" s="138"/>
      <c r="N158" s="138"/>
      <c r="O158" s="138"/>
      <c r="P158" s="138"/>
      <c r="Q158" s="138"/>
      <c r="R158" s="138"/>
      <c r="S158" s="138"/>
      <c r="T158" s="138"/>
      <c r="U158" s="138"/>
      <c r="V158" s="138"/>
      <c r="W158" s="138"/>
      <c r="X158" s="138"/>
      <c r="Y158" s="138"/>
      <c r="Z158" s="138"/>
      <c r="AA158" s="138"/>
      <c r="AB158" s="138"/>
      <c r="AC158" s="138"/>
      <c r="AD158" s="138"/>
      <c r="AE158" s="138"/>
      <c r="AF158" s="138"/>
      <c r="AG158" s="138"/>
      <c r="AH158" s="138"/>
      <c r="AI158" s="138"/>
      <c r="AJ158" s="138"/>
      <c r="AK158" s="138"/>
      <c r="AL158" s="138"/>
      <c r="AM158" s="138"/>
      <c r="AN158" s="138"/>
      <c r="AO158" s="138"/>
      <c r="AP158" s="138"/>
      <c r="AQ158" s="138"/>
      <c r="AR158" s="138"/>
      <c r="AS158" s="138"/>
      <c r="AT158" s="138"/>
      <c r="AU158" s="138"/>
      <c r="AV158" s="138"/>
      <c r="AW158" s="138"/>
      <c r="AX158" s="138"/>
      <c r="AY158" s="138"/>
      <c r="AZ158" s="138"/>
      <c r="BA158" s="138"/>
      <c r="BB158" s="138"/>
      <c r="BC158" s="138"/>
      <c r="BD158" s="138"/>
      <c r="BE158" s="138"/>
      <c r="BF158" s="138"/>
      <c r="BG158" s="138"/>
      <c r="BH158" s="138"/>
      <c r="BI158" s="138"/>
      <c r="BJ158" s="138"/>
      <c r="BK158" s="138"/>
      <c r="BL158" s="138"/>
      <c r="BM158" s="138"/>
      <c r="BN158" s="138"/>
      <c r="BO158" s="138"/>
      <c r="BP158" s="138"/>
      <c r="BQ158" s="138"/>
      <c r="BR158" s="138"/>
      <c r="BS158" s="138"/>
      <c r="BT158" s="138"/>
      <c r="BU158" s="138"/>
      <c r="BV158" s="138"/>
      <c r="BW158" s="91">
        <v>0</v>
      </c>
      <c r="BX158" s="91">
        <v>0</v>
      </c>
      <c r="BY158" s="91">
        <v>0</v>
      </c>
      <c r="BZ158" s="91">
        <v>0</v>
      </c>
      <c r="CA158" s="91">
        <v>0</v>
      </c>
      <c r="CB158" s="91">
        <v>0</v>
      </c>
    </row>
    <row r="159" spans="1:80" x14ac:dyDescent="0.25">
      <c r="A159" s="136" t="s">
        <v>315</v>
      </c>
      <c r="B159" s="170">
        <v>-802913.71</v>
      </c>
      <c r="C159" s="141">
        <v>-806405.42</v>
      </c>
      <c r="D159" s="141">
        <v>-809897.14</v>
      </c>
      <c r="E159" s="141">
        <v>-813388.85</v>
      </c>
      <c r="F159" s="141">
        <v>-816880.57</v>
      </c>
      <c r="G159" s="141">
        <v>-820372.28</v>
      </c>
      <c r="H159" s="141">
        <v>-823864</v>
      </c>
      <c r="I159" s="141">
        <v>-827355.71</v>
      </c>
      <c r="J159" s="141">
        <v>-830847.43</v>
      </c>
      <c r="K159" s="141">
        <v>-834339.14</v>
      </c>
      <c r="L159" s="141">
        <v>-837830.86</v>
      </c>
      <c r="M159" s="141">
        <v>-841322.57</v>
      </c>
      <c r="N159" s="141">
        <v>-844814.29</v>
      </c>
      <c r="O159" s="141">
        <v>-848306.01</v>
      </c>
      <c r="P159" s="141">
        <v>-851797.73</v>
      </c>
      <c r="Q159" s="141">
        <v>-855289.45</v>
      </c>
      <c r="R159" s="141">
        <v>-858781.17</v>
      </c>
      <c r="S159" s="141">
        <v>-862272.89</v>
      </c>
      <c r="T159" s="141">
        <v>-865764.61</v>
      </c>
      <c r="U159" s="141">
        <v>-869256.33</v>
      </c>
      <c r="V159" s="141">
        <v>-872748.05</v>
      </c>
      <c r="W159" s="141">
        <v>-876239.77</v>
      </c>
      <c r="X159" s="141">
        <v>-879731.49</v>
      </c>
      <c r="Y159" s="141">
        <v>-883223.21</v>
      </c>
      <c r="Z159" s="141">
        <v>-886714.93</v>
      </c>
      <c r="AA159" s="141">
        <v>-890206.65</v>
      </c>
      <c r="AB159" s="141">
        <v>-893698.37</v>
      </c>
      <c r="AC159" s="141">
        <v>-897190.09</v>
      </c>
      <c r="AD159" s="141">
        <v>-900681.81</v>
      </c>
      <c r="AE159" s="141">
        <v>-904173.53</v>
      </c>
      <c r="AF159" s="141">
        <v>-907665.25</v>
      </c>
      <c r="AG159" s="141">
        <v>-911156.97</v>
      </c>
      <c r="AH159" s="141">
        <v>-914648.69</v>
      </c>
      <c r="AI159" s="141">
        <v>-918140.41</v>
      </c>
      <c r="AJ159" s="141">
        <v>-921632.13</v>
      </c>
      <c r="AK159" s="141">
        <v>-925123.85</v>
      </c>
      <c r="AL159" s="141">
        <v>-928615.57</v>
      </c>
      <c r="AM159" s="141">
        <v>-932107.29</v>
      </c>
      <c r="AN159" s="141">
        <v>-935599.01</v>
      </c>
      <c r="AO159" s="141">
        <v>-939090.73</v>
      </c>
      <c r="AP159" s="141">
        <v>-942582.45</v>
      </c>
      <c r="AQ159" s="141">
        <v>-946074.17</v>
      </c>
      <c r="AR159" s="141">
        <v>-949565.89</v>
      </c>
      <c r="AS159" s="141">
        <v>-953057.61</v>
      </c>
      <c r="AT159" s="141">
        <v>-956549.33</v>
      </c>
      <c r="AU159" s="141">
        <v>-960040.88</v>
      </c>
      <c r="AV159" s="141">
        <v>-960040.88</v>
      </c>
      <c r="AW159" s="141">
        <v>-960040.88</v>
      </c>
      <c r="AX159" s="141">
        <v>-960040.88</v>
      </c>
      <c r="AY159" s="141">
        <v>-960040.88</v>
      </c>
      <c r="AZ159" s="141">
        <v>-960040.88</v>
      </c>
      <c r="BA159" s="141">
        <v>-960040.88</v>
      </c>
      <c r="BB159" s="141">
        <v>-960040.88</v>
      </c>
      <c r="BC159" s="141">
        <v>-960040.88</v>
      </c>
      <c r="BD159" s="141">
        <v>-960040.88</v>
      </c>
      <c r="BE159" s="141">
        <v>-960040.88</v>
      </c>
      <c r="BF159" s="141">
        <v>-960040.88</v>
      </c>
      <c r="BG159" s="141">
        <v>-960040.88</v>
      </c>
      <c r="BH159" s="141">
        <v>-960040.88</v>
      </c>
      <c r="BI159" s="141">
        <v>-960040.88</v>
      </c>
      <c r="BJ159" s="141">
        <v>-960040.88</v>
      </c>
      <c r="BK159" s="141">
        <v>-960040.88</v>
      </c>
      <c r="BL159" s="141">
        <v>-960040.88</v>
      </c>
      <c r="BM159" s="141">
        <v>-960040.88</v>
      </c>
      <c r="BN159" s="141">
        <v>-960040.88</v>
      </c>
      <c r="BO159" s="141">
        <v>-960040.88</v>
      </c>
      <c r="BP159" s="141">
        <v>-960040.88</v>
      </c>
      <c r="BQ159" s="141">
        <v>-960040.88</v>
      </c>
      <c r="BR159" s="141">
        <v>-960040.88</v>
      </c>
      <c r="BS159" s="141">
        <v>-960040.88</v>
      </c>
      <c r="BT159" s="141">
        <v>-960040.88</v>
      </c>
      <c r="BU159" s="141">
        <v>-960040.88</v>
      </c>
      <c r="BV159" s="141">
        <v>-960040.88</v>
      </c>
      <c r="BW159" s="141">
        <v>-41900.58</v>
      </c>
      <c r="BX159" s="141">
        <v>-41900.639999999999</v>
      </c>
      <c r="BY159" s="141">
        <v>-41900.639999999999</v>
      </c>
      <c r="BZ159" s="141">
        <v>-31425.31</v>
      </c>
      <c r="CA159" s="141">
        <v>0</v>
      </c>
      <c r="CB159" s="141">
        <v>0</v>
      </c>
    </row>
    <row r="160" spans="1:80" x14ac:dyDescent="0.25">
      <c r="A160" s="136" t="s">
        <v>700</v>
      </c>
      <c r="B160" s="91">
        <v>0</v>
      </c>
      <c r="C160" s="91">
        <v>0</v>
      </c>
      <c r="D160" s="91">
        <v>0</v>
      </c>
      <c r="E160" s="91">
        <v>0</v>
      </c>
      <c r="F160" s="91">
        <v>0</v>
      </c>
      <c r="G160" s="91">
        <v>0</v>
      </c>
      <c r="H160" s="91">
        <v>0</v>
      </c>
      <c r="I160" s="91">
        <v>0</v>
      </c>
      <c r="J160" s="91">
        <v>0</v>
      </c>
      <c r="K160" s="91">
        <v>0</v>
      </c>
      <c r="L160" s="91">
        <v>0</v>
      </c>
      <c r="M160" s="91">
        <v>0</v>
      </c>
      <c r="N160" s="91">
        <v>0</v>
      </c>
      <c r="O160" s="91">
        <v>0</v>
      </c>
      <c r="P160" s="91">
        <v>0</v>
      </c>
      <c r="Q160" s="91">
        <v>0</v>
      </c>
      <c r="R160" s="91">
        <v>0</v>
      </c>
      <c r="S160" s="91">
        <v>0</v>
      </c>
      <c r="T160" s="91">
        <v>0</v>
      </c>
      <c r="U160" s="91">
        <v>0</v>
      </c>
      <c r="V160" s="91">
        <v>0</v>
      </c>
      <c r="W160" s="91">
        <v>0</v>
      </c>
      <c r="X160" s="91">
        <v>0</v>
      </c>
      <c r="Y160" s="91">
        <v>0</v>
      </c>
      <c r="Z160" s="91">
        <v>0</v>
      </c>
      <c r="AA160" s="91">
        <v>0</v>
      </c>
      <c r="AB160" s="91">
        <v>0</v>
      </c>
      <c r="AC160" s="91">
        <v>0</v>
      </c>
      <c r="AD160" s="91">
        <v>0</v>
      </c>
      <c r="AE160" s="91">
        <v>0</v>
      </c>
      <c r="AF160" s="91">
        <v>0</v>
      </c>
      <c r="AG160" s="91">
        <v>0</v>
      </c>
      <c r="AH160" s="91">
        <v>0</v>
      </c>
      <c r="AI160" s="91">
        <v>0</v>
      </c>
      <c r="AJ160" s="91">
        <v>0</v>
      </c>
      <c r="AK160" s="91">
        <v>0</v>
      </c>
      <c r="AL160" s="91">
        <v>0</v>
      </c>
      <c r="AM160" s="91">
        <v>0</v>
      </c>
      <c r="AN160" s="91">
        <v>0</v>
      </c>
      <c r="AO160" s="91">
        <v>0</v>
      </c>
      <c r="AP160" s="91">
        <v>0</v>
      </c>
      <c r="AQ160" s="91">
        <v>0</v>
      </c>
      <c r="AR160" s="91">
        <v>0</v>
      </c>
      <c r="AS160" s="91">
        <v>0</v>
      </c>
      <c r="AT160" s="91">
        <v>0</v>
      </c>
      <c r="AU160" s="91">
        <v>0</v>
      </c>
      <c r="AV160" s="91">
        <v>0</v>
      </c>
      <c r="AW160" s="91">
        <v>0</v>
      </c>
      <c r="AX160" s="91">
        <v>0</v>
      </c>
      <c r="AY160" s="91">
        <v>0</v>
      </c>
      <c r="AZ160" s="91">
        <v>0</v>
      </c>
      <c r="BA160" s="91">
        <v>0</v>
      </c>
      <c r="BB160" s="91">
        <v>0</v>
      </c>
      <c r="BC160" s="91">
        <v>0</v>
      </c>
      <c r="BD160" s="91">
        <v>0</v>
      </c>
      <c r="BE160" s="91">
        <v>0</v>
      </c>
      <c r="BF160" s="91">
        <v>0</v>
      </c>
      <c r="BG160" s="91">
        <v>0</v>
      </c>
      <c r="BH160" s="91">
        <v>0</v>
      </c>
      <c r="BI160" s="91">
        <v>0</v>
      </c>
      <c r="BJ160" s="91">
        <v>0</v>
      </c>
      <c r="BK160" s="91">
        <v>0</v>
      </c>
      <c r="BL160" s="91">
        <v>0</v>
      </c>
      <c r="BM160" s="91">
        <v>0</v>
      </c>
      <c r="BN160" s="91">
        <v>0</v>
      </c>
      <c r="BO160" s="91">
        <v>0</v>
      </c>
      <c r="BP160" s="91">
        <v>0</v>
      </c>
      <c r="BQ160" s="91">
        <v>0</v>
      </c>
      <c r="BR160" s="91">
        <v>0</v>
      </c>
      <c r="BS160" s="91">
        <v>0</v>
      </c>
      <c r="BT160" s="91">
        <v>0</v>
      </c>
      <c r="BU160" s="91">
        <v>0</v>
      </c>
      <c r="BV160" s="91">
        <v>0</v>
      </c>
      <c r="BW160" s="91"/>
      <c r="BX160" s="91"/>
      <c r="BY160" s="91"/>
      <c r="BZ160" s="91"/>
      <c r="CA160" s="91"/>
      <c r="CB160" s="91"/>
    </row>
    <row r="161" spans="1:80" x14ac:dyDescent="0.25">
      <c r="A161" s="136"/>
      <c r="B161" s="91"/>
      <c r="C161" s="82"/>
      <c r="D161" s="82"/>
      <c r="E161" s="82"/>
      <c r="F161" s="82"/>
      <c r="G161" s="82"/>
      <c r="H161" s="82"/>
      <c r="I161" s="82"/>
      <c r="J161" s="82"/>
      <c r="K161" s="82"/>
      <c r="L161" s="82"/>
      <c r="M161" s="82"/>
      <c r="N161" s="82"/>
      <c r="O161" s="82"/>
      <c r="P161" s="82"/>
      <c r="Q161" s="82"/>
      <c r="R161" s="82"/>
      <c r="S161" s="82"/>
      <c r="T161" s="82"/>
      <c r="U161" s="82"/>
      <c r="V161" s="82"/>
      <c r="W161" s="82"/>
      <c r="X161" s="82"/>
      <c r="Y161" s="82"/>
      <c r="Z161" s="82"/>
      <c r="AA161" s="82"/>
      <c r="AB161" s="82"/>
      <c r="AC161" s="82"/>
      <c r="AD161" s="82"/>
      <c r="AE161" s="82"/>
      <c r="AF161" s="82"/>
      <c r="AG161" s="82"/>
      <c r="AH161" s="82"/>
      <c r="AI161" s="82"/>
      <c r="AJ161" s="82"/>
      <c r="AK161" s="82"/>
      <c r="AL161" s="82"/>
      <c r="AM161" s="82"/>
      <c r="AN161" s="82"/>
      <c r="AO161" s="82"/>
      <c r="AP161" s="82"/>
      <c r="AQ161" s="82"/>
      <c r="AR161" s="82"/>
      <c r="AS161" s="82"/>
      <c r="AT161" s="82"/>
      <c r="AU161" s="82"/>
      <c r="AV161" s="82"/>
      <c r="AW161" s="82"/>
      <c r="AX161" s="82"/>
      <c r="AY161" s="82"/>
      <c r="AZ161" s="82"/>
      <c r="BA161" s="82"/>
      <c r="BB161" s="82"/>
      <c r="BC161" s="82"/>
      <c r="BD161" s="82"/>
      <c r="BE161" s="82"/>
      <c r="BF161" s="82"/>
      <c r="BG161" s="82"/>
      <c r="BH161" s="82"/>
      <c r="BI161" s="82"/>
      <c r="BJ161" s="82"/>
      <c r="BK161" s="82"/>
      <c r="BL161" s="82"/>
      <c r="BM161" s="82"/>
      <c r="BN161" s="82"/>
      <c r="BO161" s="82"/>
      <c r="BP161" s="82"/>
      <c r="BQ161" s="82"/>
      <c r="BR161" s="82"/>
      <c r="BS161" s="82"/>
      <c r="BT161" s="82"/>
      <c r="BU161" s="82"/>
      <c r="BV161" s="82"/>
      <c r="BW161" s="82"/>
      <c r="BX161" s="82"/>
      <c r="BY161" s="82"/>
      <c r="BZ161" s="82"/>
      <c r="CA161" s="82"/>
      <c r="CB161" s="82"/>
    </row>
    <row r="162" spans="1:80" x14ac:dyDescent="0.25">
      <c r="A162" s="133" t="s">
        <v>743</v>
      </c>
      <c r="B162" s="134" t="s">
        <v>744</v>
      </c>
      <c r="C162" s="145"/>
      <c r="D162" s="145"/>
      <c r="E162" s="145"/>
      <c r="F162" s="145"/>
      <c r="G162" s="145"/>
      <c r="H162" s="145"/>
      <c r="I162" s="145"/>
      <c r="J162" s="145"/>
      <c r="K162" s="145"/>
      <c r="L162" s="145"/>
      <c r="M162" s="145"/>
      <c r="N162" s="145"/>
      <c r="O162" s="145"/>
      <c r="P162" s="145"/>
      <c r="Q162" s="145"/>
      <c r="R162" s="145"/>
      <c r="S162" s="145"/>
      <c r="T162" s="145"/>
      <c r="U162" s="145"/>
      <c r="V162" s="145"/>
      <c r="W162" s="145"/>
      <c r="X162" s="145"/>
      <c r="Y162" s="145"/>
      <c r="Z162" s="145"/>
      <c r="AA162" s="145"/>
      <c r="AB162" s="145"/>
      <c r="AC162" s="145"/>
      <c r="AD162" s="145"/>
      <c r="AE162" s="145"/>
      <c r="AF162" s="145"/>
      <c r="AG162" s="145"/>
      <c r="AH162" s="145"/>
      <c r="AI162" s="145"/>
      <c r="AJ162" s="145"/>
      <c r="AK162" s="145"/>
      <c r="AL162" s="145"/>
      <c r="AM162" s="145"/>
      <c r="AN162" s="145"/>
      <c r="AO162" s="145"/>
      <c r="AP162" s="145"/>
      <c r="AQ162" s="145"/>
      <c r="AR162" s="145"/>
      <c r="AS162" s="145"/>
      <c r="AT162" s="145"/>
      <c r="AU162" s="145"/>
      <c r="AV162" s="145"/>
      <c r="AW162" s="145"/>
      <c r="AX162" s="145"/>
      <c r="AY162" s="145"/>
      <c r="AZ162" s="145"/>
      <c r="BA162" s="145"/>
      <c r="BB162" s="145"/>
      <c r="BC162" s="145"/>
      <c r="BD162" s="145"/>
      <c r="BE162" s="145"/>
      <c r="BF162" s="145"/>
      <c r="BG162" s="145"/>
      <c r="BH162" s="145"/>
      <c r="BI162" s="145"/>
      <c r="BJ162" s="145"/>
      <c r="BK162" s="145"/>
      <c r="BL162" s="145"/>
      <c r="BM162" s="145"/>
      <c r="BN162" s="145"/>
      <c r="BO162" s="145"/>
      <c r="BP162" s="145"/>
      <c r="BQ162" s="145"/>
      <c r="BR162" s="145"/>
      <c r="BS162" s="145"/>
      <c r="BT162" s="145"/>
      <c r="BU162" s="145"/>
      <c r="BV162" s="145"/>
      <c r="BW162" s="145"/>
      <c r="BX162" s="145"/>
      <c r="BY162" s="145"/>
      <c r="BZ162" s="145"/>
      <c r="CA162" s="145"/>
      <c r="CB162" s="145"/>
    </row>
    <row r="163" spans="1:80" x14ac:dyDescent="0.25">
      <c r="A163" s="136" t="s">
        <v>698</v>
      </c>
      <c r="B163" s="91"/>
      <c r="C163" s="91">
        <v>341971.88</v>
      </c>
      <c r="D163" s="91">
        <v>341971.88</v>
      </c>
      <c r="E163" s="91">
        <v>341971.88</v>
      </c>
      <c r="F163" s="91">
        <v>341971.88</v>
      </c>
      <c r="G163" s="91">
        <v>341971.88</v>
      </c>
      <c r="H163" s="91">
        <v>341971.88</v>
      </c>
      <c r="I163" s="91">
        <v>341971.88</v>
      </c>
      <c r="J163" s="91">
        <v>341971.88</v>
      </c>
      <c r="K163" s="91">
        <v>341971.88</v>
      </c>
      <c r="L163" s="91">
        <v>341971.88</v>
      </c>
      <c r="M163" s="91">
        <v>341971.88</v>
      </c>
      <c r="N163" s="91">
        <v>341971.88</v>
      </c>
      <c r="O163" s="91">
        <v>341971.88</v>
      </c>
      <c r="P163" s="91">
        <v>341971.88</v>
      </c>
      <c r="Q163" s="91">
        <v>341971.88</v>
      </c>
      <c r="R163" s="91">
        <v>341971.88</v>
      </c>
      <c r="S163" s="91">
        <v>341971.88</v>
      </c>
      <c r="T163" s="91">
        <v>341971.88</v>
      </c>
      <c r="U163" s="91">
        <v>341971.88</v>
      </c>
      <c r="V163" s="91">
        <v>341971.88</v>
      </c>
      <c r="W163" s="91">
        <v>341971.88</v>
      </c>
      <c r="X163" s="91">
        <v>341971.88</v>
      </c>
      <c r="Y163" s="91">
        <v>341971.88</v>
      </c>
      <c r="Z163" s="91">
        <v>341971.88</v>
      </c>
      <c r="AA163" s="91">
        <v>341971.88</v>
      </c>
      <c r="AB163" s="91">
        <v>341971.88</v>
      </c>
      <c r="AC163" s="91">
        <v>341971.88</v>
      </c>
      <c r="AD163" s="91">
        <v>341971.88</v>
      </c>
      <c r="AE163" s="91">
        <v>341971.88</v>
      </c>
      <c r="AF163" s="91">
        <v>341971.88</v>
      </c>
      <c r="AG163" s="91">
        <v>341971.88</v>
      </c>
      <c r="AH163" s="91">
        <v>341971.88</v>
      </c>
      <c r="AI163" s="91">
        <v>341971.88</v>
      </c>
      <c r="AJ163" s="91">
        <v>341971.88</v>
      </c>
      <c r="AK163" s="91">
        <v>341971.88</v>
      </c>
      <c r="AL163" s="91">
        <v>341971.88</v>
      </c>
      <c r="AM163" s="91">
        <v>341971.88</v>
      </c>
      <c r="AN163" s="91">
        <v>341971.88</v>
      </c>
      <c r="AO163" s="91">
        <v>341971.88</v>
      </c>
      <c r="AP163" s="91">
        <v>341971.88</v>
      </c>
      <c r="AQ163" s="91">
        <v>341971.88</v>
      </c>
      <c r="AR163" s="91">
        <v>341971.88</v>
      </c>
      <c r="AS163" s="91">
        <v>341971.88</v>
      </c>
      <c r="AT163" s="91">
        <v>341971.88</v>
      </c>
      <c r="AU163" s="91">
        <v>341971.88</v>
      </c>
      <c r="AV163" s="91">
        <v>341971.88</v>
      </c>
      <c r="AW163" s="91">
        <v>341971.88</v>
      </c>
      <c r="AX163" s="91">
        <v>341971.88</v>
      </c>
      <c r="AY163" s="91">
        <v>341971.88</v>
      </c>
      <c r="AZ163" s="91">
        <v>341971.88</v>
      </c>
      <c r="BA163" s="91">
        <v>341971.88</v>
      </c>
      <c r="BB163" s="91">
        <v>341971.88</v>
      </c>
      <c r="BC163" s="91">
        <v>341971.88</v>
      </c>
      <c r="BD163" s="91">
        <v>341971.88</v>
      </c>
      <c r="BE163" s="91">
        <v>341971.88</v>
      </c>
      <c r="BF163" s="91">
        <v>341971.88</v>
      </c>
      <c r="BG163" s="91">
        <v>341971.88</v>
      </c>
      <c r="BH163" s="91">
        <v>341971.88</v>
      </c>
      <c r="BI163" s="91">
        <v>341971.88</v>
      </c>
      <c r="BJ163" s="91">
        <v>341971.88</v>
      </c>
      <c r="BK163" s="91">
        <v>341971.88</v>
      </c>
      <c r="BL163" s="91">
        <v>341971.88</v>
      </c>
      <c r="BM163" s="91">
        <v>341971.88</v>
      </c>
      <c r="BN163" s="91">
        <v>341971.88</v>
      </c>
      <c r="BO163" s="91">
        <v>341971.88</v>
      </c>
      <c r="BP163" s="91">
        <v>341971.88</v>
      </c>
      <c r="BQ163" s="91">
        <v>341971.88</v>
      </c>
      <c r="BR163" s="91">
        <v>341971.88</v>
      </c>
      <c r="BS163" s="91">
        <v>341971.88</v>
      </c>
      <c r="BT163" s="91">
        <v>341971.88</v>
      </c>
      <c r="BU163" s="91">
        <v>341971.88</v>
      </c>
      <c r="BV163" s="91">
        <v>341971.88</v>
      </c>
      <c r="BW163" s="91"/>
      <c r="BX163" s="91"/>
      <c r="BY163" s="91"/>
      <c r="BZ163" s="91"/>
      <c r="CA163" s="91"/>
      <c r="CB163" s="91"/>
    </row>
    <row r="164" spans="1:80" x14ac:dyDescent="0.25">
      <c r="A164" s="136" t="s">
        <v>669</v>
      </c>
      <c r="B164" s="91"/>
      <c r="C164" s="91">
        <v>0</v>
      </c>
      <c r="D164" s="91">
        <v>0</v>
      </c>
      <c r="E164" s="91">
        <v>0</v>
      </c>
      <c r="F164" s="91">
        <v>0</v>
      </c>
      <c r="G164" s="91">
        <v>0</v>
      </c>
      <c r="H164" s="91">
        <v>0</v>
      </c>
      <c r="I164" s="91">
        <v>0</v>
      </c>
      <c r="J164" s="91">
        <v>0</v>
      </c>
      <c r="K164" s="91">
        <v>0</v>
      </c>
      <c r="L164" s="91">
        <v>0</v>
      </c>
      <c r="M164" s="91">
        <v>0</v>
      </c>
      <c r="N164" s="91">
        <v>0</v>
      </c>
      <c r="O164" s="91">
        <v>0</v>
      </c>
      <c r="P164" s="91">
        <v>0</v>
      </c>
      <c r="Q164" s="91">
        <v>0</v>
      </c>
      <c r="R164" s="91">
        <v>0</v>
      </c>
      <c r="S164" s="91">
        <v>0</v>
      </c>
      <c r="T164" s="91">
        <v>0</v>
      </c>
      <c r="U164" s="91">
        <v>0</v>
      </c>
      <c r="V164" s="91">
        <v>0</v>
      </c>
      <c r="W164" s="91">
        <v>0</v>
      </c>
      <c r="X164" s="91">
        <v>0</v>
      </c>
      <c r="Y164" s="91">
        <v>0</v>
      </c>
      <c r="Z164" s="91">
        <v>0</v>
      </c>
      <c r="AA164" s="91">
        <v>0</v>
      </c>
      <c r="AB164" s="91">
        <v>0</v>
      </c>
      <c r="AC164" s="91">
        <v>0</v>
      </c>
      <c r="AD164" s="91">
        <v>0</v>
      </c>
      <c r="AE164" s="91">
        <v>0</v>
      </c>
      <c r="AF164" s="91">
        <v>0</v>
      </c>
      <c r="AG164" s="91">
        <v>0</v>
      </c>
      <c r="AH164" s="91">
        <v>0</v>
      </c>
      <c r="AI164" s="91">
        <v>0</v>
      </c>
      <c r="AJ164" s="91">
        <v>0</v>
      </c>
      <c r="AK164" s="91">
        <v>0</v>
      </c>
      <c r="AL164" s="91">
        <v>0</v>
      </c>
      <c r="AM164" s="91">
        <v>0</v>
      </c>
      <c r="AN164" s="91">
        <v>0</v>
      </c>
      <c r="AO164" s="91">
        <v>0</v>
      </c>
      <c r="AP164" s="91">
        <v>0</v>
      </c>
      <c r="AQ164" s="91">
        <v>0</v>
      </c>
      <c r="AR164" s="91">
        <v>0</v>
      </c>
      <c r="AS164" s="91">
        <v>0</v>
      </c>
      <c r="AT164" s="91">
        <v>0</v>
      </c>
      <c r="AU164" s="91">
        <v>0</v>
      </c>
      <c r="AV164" s="91">
        <v>0</v>
      </c>
      <c r="AW164" s="91">
        <v>0</v>
      </c>
      <c r="AX164" s="91">
        <v>0</v>
      </c>
      <c r="AY164" s="91">
        <v>0</v>
      </c>
      <c r="AZ164" s="91">
        <v>0</v>
      </c>
      <c r="BA164" s="91">
        <v>0</v>
      </c>
      <c r="BB164" s="91">
        <v>0</v>
      </c>
      <c r="BC164" s="91">
        <v>0</v>
      </c>
      <c r="BD164" s="91">
        <v>0</v>
      </c>
      <c r="BE164" s="91">
        <v>0</v>
      </c>
      <c r="BF164" s="91">
        <v>0</v>
      </c>
      <c r="BG164" s="91">
        <v>0</v>
      </c>
      <c r="BH164" s="91">
        <v>0</v>
      </c>
      <c r="BI164" s="91">
        <v>0</v>
      </c>
      <c r="BJ164" s="91">
        <v>0</v>
      </c>
      <c r="BK164" s="91">
        <v>0</v>
      </c>
      <c r="BL164" s="91">
        <v>0</v>
      </c>
      <c r="BM164" s="91">
        <v>0</v>
      </c>
      <c r="BN164" s="91">
        <v>0</v>
      </c>
      <c r="BO164" s="91">
        <v>0</v>
      </c>
      <c r="BP164" s="91">
        <v>0</v>
      </c>
      <c r="BQ164" s="91">
        <v>0</v>
      </c>
      <c r="BR164" s="91">
        <v>0</v>
      </c>
      <c r="BS164" s="91">
        <v>0</v>
      </c>
      <c r="BT164" s="91">
        <v>0</v>
      </c>
      <c r="BU164" s="91">
        <v>0</v>
      </c>
      <c r="BV164" s="91">
        <v>0</v>
      </c>
      <c r="BW164" s="91">
        <v>0</v>
      </c>
      <c r="BX164" s="91">
        <v>0</v>
      </c>
      <c r="BY164" s="91">
        <v>0</v>
      </c>
      <c r="BZ164" s="91">
        <v>0</v>
      </c>
      <c r="CA164" s="91">
        <v>0</v>
      </c>
      <c r="CB164" s="91">
        <v>0</v>
      </c>
    </row>
    <row r="165" spans="1:80" x14ac:dyDescent="0.25">
      <c r="A165" s="136" t="s">
        <v>670</v>
      </c>
      <c r="B165" s="91"/>
      <c r="C165" s="160">
        <v>0</v>
      </c>
      <c r="D165" s="160">
        <v>0</v>
      </c>
      <c r="E165" s="160">
        <v>0</v>
      </c>
      <c r="F165" s="160">
        <v>0</v>
      </c>
      <c r="G165" s="160">
        <v>0</v>
      </c>
      <c r="H165" s="160">
        <v>0</v>
      </c>
      <c r="I165" s="160">
        <v>0</v>
      </c>
      <c r="J165" s="160">
        <v>0</v>
      </c>
      <c r="K165" s="160">
        <v>0</v>
      </c>
      <c r="L165" s="160">
        <v>0</v>
      </c>
      <c r="M165" s="160">
        <v>0</v>
      </c>
      <c r="N165" s="160">
        <v>0</v>
      </c>
      <c r="O165" s="160">
        <v>0</v>
      </c>
      <c r="P165" s="160">
        <v>0</v>
      </c>
      <c r="Q165" s="160">
        <v>0</v>
      </c>
      <c r="R165" s="160">
        <v>0</v>
      </c>
      <c r="S165" s="160">
        <v>0</v>
      </c>
      <c r="T165" s="160">
        <v>0</v>
      </c>
      <c r="U165" s="160">
        <v>0</v>
      </c>
      <c r="V165" s="160">
        <v>0</v>
      </c>
      <c r="W165" s="160">
        <v>0</v>
      </c>
      <c r="X165" s="160">
        <v>0</v>
      </c>
      <c r="Y165" s="160">
        <v>0</v>
      </c>
      <c r="Z165" s="160">
        <v>0</v>
      </c>
      <c r="AA165" s="160">
        <v>0</v>
      </c>
      <c r="AB165" s="160">
        <v>0</v>
      </c>
      <c r="AC165" s="160">
        <v>0</v>
      </c>
      <c r="AD165" s="160">
        <v>0</v>
      </c>
      <c r="AE165" s="160">
        <v>0</v>
      </c>
      <c r="AF165" s="160">
        <v>0</v>
      </c>
      <c r="AG165" s="160">
        <v>0</v>
      </c>
      <c r="AH165" s="160">
        <v>0</v>
      </c>
      <c r="AI165" s="160">
        <v>0</v>
      </c>
      <c r="AJ165" s="160">
        <v>0</v>
      </c>
      <c r="AK165" s="160">
        <v>0</v>
      </c>
      <c r="AL165" s="160">
        <v>0</v>
      </c>
      <c r="AM165" s="160">
        <v>0</v>
      </c>
      <c r="AN165" s="160">
        <v>0</v>
      </c>
      <c r="AO165" s="160">
        <v>0</v>
      </c>
      <c r="AP165" s="160">
        <v>0</v>
      </c>
      <c r="AQ165" s="160">
        <v>0</v>
      </c>
      <c r="AR165" s="160">
        <v>0</v>
      </c>
      <c r="AS165" s="160">
        <v>0</v>
      </c>
      <c r="AT165" s="160">
        <v>0</v>
      </c>
      <c r="AU165" s="160">
        <v>0</v>
      </c>
      <c r="AV165" s="160">
        <v>0</v>
      </c>
      <c r="AW165" s="160">
        <v>0</v>
      </c>
      <c r="AX165" s="160">
        <v>0</v>
      </c>
      <c r="AY165" s="160">
        <v>0</v>
      </c>
      <c r="AZ165" s="160">
        <v>0</v>
      </c>
      <c r="BA165" s="160">
        <v>0</v>
      </c>
      <c r="BB165" s="160">
        <v>0</v>
      </c>
      <c r="BC165" s="160">
        <v>0</v>
      </c>
      <c r="BD165" s="160">
        <v>0</v>
      </c>
      <c r="BE165" s="160">
        <v>0</v>
      </c>
      <c r="BF165" s="160">
        <v>0</v>
      </c>
      <c r="BG165" s="160">
        <v>0</v>
      </c>
      <c r="BH165" s="160">
        <v>0</v>
      </c>
      <c r="BI165" s="160">
        <v>0</v>
      </c>
      <c r="BJ165" s="160">
        <v>0</v>
      </c>
      <c r="BK165" s="160">
        <v>0</v>
      </c>
      <c r="BL165" s="160">
        <v>0</v>
      </c>
      <c r="BM165" s="160">
        <v>0</v>
      </c>
      <c r="BN165" s="160">
        <v>0</v>
      </c>
      <c r="BO165" s="160">
        <v>0</v>
      </c>
      <c r="BP165" s="160">
        <v>0</v>
      </c>
      <c r="BQ165" s="160">
        <v>0</v>
      </c>
      <c r="BR165" s="160">
        <v>0</v>
      </c>
      <c r="BS165" s="160">
        <v>0</v>
      </c>
      <c r="BT165" s="160">
        <v>0</v>
      </c>
      <c r="BU165" s="160">
        <v>0</v>
      </c>
      <c r="BV165" s="160">
        <v>0</v>
      </c>
      <c r="BW165" s="91">
        <v>0</v>
      </c>
      <c r="BX165" s="91">
        <v>0</v>
      </c>
      <c r="BY165" s="91">
        <v>0</v>
      </c>
      <c r="BZ165" s="91">
        <v>0</v>
      </c>
      <c r="CA165" s="91">
        <v>0</v>
      </c>
      <c r="CB165" s="91">
        <v>0</v>
      </c>
    </row>
    <row r="166" spans="1:80" x14ac:dyDescent="0.25">
      <c r="A166" s="137" t="s">
        <v>643</v>
      </c>
      <c r="B166" s="138"/>
      <c r="C166" s="138"/>
      <c r="D166" s="138"/>
      <c r="E166" s="138"/>
      <c r="F166" s="138"/>
      <c r="G166" s="138"/>
      <c r="H166" s="138"/>
      <c r="I166" s="138"/>
      <c r="J166" s="138"/>
      <c r="K166" s="138"/>
      <c r="L166" s="138"/>
      <c r="M166" s="138"/>
      <c r="N166" s="138"/>
      <c r="O166" s="138"/>
      <c r="P166" s="138"/>
      <c r="Q166" s="138"/>
      <c r="R166" s="138"/>
      <c r="S166" s="138"/>
      <c r="T166" s="138"/>
      <c r="U166" s="138"/>
      <c r="V166" s="138"/>
      <c r="W166" s="138"/>
      <c r="X166" s="138"/>
      <c r="Y166" s="138"/>
      <c r="Z166" s="138"/>
      <c r="AA166" s="138"/>
      <c r="AB166" s="138"/>
      <c r="AC166" s="138"/>
      <c r="AD166" s="138"/>
      <c r="AE166" s="138"/>
      <c r="AF166" s="138"/>
      <c r="AG166" s="138"/>
      <c r="AH166" s="138"/>
      <c r="AI166" s="138"/>
      <c r="AJ166" s="138"/>
      <c r="AK166" s="138"/>
      <c r="AL166" s="138"/>
      <c r="AM166" s="138"/>
      <c r="AN166" s="138"/>
      <c r="AO166" s="138"/>
      <c r="AP166" s="138"/>
      <c r="AQ166" s="138"/>
      <c r="AR166" s="138"/>
      <c r="AS166" s="138"/>
      <c r="AT166" s="138"/>
      <c r="AU166" s="138"/>
      <c r="AV166" s="138"/>
      <c r="AW166" s="138"/>
      <c r="AX166" s="138"/>
      <c r="AY166" s="138"/>
      <c r="AZ166" s="138"/>
      <c r="BA166" s="138"/>
      <c r="BB166" s="138"/>
      <c r="BC166" s="138"/>
      <c r="BD166" s="138"/>
      <c r="BE166" s="138"/>
      <c r="BF166" s="138"/>
      <c r="BG166" s="138"/>
      <c r="BH166" s="138"/>
      <c r="BI166" s="138"/>
      <c r="BJ166" s="138"/>
      <c r="BK166" s="138"/>
      <c r="BL166" s="138"/>
      <c r="BM166" s="138"/>
      <c r="BN166" s="138"/>
      <c r="BO166" s="138"/>
      <c r="BP166" s="138"/>
      <c r="BQ166" s="138"/>
      <c r="BR166" s="138"/>
      <c r="BS166" s="138"/>
      <c r="BT166" s="138"/>
      <c r="BU166" s="138"/>
      <c r="BV166" s="138"/>
      <c r="BW166" s="91">
        <v>0</v>
      </c>
      <c r="BX166" s="91">
        <v>0</v>
      </c>
      <c r="BY166" s="91">
        <v>0</v>
      </c>
      <c r="BZ166" s="91">
        <v>0</v>
      </c>
      <c r="CA166" s="91">
        <v>0</v>
      </c>
      <c r="CB166" s="91">
        <v>0</v>
      </c>
    </row>
    <row r="167" spans="1:80" x14ac:dyDescent="0.25">
      <c r="A167" s="136" t="s">
        <v>315</v>
      </c>
      <c r="B167" s="168">
        <v>341971.88</v>
      </c>
      <c r="C167" s="141">
        <v>341971.88</v>
      </c>
      <c r="D167" s="141">
        <v>341971.88</v>
      </c>
      <c r="E167" s="141">
        <v>341971.88</v>
      </c>
      <c r="F167" s="141">
        <v>341971.88</v>
      </c>
      <c r="G167" s="141">
        <v>341971.88</v>
      </c>
      <c r="H167" s="141">
        <v>341971.88</v>
      </c>
      <c r="I167" s="141">
        <v>341971.88</v>
      </c>
      <c r="J167" s="141">
        <v>341971.88</v>
      </c>
      <c r="K167" s="141">
        <v>341971.88</v>
      </c>
      <c r="L167" s="141">
        <v>341971.88</v>
      </c>
      <c r="M167" s="141">
        <v>341971.88</v>
      </c>
      <c r="N167" s="141">
        <v>341971.88</v>
      </c>
      <c r="O167" s="141">
        <v>341971.88</v>
      </c>
      <c r="P167" s="141">
        <v>341971.88</v>
      </c>
      <c r="Q167" s="141">
        <v>341971.88</v>
      </c>
      <c r="R167" s="141">
        <v>341971.88</v>
      </c>
      <c r="S167" s="141">
        <v>341971.88</v>
      </c>
      <c r="T167" s="141">
        <v>341971.88</v>
      </c>
      <c r="U167" s="141">
        <v>341971.88</v>
      </c>
      <c r="V167" s="141">
        <v>341971.88</v>
      </c>
      <c r="W167" s="141">
        <v>341971.88</v>
      </c>
      <c r="X167" s="141">
        <v>341971.88</v>
      </c>
      <c r="Y167" s="141">
        <v>341971.88</v>
      </c>
      <c r="Z167" s="141">
        <v>341971.88</v>
      </c>
      <c r="AA167" s="141">
        <v>341971.88</v>
      </c>
      <c r="AB167" s="141">
        <v>341971.88</v>
      </c>
      <c r="AC167" s="141">
        <v>341971.88</v>
      </c>
      <c r="AD167" s="141">
        <v>341971.88</v>
      </c>
      <c r="AE167" s="141">
        <v>341971.88</v>
      </c>
      <c r="AF167" s="141">
        <v>341971.88</v>
      </c>
      <c r="AG167" s="141">
        <v>341971.88</v>
      </c>
      <c r="AH167" s="141">
        <v>341971.88</v>
      </c>
      <c r="AI167" s="141">
        <v>341971.88</v>
      </c>
      <c r="AJ167" s="141">
        <v>341971.88</v>
      </c>
      <c r="AK167" s="141">
        <v>341971.88</v>
      </c>
      <c r="AL167" s="141">
        <v>341971.88</v>
      </c>
      <c r="AM167" s="141">
        <v>341971.88</v>
      </c>
      <c r="AN167" s="141">
        <v>341971.88</v>
      </c>
      <c r="AO167" s="141">
        <v>341971.88</v>
      </c>
      <c r="AP167" s="141">
        <v>341971.88</v>
      </c>
      <c r="AQ167" s="141">
        <v>341971.88</v>
      </c>
      <c r="AR167" s="141">
        <v>341971.88</v>
      </c>
      <c r="AS167" s="141">
        <v>341971.88</v>
      </c>
      <c r="AT167" s="141">
        <v>341971.88</v>
      </c>
      <c r="AU167" s="141">
        <v>341971.88</v>
      </c>
      <c r="AV167" s="141">
        <v>341971.88</v>
      </c>
      <c r="AW167" s="141">
        <v>341971.88</v>
      </c>
      <c r="AX167" s="141">
        <v>341971.88</v>
      </c>
      <c r="AY167" s="141">
        <v>341971.88</v>
      </c>
      <c r="AZ167" s="141">
        <v>341971.88</v>
      </c>
      <c r="BA167" s="141">
        <v>341971.88</v>
      </c>
      <c r="BB167" s="141">
        <v>341971.88</v>
      </c>
      <c r="BC167" s="141">
        <v>341971.88</v>
      </c>
      <c r="BD167" s="141">
        <v>341971.88</v>
      </c>
      <c r="BE167" s="141">
        <v>341971.88</v>
      </c>
      <c r="BF167" s="141">
        <v>341971.88</v>
      </c>
      <c r="BG167" s="141">
        <v>341971.88</v>
      </c>
      <c r="BH167" s="141">
        <v>341971.88</v>
      </c>
      <c r="BI167" s="141">
        <v>341971.88</v>
      </c>
      <c r="BJ167" s="141">
        <v>341971.88</v>
      </c>
      <c r="BK167" s="141">
        <v>341971.88</v>
      </c>
      <c r="BL167" s="141">
        <v>341971.88</v>
      </c>
      <c r="BM167" s="141">
        <v>341971.88</v>
      </c>
      <c r="BN167" s="141">
        <v>341971.88</v>
      </c>
      <c r="BO167" s="141">
        <v>341971.88</v>
      </c>
      <c r="BP167" s="141">
        <v>341971.88</v>
      </c>
      <c r="BQ167" s="141">
        <v>341971.88</v>
      </c>
      <c r="BR167" s="141">
        <v>341971.88</v>
      </c>
      <c r="BS167" s="141">
        <v>341971.88</v>
      </c>
      <c r="BT167" s="141">
        <v>341971.88</v>
      </c>
      <c r="BU167" s="141">
        <v>341971.88</v>
      </c>
      <c r="BV167" s="141">
        <v>341971.88</v>
      </c>
      <c r="BW167" s="141">
        <v>0</v>
      </c>
      <c r="BX167" s="141">
        <v>0</v>
      </c>
      <c r="BY167" s="141">
        <v>0</v>
      </c>
      <c r="BZ167" s="141">
        <v>0</v>
      </c>
      <c r="CA167" s="141">
        <v>0</v>
      </c>
      <c r="CB167" s="141">
        <v>0</v>
      </c>
    </row>
    <row r="168" spans="1:80" x14ac:dyDescent="0.25">
      <c r="A168" s="136" t="s">
        <v>700</v>
      </c>
      <c r="B168" s="91">
        <v>0</v>
      </c>
      <c r="C168" s="91">
        <v>0</v>
      </c>
      <c r="D168" s="91">
        <v>0</v>
      </c>
      <c r="E168" s="91">
        <v>0</v>
      </c>
      <c r="F168" s="91">
        <v>0</v>
      </c>
      <c r="G168" s="91">
        <v>0</v>
      </c>
      <c r="H168" s="91">
        <v>0</v>
      </c>
      <c r="I168" s="91">
        <v>0</v>
      </c>
      <c r="J168" s="91">
        <v>0</v>
      </c>
      <c r="K168" s="91">
        <v>0</v>
      </c>
      <c r="L168" s="91">
        <v>0</v>
      </c>
      <c r="M168" s="91">
        <v>0</v>
      </c>
      <c r="N168" s="91">
        <v>0</v>
      </c>
      <c r="O168" s="91">
        <v>0</v>
      </c>
      <c r="P168" s="91">
        <v>0</v>
      </c>
      <c r="Q168" s="91">
        <v>0</v>
      </c>
      <c r="R168" s="91">
        <v>0</v>
      </c>
      <c r="S168" s="91">
        <v>0</v>
      </c>
      <c r="T168" s="91">
        <v>0</v>
      </c>
      <c r="U168" s="91">
        <v>0</v>
      </c>
      <c r="V168" s="91">
        <v>0</v>
      </c>
      <c r="W168" s="91">
        <v>0</v>
      </c>
      <c r="X168" s="91">
        <v>0</v>
      </c>
      <c r="Y168" s="91">
        <v>0</v>
      </c>
      <c r="Z168" s="91">
        <v>0</v>
      </c>
      <c r="AA168" s="91">
        <v>0</v>
      </c>
      <c r="AB168" s="91">
        <v>0</v>
      </c>
      <c r="AC168" s="91">
        <v>0</v>
      </c>
      <c r="AD168" s="91">
        <v>0</v>
      </c>
      <c r="AE168" s="91">
        <v>0</v>
      </c>
      <c r="AF168" s="91">
        <v>0</v>
      </c>
      <c r="AG168" s="91">
        <v>0</v>
      </c>
      <c r="AH168" s="91">
        <v>0</v>
      </c>
      <c r="AI168" s="91">
        <v>0</v>
      </c>
      <c r="AJ168" s="91">
        <v>0</v>
      </c>
      <c r="AK168" s="91">
        <v>0</v>
      </c>
      <c r="AL168" s="91">
        <v>0</v>
      </c>
      <c r="AM168" s="91">
        <v>0</v>
      </c>
      <c r="AN168" s="91">
        <v>0</v>
      </c>
      <c r="AO168" s="91">
        <v>0</v>
      </c>
      <c r="AP168" s="91">
        <v>0</v>
      </c>
      <c r="AQ168" s="91">
        <v>0</v>
      </c>
      <c r="AR168" s="91">
        <v>0</v>
      </c>
      <c r="AS168" s="91">
        <v>0</v>
      </c>
      <c r="AT168" s="91">
        <v>0</v>
      </c>
      <c r="AU168" s="91">
        <v>0</v>
      </c>
      <c r="AV168" s="91">
        <v>0</v>
      </c>
      <c r="AW168" s="91">
        <v>0</v>
      </c>
      <c r="AX168" s="91">
        <v>0</v>
      </c>
      <c r="AY168" s="91">
        <v>0</v>
      </c>
      <c r="AZ168" s="91">
        <v>0</v>
      </c>
      <c r="BA168" s="91">
        <v>0</v>
      </c>
      <c r="BB168" s="91">
        <v>0</v>
      </c>
      <c r="BC168" s="91">
        <v>0</v>
      </c>
      <c r="BD168" s="91">
        <v>0</v>
      </c>
      <c r="BE168" s="91">
        <v>0</v>
      </c>
      <c r="BF168" s="91">
        <v>0</v>
      </c>
      <c r="BG168" s="91">
        <v>0</v>
      </c>
      <c r="BH168" s="91">
        <v>0</v>
      </c>
      <c r="BI168" s="91">
        <v>0</v>
      </c>
      <c r="BJ168" s="91">
        <v>0</v>
      </c>
      <c r="BK168" s="91">
        <v>0</v>
      </c>
      <c r="BL168" s="91">
        <v>0</v>
      </c>
      <c r="BM168" s="91">
        <v>0</v>
      </c>
      <c r="BN168" s="91">
        <v>0</v>
      </c>
      <c r="BO168" s="91">
        <v>0</v>
      </c>
      <c r="BP168" s="91">
        <v>0</v>
      </c>
      <c r="BQ168" s="91">
        <v>0</v>
      </c>
      <c r="BR168" s="91">
        <v>0</v>
      </c>
      <c r="BS168" s="91">
        <v>0</v>
      </c>
      <c r="BT168" s="91">
        <v>0</v>
      </c>
      <c r="BU168" s="91">
        <v>0</v>
      </c>
      <c r="BV168" s="91">
        <v>0</v>
      </c>
      <c r="BW168" s="91"/>
      <c r="BX168" s="91"/>
      <c r="BY168" s="91"/>
      <c r="BZ168" s="91"/>
      <c r="CA168" s="91"/>
      <c r="CB168" s="91"/>
    </row>
    <row r="169" spans="1:80" x14ac:dyDescent="0.25">
      <c r="A169" s="136"/>
      <c r="B169" s="91"/>
      <c r="C169" s="82"/>
      <c r="D169" s="82"/>
      <c r="E169" s="82"/>
      <c r="F169" s="82"/>
      <c r="G169" s="82"/>
      <c r="H169" s="82"/>
      <c r="I169" s="82"/>
      <c r="J169" s="82"/>
      <c r="K169" s="82"/>
      <c r="L169" s="82"/>
      <c r="M169" s="82"/>
      <c r="N169" s="82"/>
      <c r="O169" s="82"/>
      <c r="P169" s="82"/>
      <c r="Q169" s="82"/>
      <c r="R169" s="82"/>
      <c r="S169" s="82"/>
      <c r="T169" s="82"/>
      <c r="U169" s="82"/>
      <c r="V169" s="82"/>
      <c r="W169" s="82"/>
      <c r="X169" s="82"/>
      <c r="Y169" s="82"/>
      <c r="Z169" s="82"/>
      <c r="AA169" s="82"/>
      <c r="AB169" s="82"/>
      <c r="AC169" s="82"/>
      <c r="AD169" s="82"/>
      <c r="AE169" s="82"/>
      <c r="AF169" s="82"/>
      <c r="AG169" s="82"/>
      <c r="AH169" s="82"/>
      <c r="AI169" s="82"/>
      <c r="AJ169" s="82"/>
      <c r="AK169" s="82"/>
      <c r="AL169" s="82"/>
      <c r="AM169" s="82"/>
      <c r="AN169" s="82"/>
      <c r="AO169" s="82"/>
      <c r="AP169" s="82"/>
      <c r="AQ169" s="82"/>
      <c r="AR169" s="82"/>
      <c r="AS169" s="82"/>
      <c r="AT169" s="82"/>
      <c r="AU169" s="82"/>
      <c r="AV169" s="82"/>
      <c r="AW169" s="82"/>
      <c r="AX169" s="82"/>
      <c r="AY169" s="82"/>
      <c r="AZ169" s="82"/>
      <c r="BA169" s="82"/>
      <c r="BB169" s="82"/>
      <c r="BC169" s="82"/>
      <c r="BD169" s="82"/>
      <c r="BE169" s="82"/>
      <c r="BF169" s="82"/>
      <c r="BG169" s="82"/>
      <c r="BH169" s="82"/>
      <c r="BI169" s="82"/>
      <c r="BJ169" s="82"/>
      <c r="BK169" s="82"/>
      <c r="BL169" s="82"/>
      <c r="BM169" s="82"/>
      <c r="BN169" s="82"/>
      <c r="BO169" s="82"/>
      <c r="BP169" s="82"/>
      <c r="BQ169" s="82"/>
      <c r="BR169" s="82"/>
      <c r="BS169" s="82"/>
      <c r="BT169" s="82"/>
      <c r="BU169" s="82"/>
      <c r="BV169" s="82"/>
      <c r="BW169" s="82"/>
      <c r="BX169" s="82"/>
      <c r="BY169" s="82"/>
      <c r="BZ169" s="82"/>
      <c r="CA169" s="82"/>
      <c r="CB169" s="82"/>
    </row>
    <row r="170" spans="1:80" x14ac:dyDescent="0.25">
      <c r="A170" s="133" t="s">
        <v>745</v>
      </c>
      <c r="B170" s="134" t="s">
        <v>744</v>
      </c>
      <c r="C170" s="145"/>
      <c r="D170" s="145"/>
      <c r="E170" s="145"/>
      <c r="F170" s="145"/>
      <c r="G170" s="145"/>
      <c r="H170" s="145"/>
      <c r="I170" s="145"/>
      <c r="J170" s="145"/>
      <c r="K170" s="145"/>
      <c r="L170" s="145"/>
      <c r="M170" s="145"/>
      <c r="N170" s="145"/>
      <c r="O170" s="145"/>
      <c r="P170" s="145"/>
      <c r="Q170" s="145"/>
      <c r="R170" s="145"/>
      <c r="S170" s="145"/>
      <c r="T170" s="145"/>
      <c r="U170" s="145"/>
      <c r="V170" s="145"/>
      <c r="W170" s="145"/>
      <c r="X170" s="145"/>
      <c r="Y170" s="145"/>
      <c r="Z170" s="145"/>
      <c r="AA170" s="145"/>
      <c r="AB170" s="145"/>
      <c r="AC170" s="145"/>
      <c r="AD170" s="145"/>
      <c r="AE170" s="145"/>
      <c r="AF170" s="145"/>
      <c r="AG170" s="145"/>
      <c r="AH170" s="145"/>
      <c r="AI170" s="145"/>
      <c r="AJ170" s="145"/>
      <c r="AK170" s="145"/>
      <c r="AL170" s="145"/>
      <c r="AM170" s="145"/>
      <c r="AN170" s="145"/>
      <c r="AO170" s="145"/>
      <c r="AP170" s="145"/>
      <c r="AQ170" s="145"/>
      <c r="AR170" s="145"/>
      <c r="AS170" s="145"/>
      <c r="AT170" s="145"/>
      <c r="AU170" s="145"/>
      <c r="AV170" s="145"/>
      <c r="AW170" s="145"/>
      <c r="AX170" s="145"/>
      <c r="AY170" s="145"/>
      <c r="AZ170" s="145"/>
      <c r="BA170" s="145"/>
      <c r="BB170" s="145"/>
      <c r="BC170" s="145"/>
      <c r="BD170" s="145"/>
      <c r="BE170" s="145"/>
      <c r="BF170" s="145"/>
      <c r="BG170" s="145"/>
      <c r="BH170" s="145"/>
      <c r="BI170" s="145"/>
      <c r="BJ170" s="145"/>
      <c r="BK170" s="145"/>
      <c r="BL170" s="145"/>
      <c r="BM170" s="145"/>
      <c r="BN170" s="145"/>
      <c r="BO170" s="145"/>
      <c r="BP170" s="145"/>
      <c r="BQ170" s="145"/>
      <c r="BR170" s="145"/>
      <c r="BS170" s="145"/>
      <c r="BT170" s="145"/>
      <c r="BU170" s="145"/>
      <c r="BV170" s="145"/>
      <c r="BW170" s="145"/>
      <c r="BX170" s="145"/>
      <c r="BY170" s="145"/>
      <c r="BZ170" s="145"/>
      <c r="CA170" s="145"/>
      <c r="CB170" s="145"/>
    </row>
    <row r="171" spans="1:80" x14ac:dyDescent="0.25">
      <c r="A171" s="136" t="s">
        <v>698</v>
      </c>
      <c r="B171" s="91"/>
      <c r="C171" s="91">
        <v>-120784.72</v>
      </c>
      <c r="D171" s="91">
        <v>-121539.62</v>
      </c>
      <c r="E171" s="91">
        <v>-122294.53</v>
      </c>
      <c r="F171" s="91">
        <v>-123049.43</v>
      </c>
      <c r="G171" s="91">
        <v>-123804.34</v>
      </c>
      <c r="H171" s="91">
        <v>-124559.24</v>
      </c>
      <c r="I171" s="91">
        <v>-125314.15</v>
      </c>
      <c r="J171" s="91">
        <v>-126069.05</v>
      </c>
      <c r="K171" s="91">
        <v>-126823.96</v>
      </c>
      <c r="L171" s="91">
        <v>-127578.86</v>
      </c>
      <c r="M171" s="91">
        <v>-128333.75999999999</v>
      </c>
      <c r="N171" s="91">
        <v>-129088.67</v>
      </c>
      <c r="O171" s="91">
        <v>-129843.58</v>
      </c>
      <c r="P171" s="91">
        <v>-130598.48</v>
      </c>
      <c r="Q171" s="91">
        <v>-131353.38</v>
      </c>
      <c r="R171" s="91">
        <v>-132108.28</v>
      </c>
      <c r="S171" s="91">
        <v>-132863.18</v>
      </c>
      <c r="T171" s="91">
        <v>-133618.07999999999</v>
      </c>
      <c r="U171" s="91">
        <v>-134372.98000000001</v>
      </c>
      <c r="V171" s="91">
        <v>-135127.88</v>
      </c>
      <c r="W171" s="91">
        <v>-135882.78</v>
      </c>
      <c r="X171" s="91">
        <v>-136637.68</v>
      </c>
      <c r="Y171" s="91">
        <v>-137392.57999999999</v>
      </c>
      <c r="Z171" s="91">
        <v>-138147.48000000001</v>
      </c>
      <c r="AA171" s="91">
        <v>-138902.38</v>
      </c>
      <c r="AB171" s="91">
        <v>-139657.28</v>
      </c>
      <c r="AC171" s="91">
        <v>-140412.18</v>
      </c>
      <c r="AD171" s="91">
        <v>-141167.07999999999</v>
      </c>
      <c r="AE171" s="91">
        <v>-141921.98000000001</v>
      </c>
      <c r="AF171" s="91">
        <v>-142676.88</v>
      </c>
      <c r="AG171" s="91">
        <v>-143431.78</v>
      </c>
      <c r="AH171" s="91">
        <v>-144186.68</v>
      </c>
      <c r="AI171" s="91">
        <v>-144941.57999999999</v>
      </c>
      <c r="AJ171" s="91">
        <v>-145696.48000000001</v>
      </c>
      <c r="AK171" s="91">
        <v>-146451.38</v>
      </c>
      <c r="AL171" s="91">
        <v>-147206.28</v>
      </c>
      <c r="AM171" s="91">
        <v>-147961.18</v>
      </c>
      <c r="AN171" s="91">
        <v>-148716.07999999999</v>
      </c>
      <c r="AO171" s="91">
        <v>-149470.98000000001</v>
      </c>
      <c r="AP171" s="91">
        <v>-150225.88</v>
      </c>
      <c r="AQ171" s="91">
        <v>-150980.78</v>
      </c>
      <c r="AR171" s="91">
        <v>-151735.67999999999</v>
      </c>
      <c r="AS171" s="91">
        <v>-152490.57999999999</v>
      </c>
      <c r="AT171" s="91">
        <v>-153245.48000000001</v>
      </c>
      <c r="AU171" s="91">
        <v>-154000.38</v>
      </c>
      <c r="AV171" s="91">
        <v>-154755.28</v>
      </c>
      <c r="AW171" s="91">
        <v>-155510.18</v>
      </c>
      <c r="AX171" s="91">
        <v>-156265.07999999999</v>
      </c>
      <c r="AY171" s="91">
        <v>-157019.98000000001</v>
      </c>
      <c r="AZ171" s="91">
        <v>-157774.88</v>
      </c>
      <c r="BA171" s="91">
        <v>-158529.78</v>
      </c>
      <c r="BB171" s="91">
        <v>-159284.68</v>
      </c>
      <c r="BC171" s="91">
        <v>-160039.57999999999</v>
      </c>
      <c r="BD171" s="91">
        <v>-160794.48000000001</v>
      </c>
      <c r="BE171" s="91">
        <v>-161549.38</v>
      </c>
      <c r="BF171" s="91">
        <v>-162304.28</v>
      </c>
      <c r="BG171" s="91">
        <v>-163059.18</v>
      </c>
      <c r="BH171" s="91">
        <v>-163814.07999999999</v>
      </c>
      <c r="BI171" s="91">
        <v>-164568.98000000001</v>
      </c>
      <c r="BJ171" s="91">
        <v>-165323.88</v>
      </c>
      <c r="BK171" s="91">
        <v>-166078.78</v>
      </c>
      <c r="BL171" s="91">
        <v>-166833.68</v>
      </c>
      <c r="BM171" s="91">
        <v>-167588.57999999999</v>
      </c>
      <c r="BN171" s="91">
        <v>-168343.48</v>
      </c>
      <c r="BO171" s="91">
        <v>-169098.38</v>
      </c>
      <c r="BP171" s="91">
        <v>-169853.28</v>
      </c>
      <c r="BQ171" s="91">
        <v>-170608.18</v>
      </c>
      <c r="BR171" s="91">
        <v>-171363.08</v>
      </c>
      <c r="BS171" s="91">
        <v>-172117.98</v>
      </c>
      <c r="BT171" s="91">
        <v>-172872.88</v>
      </c>
      <c r="BU171" s="91">
        <v>-173627.78</v>
      </c>
      <c r="BV171" s="91">
        <v>-174382.68</v>
      </c>
      <c r="BW171" s="91"/>
      <c r="BX171" s="91"/>
      <c r="BY171" s="91"/>
      <c r="BZ171" s="91"/>
      <c r="CA171" s="91"/>
      <c r="CB171" s="91"/>
    </row>
    <row r="172" spans="1:80" x14ac:dyDescent="0.25">
      <c r="A172" s="142" t="s">
        <v>739</v>
      </c>
      <c r="B172" s="91"/>
      <c r="C172" s="91">
        <v>-754.9</v>
      </c>
      <c r="D172" s="91">
        <v>-754.91</v>
      </c>
      <c r="E172" s="91">
        <v>-754.9</v>
      </c>
      <c r="F172" s="91">
        <v>-754.91</v>
      </c>
      <c r="G172" s="91">
        <v>-754.9</v>
      </c>
      <c r="H172" s="91">
        <v>-754.91</v>
      </c>
      <c r="I172" s="91">
        <v>-754.9</v>
      </c>
      <c r="J172" s="91">
        <v>-754.91</v>
      </c>
      <c r="K172" s="91">
        <v>-754.9</v>
      </c>
      <c r="L172" s="91">
        <v>-754.9</v>
      </c>
      <c r="M172" s="91">
        <v>-754.91</v>
      </c>
      <c r="N172" s="91">
        <v>-754.91</v>
      </c>
      <c r="O172" s="91">
        <v>-754.9</v>
      </c>
      <c r="P172" s="91">
        <v>-754.9</v>
      </c>
      <c r="Q172" s="91">
        <v>-754.9</v>
      </c>
      <c r="R172" s="91">
        <v>-754.9</v>
      </c>
      <c r="S172" s="91">
        <v>-754.9</v>
      </c>
      <c r="T172" s="91">
        <v>-754.9</v>
      </c>
      <c r="U172" s="91">
        <v>-754.9</v>
      </c>
      <c r="V172" s="91">
        <v>-754.9</v>
      </c>
      <c r="W172" s="91">
        <v>-754.9</v>
      </c>
      <c r="X172" s="91">
        <v>-754.9</v>
      </c>
      <c r="Y172" s="91">
        <v>-754.9</v>
      </c>
      <c r="Z172" s="91">
        <v>-754.9</v>
      </c>
      <c r="AA172" s="91">
        <v>-754.9</v>
      </c>
      <c r="AB172" s="91">
        <v>-754.9</v>
      </c>
      <c r="AC172" s="91">
        <v>-754.9</v>
      </c>
      <c r="AD172" s="91">
        <v>-754.9</v>
      </c>
      <c r="AE172" s="91">
        <v>-754.9</v>
      </c>
      <c r="AF172" s="91">
        <v>-754.9</v>
      </c>
      <c r="AG172" s="91">
        <v>-754.9</v>
      </c>
      <c r="AH172" s="91">
        <v>-754.9</v>
      </c>
      <c r="AI172" s="91">
        <v>-754.9</v>
      </c>
      <c r="AJ172" s="91">
        <v>-754.9</v>
      </c>
      <c r="AK172" s="91">
        <v>-754.9</v>
      </c>
      <c r="AL172" s="91">
        <v>-754.9</v>
      </c>
      <c r="AM172" s="91">
        <v>-754.9</v>
      </c>
      <c r="AN172" s="91">
        <v>-754.9</v>
      </c>
      <c r="AO172" s="91">
        <v>-754.9</v>
      </c>
      <c r="AP172" s="91">
        <v>-754.9</v>
      </c>
      <c r="AQ172" s="91">
        <v>-754.9</v>
      </c>
      <c r="AR172" s="91">
        <v>-754.9</v>
      </c>
      <c r="AS172" s="91">
        <v>-754.9</v>
      </c>
      <c r="AT172" s="91">
        <v>-754.9</v>
      </c>
      <c r="AU172" s="91">
        <v>-754.9</v>
      </c>
      <c r="AV172" s="91">
        <v>-754.9</v>
      </c>
      <c r="AW172" s="91">
        <v>-754.9</v>
      </c>
      <c r="AX172" s="91">
        <v>-754.9</v>
      </c>
      <c r="AY172" s="91">
        <v>-754.9</v>
      </c>
      <c r="AZ172" s="91">
        <v>-754.9</v>
      </c>
      <c r="BA172" s="91">
        <v>-754.9</v>
      </c>
      <c r="BB172" s="91">
        <v>-754.9</v>
      </c>
      <c r="BC172" s="91">
        <v>-754.9</v>
      </c>
      <c r="BD172" s="91">
        <v>-754.9</v>
      </c>
      <c r="BE172" s="91">
        <v>-754.9</v>
      </c>
      <c r="BF172" s="91">
        <v>-754.9</v>
      </c>
      <c r="BG172" s="91">
        <v>-754.9</v>
      </c>
      <c r="BH172" s="91">
        <v>-754.9</v>
      </c>
      <c r="BI172" s="91">
        <v>-754.9</v>
      </c>
      <c r="BJ172" s="91">
        <v>-754.9</v>
      </c>
      <c r="BK172" s="91">
        <v>-754.9</v>
      </c>
      <c r="BL172" s="91">
        <v>-754.9</v>
      </c>
      <c r="BM172" s="91">
        <v>-754.9</v>
      </c>
      <c r="BN172" s="91">
        <v>-754.9</v>
      </c>
      <c r="BO172" s="91">
        <v>-754.9</v>
      </c>
      <c r="BP172" s="91">
        <v>-754.9</v>
      </c>
      <c r="BQ172" s="91">
        <v>-754.9</v>
      </c>
      <c r="BR172" s="91">
        <v>-754.9</v>
      </c>
      <c r="BS172" s="91">
        <v>-754.9</v>
      </c>
      <c r="BT172" s="91">
        <v>-754.9</v>
      </c>
      <c r="BU172" s="91">
        <v>-754.9</v>
      </c>
      <c r="BV172" s="91">
        <v>-754.9</v>
      </c>
      <c r="BW172" s="91">
        <v>-9058.8599999999988</v>
      </c>
      <c r="BX172" s="91">
        <v>-9058.7999999999975</v>
      </c>
      <c r="BY172" s="91">
        <v>-9058.7999999999975</v>
      </c>
      <c r="BZ172" s="91">
        <v>-9058.7999999999975</v>
      </c>
      <c r="CA172" s="91">
        <v>-9058.7999999999975</v>
      </c>
      <c r="CB172" s="91">
        <v>-9058.7999999999975</v>
      </c>
    </row>
    <row r="173" spans="1:80" x14ac:dyDescent="0.25">
      <c r="A173" s="136" t="s">
        <v>670</v>
      </c>
      <c r="B173" s="91"/>
      <c r="C173" s="169">
        <v>0</v>
      </c>
      <c r="D173" s="169">
        <v>0</v>
      </c>
      <c r="E173" s="169">
        <v>0</v>
      </c>
      <c r="F173" s="169">
        <v>0</v>
      </c>
      <c r="G173" s="169">
        <v>0</v>
      </c>
      <c r="H173" s="169">
        <v>0</v>
      </c>
      <c r="I173" s="169">
        <v>0</v>
      </c>
      <c r="J173" s="169">
        <v>0</v>
      </c>
      <c r="K173" s="169">
        <v>0</v>
      </c>
      <c r="L173" s="169">
        <v>0</v>
      </c>
      <c r="M173" s="169">
        <v>0</v>
      </c>
      <c r="N173" s="169">
        <v>0</v>
      </c>
      <c r="O173" s="169">
        <v>0</v>
      </c>
      <c r="P173" s="169">
        <v>0</v>
      </c>
      <c r="Q173" s="169">
        <v>0</v>
      </c>
      <c r="R173" s="169">
        <v>0</v>
      </c>
      <c r="S173" s="169">
        <v>0</v>
      </c>
      <c r="T173" s="169">
        <v>0</v>
      </c>
      <c r="U173" s="169">
        <v>0</v>
      </c>
      <c r="V173" s="169">
        <v>0</v>
      </c>
      <c r="W173" s="169">
        <v>0</v>
      </c>
      <c r="X173" s="169">
        <v>0</v>
      </c>
      <c r="Y173" s="169">
        <v>0</v>
      </c>
      <c r="Z173" s="169">
        <v>0</v>
      </c>
      <c r="AA173" s="169">
        <v>0</v>
      </c>
      <c r="AB173" s="169">
        <v>0</v>
      </c>
      <c r="AC173" s="169">
        <v>0</v>
      </c>
      <c r="AD173" s="169">
        <v>0</v>
      </c>
      <c r="AE173" s="169">
        <v>0</v>
      </c>
      <c r="AF173" s="169">
        <v>0</v>
      </c>
      <c r="AG173" s="169">
        <v>0</v>
      </c>
      <c r="AH173" s="169">
        <v>0</v>
      </c>
      <c r="AI173" s="169">
        <v>0</v>
      </c>
      <c r="AJ173" s="169">
        <v>0</v>
      </c>
      <c r="AK173" s="169">
        <v>0</v>
      </c>
      <c r="AL173" s="169">
        <v>0</v>
      </c>
      <c r="AM173" s="169">
        <v>0</v>
      </c>
      <c r="AN173" s="169">
        <v>0</v>
      </c>
      <c r="AO173" s="169">
        <v>0</v>
      </c>
      <c r="AP173" s="169">
        <v>0</v>
      </c>
      <c r="AQ173" s="169">
        <v>0</v>
      </c>
      <c r="AR173" s="169">
        <v>0</v>
      </c>
      <c r="AS173" s="169">
        <v>0</v>
      </c>
      <c r="AT173" s="169">
        <v>0</v>
      </c>
      <c r="AU173" s="169">
        <v>0</v>
      </c>
      <c r="AV173" s="169">
        <v>0</v>
      </c>
      <c r="AW173" s="169">
        <v>0</v>
      </c>
      <c r="AX173" s="169">
        <v>0</v>
      </c>
      <c r="AY173" s="169">
        <v>0</v>
      </c>
      <c r="AZ173" s="169">
        <v>0</v>
      </c>
      <c r="BA173" s="169">
        <v>0</v>
      </c>
      <c r="BB173" s="169">
        <v>0</v>
      </c>
      <c r="BC173" s="169">
        <v>0</v>
      </c>
      <c r="BD173" s="169">
        <v>0</v>
      </c>
      <c r="BE173" s="169">
        <v>0</v>
      </c>
      <c r="BF173" s="169">
        <v>0</v>
      </c>
      <c r="BG173" s="169">
        <v>0</v>
      </c>
      <c r="BH173" s="169">
        <v>0</v>
      </c>
      <c r="BI173" s="169">
        <v>0</v>
      </c>
      <c r="BJ173" s="169">
        <v>0</v>
      </c>
      <c r="BK173" s="169">
        <v>0</v>
      </c>
      <c r="BL173" s="169">
        <v>0</v>
      </c>
      <c r="BM173" s="169">
        <v>0</v>
      </c>
      <c r="BN173" s="169">
        <v>0</v>
      </c>
      <c r="BO173" s="169">
        <v>0</v>
      </c>
      <c r="BP173" s="169">
        <v>0</v>
      </c>
      <c r="BQ173" s="169">
        <v>0</v>
      </c>
      <c r="BR173" s="169">
        <v>0</v>
      </c>
      <c r="BS173" s="169">
        <v>0</v>
      </c>
      <c r="BT173" s="169">
        <v>0</v>
      </c>
      <c r="BU173" s="169">
        <v>0</v>
      </c>
      <c r="BV173" s="169">
        <v>0</v>
      </c>
      <c r="BW173" s="91">
        <v>0</v>
      </c>
      <c r="BX173" s="91">
        <v>0</v>
      </c>
      <c r="BY173" s="91">
        <v>0</v>
      </c>
      <c r="BZ173" s="91">
        <v>0</v>
      </c>
      <c r="CA173" s="91">
        <v>0</v>
      </c>
      <c r="CB173" s="91">
        <v>0</v>
      </c>
    </row>
    <row r="174" spans="1:80" x14ac:dyDescent="0.25">
      <c r="A174" s="137" t="s">
        <v>643</v>
      </c>
      <c r="B174" s="138"/>
      <c r="C174" s="138"/>
      <c r="D174" s="138"/>
      <c r="E174" s="138"/>
      <c r="F174" s="138"/>
      <c r="G174" s="138"/>
      <c r="H174" s="138"/>
      <c r="I174" s="138"/>
      <c r="J174" s="138"/>
      <c r="K174" s="138"/>
      <c r="L174" s="138"/>
      <c r="M174" s="138"/>
      <c r="N174" s="138"/>
      <c r="O174" s="138"/>
      <c r="P174" s="138"/>
      <c r="Q174" s="138"/>
      <c r="R174" s="138"/>
      <c r="S174" s="138"/>
      <c r="T174" s="138"/>
      <c r="U174" s="138"/>
      <c r="V174" s="138"/>
      <c r="W174" s="138"/>
      <c r="X174" s="138"/>
      <c r="Y174" s="138"/>
      <c r="Z174" s="138"/>
      <c r="AA174" s="138"/>
      <c r="AB174" s="138"/>
      <c r="AC174" s="138"/>
      <c r="AD174" s="138"/>
      <c r="AE174" s="138"/>
      <c r="AF174" s="138"/>
      <c r="AG174" s="138"/>
      <c r="AH174" s="138"/>
      <c r="AI174" s="138"/>
      <c r="AJ174" s="138"/>
      <c r="AK174" s="138"/>
      <c r="AL174" s="138"/>
      <c r="AM174" s="138"/>
      <c r="AN174" s="138"/>
      <c r="AO174" s="138"/>
      <c r="AP174" s="138"/>
      <c r="AQ174" s="138"/>
      <c r="AR174" s="138"/>
      <c r="AS174" s="138"/>
      <c r="AT174" s="138"/>
      <c r="AU174" s="138"/>
      <c r="AV174" s="138"/>
      <c r="AW174" s="138"/>
      <c r="AX174" s="138"/>
      <c r="AY174" s="138"/>
      <c r="AZ174" s="138"/>
      <c r="BA174" s="138"/>
      <c r="BB174" s="138"/>
      <c r="BC174" s="138"/>
      <c r="BD174" s="138"/>
      <c r="BE174" s="138"/>
      <c r="BF174" s="138"/>
      <c r="BG174" s="138"/>
      <c r="BH174" s="138"/>
      <c r="BI174" s="138"/>
      <c r="BJ174" s="138"/>
      <c r="BK174" s="138"/>
      <c r="BL174" s="138"/>
      <c r="BM174" s="138"/>
      <c r="BN174" s="138"/>
      <c r="BO174" s="138"/>
      <c r="BP174" s="138"/>
      <c r="BQ174" s="138"/>
      <c r="BR174" s="138"/>
      <c r="BS174" s="138"/>
      <c r="BT174" s="138"/>
      <c r="BU174" s="138"/>
      <c r="BV174" s="138"/>
      <c r="BW174" s="91">
        <v>0</v>
      </c>
      <c r="BX174" s="91">
        <v>0</v>
      </c>
      <c r="BY174" s="91">
        <v>0</v>
      </c>
      <c r="BZ174" s="91">
        <v>0</v>
      </c>
      <c r="CA174" s="91">
        <v>0</v>
      </c>
      <c r="CB174" s="91">
        <v>0</v>
      </c>
    </row>
    <row r="175" spans="1:80" x14ac:dyDescent="0.25">
      <c r="A175" s="136" t="s">
        <v>315</v>
      </c>
      <c r="B175" s="170">
        <v>-120784.72</v>
      </c>
      <c r="C175" s="141">
        <v>-121539.62</v>
      </c>
      <c r="D175" s="141">
        <v>-122294.53</v>
      </c>
      <c r="E175" s="141">
        <v>-123049.43</v>
      </c>
      <c r="F175" s="141">
        <v>-123804.34</v>
      </c>
      <c r="G175" s="141">
        <v>-124559.24</v>
      </c>
      <c r="H175" s="141">
        <v>-125314.15</v>
      </c>
      <c r="I175" s="141">
        <v>-126069.05</v>
      </c>
      <c r="J175" s="141">
        <v>-126823.96</v>
      </c>
      <c r="K175" s="141">
        <v>-127578.86</v>
      </c>
      <c r="L175" s="141">
        <v>-128333.75999999999</v>
      </c>
      <c r="M175" s="141">
        <v>-129088.67</v>
      </c>
      <c r="N175" s="141">
        <v>-129843.58</v>
      </c>
      <c r="O175" s="141">
        <v>-130598.48</v>
      </c>
      <c r="P175" s="141">
        <v>-131353.38</v>
      </c>
      <c r="Q175" s="141">
        <v>-132108.28</v>
      </c>
      <c r="R175" s="141">
        <v>-132863.18</v>
      </c>
      <c r="S175" s="141">
        <v>-133618.07999999999</v>
      </c>
      <c r="T175" s="141">
        <v>-134372.98000000001</v>
      </c>
      <c r="U175" s="141">
        <v>-135127.88</v>
      </c>
      <c r="V175" s="141">
        <v>-135882.78</v>
      </c>
      <c r="W175" s="141">
        <v>-136637.68</v>
      </c>
      <c r="X175" s="141">
        <v>-137392.57999999999</v>
      </c>
      <c r="Y175" s="141">
        <v>-138147.48000000001</v>
      </c>
      <c r="Z175" s="141">
        <v>-138902.38</v>
      </c>
      <c r="AA175" s="141">
        <v>-139657.28</v>
      </c>
      <c r="AB175" s="141">
        <v>-140412.18</v>
      </c>
      <c r="AC175" s="141">
        <v>-141167.07999999999</v>
      </c>
      <c r="AD175" s="141">
        <v>-141921.98000000001</v>
      </c>
      <c r="AE175" s="141">
        <v>-142676.88</v>
      </c>
      <c r="AF175" s="141">
        <v>-143431.78</v>
      </c>
      <c r="AG175" s="141">
        <v>-144186.68</v>
      </c>
      <c r="AH175" s="141">
        <v>-144941.57999999999</v>
      </c>
      <c r="AI175" s="141">
        <v>-145696.48000000001</v>
      </c>
      <c r="AJ175" s="141">
        <v>-146451.38</v>
      </c>
      <c r="AK175" s="141">
        <v>-147206.28</v>
      </c>
      <c r="AL175" s="141">
        <v>-147961.18</v>
      </c>
      <c r="AM175" s="141">
        <v>-148716.07999999999</v>
      </c>
      <c r="AN175" s="141">
        <v>-149470.98000000001</v>
      </c>
      <c r="AO175" s="141">
        <v>-150225.88</v>
      </c>
      <c r="AP175" s="141">
        <v>-150980.78</v>
      </c>
      <c r="AQ175" s="141">
        <v>-151735.67999999999</v>
      </c>
      <c r="AR175" s="141">
        <v>-152490.57999999999</v>
      </c>
      <c r="AS175" s="141">
        <v>-153245.48000000001</v>
      </c>
      <c r="AT175" s="141">
        <v>-154000.38</v>
      </c>
      <c r="AU175" s="141">
        <v>-154755.28</v>
      </c>
      <c r="AV175" s="141">
        <v>-155510.18</v>
      </c>
      <c r="AW175" s="141">
        <v>-156265.07999999999</v>
      </c>
      <c r="AX175" s="141">
        <v>-157019.98000000001</v>
      </c>
      <c r="AY175" s="141">
        <v>-157774.88</v>
      </c>
      <c r="AZ175" s="141">
        <v>-158529.78</v>
      </c>
      <c r="BA175" s="141">
        <v>-159284.68</v>
      </c>
      <c r="BB175" s="141">
        <v>-160039.57999999999</v>
      </c>
      <c r="BC175" s="141">
        <v>-160794.48000000001</v>
      </c>
      <c r="BD175" s="141">
        <v>-161549.38</v>
      </c>
      <c r="BE175" s="141">
        <v>-162304.28</v>
      </c>
      <c r="BF175" s="141">
        <v>-163059.18</v>
      </c>
      <c r="BG175" s="141">
        <v>-163814.07999999999</v>
      </c>
      <c r="BH175" s="141">
        <v>-164568.98000000001</v>
      </c>
      <c r="BI175" s="141">
        <v>-165323.88</v>
      </c>
      <c r="BJ175" s="141">
        <v>-166078.78</v>
      </c>
      <c r="BK175" s="141">
        <v>-166833.68</v>
      </c>
      <c r="BL175" s="141">
        <v>-167588.57999999999</v>
      </c>
      <c r="BM175" s="141">
        <v>-168343.48</v>
      </c>
      <c r="BN175" s="141">
        <v>-169098.38</v>
      </c>
      <c r="BO175" s="141">
        <v>-169853.28</v>
      </c>
      <c r="BP175" s="141">
        <v>-170608.18</v>
      </c>
      <c r="BQ175" s="141">
        <v>-171363.08</v>
      </c>
      <c r="BR175" s="141">
        <v>-172117.98</v>
      </c>
      <c r="BS175" s="141">
        <v>-172872.88</v>
      </c>
      <c r="BT175" s="141">
        <v>-173627.78</v>
      </c>
      <c r="BU175" s="141">
        <v>-174382.68</v>
      </c>
      <c r="BV175" s="141">
        <v>-175137.58</v>
      </c>
      <c r="BW175" s="141">
        <v>-9058.86</v>
      </c>
      <c r="BX175" s="141">
        <v>-9058.7999999999993</v>
      </c>
      <c r="BY175" s="141">
        <v>-9058.7999999999993</v>
      </c>
      <c r="BZ175" s="141">
        <v>-9058.7999999999993</v>
      </c>
      <c r="CA175" s="141">
        <v>-9058.7999999999993</v>
      </c>
      <c r="CB175" s="141">
        <v>-9058.7999999999993</v>
      </c>
    </row>
    <row r="176" spans="1:80" x14ac:dyDescent="0.25">
      <c r="A176" s="136" t="s">
        <v>700</v>
      </c>
      <c r="B176" s="91">
        <v>0</v>
      </c>
      <c r="C176" s="91">
        <v>0</v>
      </c>
      <c r="D176" s="91">
        <v>0</v>
      </c>
      <c r="E176" s="91">
        <v>0</v>
      </c>
      <c r="F176" s="91">
        <v>0</v>
      </c>
      <c r="G176" s="91">
        <v>0</v>
      </c>
      <c r="H176" s="91">
        <v>0</v>
      </c>
      <c r="I176" s="91">
        <v>0</v>
      </c>
      <c r="J176" s="91">
        <v>0</v>
      </c>
      <c r="K176" s="91">
        <v>0</v>
      </c>
      <c r="L176" s="91">
        <v>0</v>
      </c>
      <c r="M176" s="91">
        <v>0</v>
      </c>
      <c r="N176" s="91">
        <v>0</v>
      </c>
      <c r="O176" s="91">
        <v>0</v>
      </c>
      <c r="P176" s="91">
        <v>0</v>
      </c>
      <c r="Q176" s="91">
        <v>0</v>
      </c>
      <c r="R176" s="91">
        <v>0</v>
      </c>
      <c r="S176" s="91">
        <v>0</v>
      </c>
      <c r="T176" s="91">
        <v>0</v>
      </c>
      <c r="U176" s="91">
        <v>0</v>
      </c>
      <c r="V176" s="91">
        <v>0</v>
      </c>
      <c r="W176" s="91">
        <v>0</v>
      </c>
      <c r="X176" s="91">
        <v>0</v>
      </c>
      <c r="Y176" s="91">
        <v>0</v>
      </c>
      <c r="Z176" s="91">
        <v>0</v>
      </c>
      <c r="AA176" s="91">
        <v>0</v>
      </c>
      <c r="AB176" s="91">
        <v>0</v>
      </c>
      <c r="AC176" s="91">
        <v>0</v>
      </c>
      <c r="AD176" s="91">
        <v>0</v>
      </c>
      <c r="AE176" s="91">
        <v>0</v>
      </c>
      <c r="AF176" s="91">
        <v>0</v>
      </c>
      <c r="AG176" s="91">
        <v>0</v>
      </c>
      <c r="AH176" s="91">
        <v>0</v>
      </c>
      <c r="AI176" s="91">
        <v>0</v>
      </c>
      <c r="AJ176" s="91">
        <v>0</v>
      </c>
      <c r="AK176" s="91">
        <v>0</v>
      </c>
      <c r="AL176" s="91">
        <v>0</v>
      </c>
      <c r="AM176" s="91">
        <v>0</v>
      </c>
      <c r="AN176" s="91">
        <v>0</v>
      </c>
      <c r="AO176" s="91">
        <v>0</v>
      </c>
      <c r="AP176" s="91">
        <v>0</v>
      </c>
      <c r="AQ176" s="91">
        <v>0</v>
      </c>
      <c r="AR176" s="91">
        <v>0</v>
      </c>
      <c r="AS176" s="91">
        <v>0</v>
      </c>
      <c r="AT176" s="91">
        <v>0</v>
      </c>
      <c r="AU176" s="91">
        <v>0</v>
      </c>
      <c r="AV176" s="91">
        <v>0</v>
      </c>
      <c r="AW176" s="91">
        <v>0</v>
      </c>
      <c r="AX176" s="91">
        <v>0</v>
      </c>
      <c r="AY176" s="91">
        <v>0</v>
      </c>
      <c r="AZ176" s="91">
        <v>0</v>
      </c>
      <c r="BA176" s="91">
        <v>0</v>
      </c>
      <c r="BB176" s="91">
        <v>0</v>
      </c>
      <c r="BC176" s="91">
        <v>0</v>
      </c>
      <c r="BD176" s="91">
        <v>0</v>
      </c>
      <c r="BE176" s="91">
        <v>0</v>
      </c>
      <c r="BF176" s="91">
        <v>0</v>
      </c>
      <c r="BG176" s="91">
        <v>0</v>
      </c>
      <c r="BH176" s="91">
        <v>0</v>
      </c>
      <c r="BI176" s="91">
        <v>0</v>
      </c>
      <c r="BJ176" s="91">
        <v>0</v>
      </c>
      <c r="BK176" s="91">
        <v>0</v>
      </c>
      <c r="BL176" s="91">
        <v>0</v>
      </c>
      <c r="BM176" s="91">
        <v>0</v>
      </c>
      <c r="BN176" s="91">
        <v>0</v>
      </c>
      <c r="BO176" s="91">
        <v>0</v>
      </c>
      <c r="BP176" s="91">
        <v>0</v>
      </c>
      <c r="BQ176" s="91">
        <v>0</v>
      </c>
      <c r="BR176" s="91">
        <v>0</v>
      </c>
      <c r="BS176" s="91">
        <v>0</v>
      </c>
      <c r="BT176" s="91">
        <v>0</v>
      </c>
      <c r="BU176" s="91">
        <v>0</v>
      </c>
      <c r="BV176" s="91">
        <v>0</v>
      </c>
      <c r="BW176" s="91"/>
      <c r="BX176" s="91"/>
      <c r="BY176" s="91"/>
      <c r="BZ176" s="91"/>
      <c r="CA176" s="91"/>
      <c r="CB176" s="91"/>
    </row>
    <row r="177" spans="1:80" x14ac:dyDescent="0.25">
      <c r="A177" s="136"/>
      <c r="B177" s="91"/>
      <c r="C177" s="91"/>
      <c r="D177" s="91"/>
      <c r="E177" s="91"/>
      <c r="F177" s="91"/>
      <c r="G177" s="91"/>
      <c r="H177" s="91"/>
      <c r="I177" s="91"/>
      <c r="J177" s="91"/>
      <c r="K177" s="91"/>
      <c r="L177" s="91"/>
      <c r="M177" s="91"/>
      <c r="N177" s="91"/>
      <c r="O177" s="91"/>
      <c r="P177" s="91"/>
      <c r="Q177" s="91"/>
      <c r="R177" s="91"/>
      <c r="S177" s="91"/>
      <c r="T177" s="91"/>
      <c r="U177" s="91"/>
      <c r="V177" s="91"/>
      <c r="W177" s="91"/>
      <c r="X177" s="91"/>
      <c r="Y177" s="91"/>
      <c r="Z177" s="91"/>
      <c r="AA177" s="91"/>
      <c r="AB177" s="91"/>
      <c r="AC177" s="91"/>
      <c r="AD177" s="91"/>
      <c r="AE177" s="91"/>
      <c r="AF177" s="91"/>
      <c r="AG177" s="91"/>
      <c r="AH177" s="91"/>
      <c r="AI177" s="91"/>
      <c r="AJ177" s="91"/>
      <c r="AK177" s="91"/>
      <c r="AL177" s="91"/>
      <c r="AM177" s="91"/>
      <c r="AN177" s="91"/>
      <c r="AO177" s="91"/>
      <c r="AP177" s="91"/>
      <c r="AQ177" s="91"/>
      <c r="AR177" s="91"/>
      <c r="AS177" s="91"/>
      <c r="AT177" s="91"/>
      <c r="AU177" s="91"/>
      <c r="AV177" s="91"/>
      <c r="AW177" s="91"/>
      <c r="AX177" s="91"/>
      <c r="AY177" s="91"/>
      <c r="AZ177" s="91"/>
      <c r="BA177" s="91"/>
      <c r="BB177" s="91"/>
      <c r="BC177" s="91"/>
      <c r="BD177" s="91"/>
      <c r="BE177" s="91"/>
      <c r="BF177" s="91"/>
      <c r="BG177" s="91"/>
      <c r="BH177" s="91"/>
      <c r="BI177" s="91"/>
      <c r="BJ177" s="91"/>
      <c r="BK177" s="91"/>
      <c r="BL177" s="91"/>
      <c r="BM177" s="91"/>
      <c r="BN177" s="91"/>
      <c r="BO177" s="91"/>
      <c r="BP177" s="91"/>
      <c r="BQ177" s="91"/>
      <c r="BR177" s="91"/>
      <c r="BS177" s="91"/>
      <c r="BT177" s="91"/>
      <c r="BU177" s="91"/>
      <c r="BV177" s="91"/>
      <c r="BW177" s="91"/>
      <c r="BX177" s="91"/>
      <c r="BY177" s="91"/>
      <c r="BZ177" s="91"/>
      <c r="CA177" s="91"/>
      <c r="CB177" s="91"/>
    </row>
    <row r="178" spans="1:80" x14ac:dyDescent="0.25">
      <c r="A178" s="133">
        <v>1210000</v>
      </c>
      <c r="B178" s="134" t="s">
        <v>746</v>
      </c>
      <c r="C178" s="145"/>
      <c r="D178" s="145"/>
      <c r="E178" s="145"/>
      <c r="F178" s="145"/>
      <c r="G178" s="145"/>
      <c r="H178" s="145"/>
      <c r="I178" s="145"/>
      <c r="J178" s="145"/>
      <c r="K178" s="145"/>
      <c r="L178" s="145"/>
      <c r="M178" s="145"/>
      <c r="N178" s="145"/>
      <c r="O178" s="145"/>
      <c r="P178" s="145"/>
      <c r="Q178" s="145"/>
      <c r="R178" s="145"/>
      <c r="S178" s="145"/>
      <c r="T178" s="145"/>
      <c r="U178" s="145"/>
      <c r="V178" s="145"/>
      <c r="W178" s="145"/>
      <c r="X178" s="145"/>
      <c r="Y178" s="145"/>
      <c r="Z178" s="145"/>
      <c r="AA178" s="145"/>
      <c r="AB178" s="145"/>
      <c r="AC178" s="145"/>
      <c r="AD178" s="145"/>
      <c r="AE178" s="145"/>
      <c r="AF178" s="145"/>
      <c r="AG178" s="145"/>
      <c r="AH178" s="145"/>
      <c r="AI178" s="145"/>
      <c r="AJ178" s="145"/>
      <c r="AK178" s="145"/>
      <c r="AL178" s="145"/>
      <c r="AM178" s="145"/>
      <c r="AN178" s="145"/>
      <c r="AO178" s="145"/>
      <c r="AP178" s="145"/>
      <c r="AQ178" s="145"/>
      <c r="AR178" s="145"/>
      <c r="AS178" s="145"/>
      <c r="AT178" s="145"/>
      <c r="AU178" s="145"/>
      <c r="AV178" s="145"/>
      <c r="AW178" s="145"/>
      <c r="AX178" s="145"/>
      <c r="AY178" s="145"/>
      <c r="AZ178" s="145"/>
      <c r="BA178" s="145"/>
      <c r="BB178" s="145"/>
      <c r="BC178" s="145"/>
      <c r="BD178" s="145"/>
      <c r="BE178" s="145"/>
      <c r="BF178" s="145"/>
      <c r="BG178" s="145"/>
      <c r="BH178" s="145"/>
      <c r="BI178" s="145"/>
      <c r="BJ178" s="145"/>
      <c r="BK178" s="145"/>
      <c r="BL178" s="145"/>
      <c r="BM178" s="145"/>
      <c r="BN178" s="145"/>
      <c r="BO178" s="145"/>
      <c r="BP178" s="145"/>
      <c r="BQ178" s="145"/>
      <c r="BR178" s="145"/>
      <c r="BS178" s="145"/>
      <c r="BT178" s="145"/>
      <c r="BU178" s="145"/>
      <c r="BV178" s="145"/>
      <c r="BW178" s="145"/>
      <c r="BX178" s="145"/>
      <c r="BY178" s="145"/>
      <c r="BZ178" s="145"/>
      <c r="CA178" s="145"/>
      <c r="CB178" s="145"/>
    </row>
    <row r="179" spans="1:80" x14ac:dyDescent="0.25">
      <c r="A179" s="136" t="s">
        <v>698</v>
      </c>
      <c r="B179" s="91"/>
      <c r="C179" s="91">
        <v>15183119.869999999</v>
      </c>
      <c r="D179" s="91">
        <v>15379403.470000001</v>
      </c>
      <c r="E179" s="91">
        <v>15455970.310000001</v>
      </c>
      <c r="F179" s="91">
        <v>15595450.82</v>
      </c>
      <c r="G179" s="91">
        <v>15571588.83</v>
      </c>
      <c r="H179" s="91">
        <v>15639851.689999999</v>
      </c>
      <c r="I179" s="91">
        <v>16296667.470000001</v>
      </c>
      <c r="J179" s="91">
        <v>15838205.02</v>
      </c>
      <c r="K179" s="91">
        <v>15972564.529999999</v>
      </c>
      <c r="L179" s="91">
        <v>15853747.720000001</v>
      </c>
      <c r="M179" s="91">
        <v>15913551.6</v>
      </c>
      <c r="N179" s="91">
        <v>15950462.289999999</v>
      </c>
      <c r="O179" s="91">
        <v>15957889.1</v>
      </c>
      <c r="P179" s="91">
        <v>16081745.82</v>
      </c>
      <c r="Q179" s="91">
        <v>16211280.689999999</v>
      </c>
      <c r="R179" s="91">
        <v>16340815.560000001</v>
      </c>
      <c r="S179" s="91">
        <v>16470350.43</v>
      </c>
      <c r="T179" s="91">
        <v>16534455.279999999</v>
      </c>
      <c r="U179" s="91">
        <v>17452585.469999999</v>
      </c>
      <c r="V179" s="91">
        <v>17724307.34</v>
      </c>
      <c r="W179" s="91">
        <v>18601551.699999999</v>
      </c>
      <c r="X179" s="91">
        <v>18748217.699999999</v>
      </c>
      <c r="Y179" s="91">
        <v>18890340.25</v>
      </c>
      <c r="Z179" s="91">
        <v>19097008.170000002</v>
      </c>
      <c r="AA179" s="91">
        <v>19720467.789999999</v>
      </c>
      <c r="AB179" s="91">
        <v>19820802.02</v>
      </c>
      <c r="AC179" s="91">
        <v>19927119.289999999</v>
      </c>
      <c r="AD179" s="91">
        <v>20031903.850000001</v>
      </c>
      <c r="AE179" s="91">
        <v>20137239.289999999</v>
      </c>
      <c r="AF179" s="91">
        <v>20227549.289999999</v>
      </c>
      <c r="AG179" s="91">
        <v>20326458.16</v>
      </c>
      <c r="AH179" s="91">
        <v>20316325.850000001</v>
      </c>
      <c r="AI179" s="91">
        <v>20355693.02</v>
      </c>
      <c r="AJ179" s="91">
        <v>20440780.109999999</v>
      </c>
      <c r="AK179" s="91">
        <v>20498974.719999999</v>
      </c>
      <c r="AL179" s="91">
        <v>20620646.48</v>
      </c>
      <c r="AM179" s="91">
        <v>20724960.789999999</v>
      </c>
      <c r="AN179" s="91">
        <v>20791092.760000002</v>
      </c>
      <c r="AO179" s="91">
        <v>20894840.329999998</v>
      </c>
      <c r="AP179" s="91">
        <v>21000544.91</v>
      </c>
      <c r="AQ179" s="91">
        <v>21106355.550000001</v>
      </c>
      <c r="AR179" s="91">
        <v>21176718.559999999</v>
      </c>
      <c r="AS179" s="91">
        <v>21155973.010000002</v>
      </c>
      <c r="AT179" s="91">
        <v>21076680.059999999</v>
      </c>
      <c r="AU179" s="91">
        <v>21105330.84</v>
      </c>
      <c r="AV179" s="91">
        <v>21022924.120000001</v>
      </c>
      <c r="AW179" s="91">
        <v>21044117.960000001</v>
      </c>
      <c r="AX179" s="91">
        <v>21070799.07</v>
      </c>
      <c r="AY179" s="91">
        <v>21054377.350000001</v>
      </c>
      <c r="AZ179" s="91">
        <v>20554674.760000002</v>
      </c>
      <c r="BA179" s="91">
        <v>20643052.829999998</v>
      </c>
      <c r="BB179" s="91">
        <v>20744848.809999999</v>
      </c>
      <c r="BC179" s="91">
        <v>20824871.969999999</v>
      </c>
      <c r="BD179" s="91">
        <v>20913396.77</v>
      </c>
      <c r="BE179" s="91">
        <v>20991609.329999998</v>
      </c>
      <c r="BF179" s="91">
        <v>20406648.949999999</v>
      </c>
      <c r="BG179" s="91">
        <v>20536586.449999999</v>
      </c>
      <c r="BH179" s="91">
        <v>20633384.620000001</v>
      </c>
      <c r="BI179" s="91">
        <v>20687642.050000001</v>
      </c>
      <c r="BJ179" s="91">
        <v>20808949.25</v>
      </c>
      <c r="BK179" s="91">
        <v>20891551.920000002</v>
      </c>
      <c r="BL179" s="91">
        <v>20985199.010000002</v>
      </c>
      <c r="BM179" s="91">
        <v>21059663.27</v>
      </c>
      <c r="BN179" s="91">
        <v>21149510.329999998</v>
      </c>
      <c r="BO179" s="91">
        <v>21240043.309999999</v>
      </c>
      <c r="BP179" s="91">
        <v>21267219.16</v>
      </c>
      <c r="BQ179" s="91">
        <v>21397156.66</v>
      </c>
      <c r="BR179" s="91">
        <v>21448363.050000001</v>
      </c>
      <c r="BS179" s="91">
        <v>21403215.57</v>
      </c>
      <c r="BT179" s="91">
        <v>21381520.41</v>
      </c>
      <c r="BU179" s="91">
        <v>21474551.82</v>
      </c>
      <c r="BV179" s="91">
        <v>21553356.43</v>
      </c>
      <c r="BW179" s="91"/>
      <c r="BX179" s="91"/>
      <c r="BY179" s="91"/>
      <c r="BZ179" s="91"/>
      <c r="CA179" s="91"/>
      <c r="CB179" s="91"/>
    </row>
    <row r="180" spans="1:80" x14ac:dyDescent="0.25">
      <c r="A180" s="136" t="s">
        <v>669</v>
      </c>
      <c r="B180" s="91"/>
      <c r="C180" s="91">
        <v>196283.6</v>
      </c>
      <c r="D180" s="91">
        <v>80297.279999999999</v>
      </c>
      <c r="E180" s="91">
        <v>139480.51</v>
      </c>
      <c r="F180" s="91">
        <v>11444.880000000001</v>
      </c>
      <c r="G180" s="91">
        <v>114528.23</v>
      </c>
      <c r="H180" s="91">
        <v>660146.6399999999</v>
      </c>
      <c r="I180" s="91">
        <v>-419624.87999999995</v>
      </c>
      <c r="J180" s="91">
        <v>134359.51</v>
      </c>
      <c r="K180" s="91">
        <v>46743.33</v>
      </c>
      <c r="L180" s="91">
        <v>93890.49</v>
      </c>
      <c r="M180" s="91">
        <v>38555.82</v>
      </c>
      <c r="N180" s="91">
        <v>13852.04</v>
      </c>
      <c r="O180" s="91">
        <v>129534.86999999998</v>
      </c>
      <c r="P180" s="91">
        <v>129534.86999999998</v>
      </c>
      <c r="Q180" s="91">
        <v>129534.86999999998</v>
      </c>
      <c r="R180" s="91">
        <v>129534.86999999998</v>
      </c>
      <c r="S180" s="91">
        <v>129534.86999999998</v>
      </c>
      <c r="T180" s="91">
        <v>929534.87</v>
      </c>
      <c r="U180" s="91">
        <v>329534.87</v>
      </c>
      <c r="V180" s="91">
        <v>927859.08000000019</v>
      </c>
      <c r="W180" s="91">
        <v>196439.03000000003</v>
      </c>
      <c r="X180" s="91">
        <v>196439.03000000003</v>
      </c>
      <c r="Y180" s="91">
        <v>235402.33999999985</v>
      </c>
      <c r="Z180" s="91">
        <v>633591.46999999974</v>
      </c>
      <c r="AA180" s="91">
        <v>137644.40000000008</v>
      </c>
      <c r="AB180" s="91">
        <v>137644.40000000008</v>
      </c>
      <c r="AC180" s="91">
        <v>137644.3600000001</v>
      </c>
      <c r="AD180" s="91">
        <v>137644.40000000008</v>
      </c>
      <c r="AE180" s="91">
        <v>137644.40000000008</v>
      </c>
      <c r="AF180" s="91">
        <v>137644.40000000008</v>
      </c>
      <c r="AG180" s="91">
        <v>137644.40000000008</v>
      </c>
      <c r="AH180" s="91">
        <v>137644.39999999985</v>
      </c>
      <c r="AI180" s="91">
        <v>137644.39999999979</v>
      </c>
      <c r="AJ180" s="91">
        <v>137644.39999999979</v>
      </c>
      <c r="AK180" s="91">
        <v>137644.39999999979</v>
      </c>
      <c r="AL180" s="91">
        <v>141822.59999999998</v>
      </c>
      <c r="AM180" s="91">
        <v>137992.64000000001</v>
      </c>
      <c r="AN180" s="91">
        <v>137992.64000000001</v>
      </c>
      <c r="AO180" s="91">
        <v>137992.64000000001</v>
      </c>
      <c r="AP180" s="91">
        <v>137992.64000000001</v>
      </c>
      <c r="AQ180" s="91">
        <v>137992.64000000001</v>
      </c>
      <c r="AR180" s="91">
        <v>137992.64000000001</v>
      </c>
      <c r="AS180" s="91">
        <v>137992.64000000001</v>
      </c>
      <c r="AT180" s="91">
        <v>137992.64000000001</v>
      </c>
      <c r="AU180" s="91">
        <v>137992.64000000001</v>
      </c>
      <c r="AV180" s="91">
        <v>137992.64000000001</v>
      </c>
      <c r="AW180" s="91">
        <v>137992.64000000001</v>
      </c>
      <c r="AX180" s="91">
        <v>137991.81999999992</v>
      </c>
      <c r="AY180" s="91">
        <v>129937.5</v>
      </c>
      <c r="AZ180" s="91">
        <v>129937.5</v>
      </c>
      <c r="BA180" s="91">
        <v>129937.50000000047</v>
      </c>
      <c r="BB180" s="91">
        <v>129937.5</v>
      </c>
      <c r="BC180" s="91">
        <v>129937.5</v>
      </c>
      <c r="BD180" s="91">
        <v>129937.5</v>
      </c>
      <c r="BE180" s="91">
        <v>129937.5</v>
      </c>
      <c r="BF180" s="91">
        <v>129937.5</v>
      </c>
      <c r="BG180" s="91">
        <v>129937.5</v>
      </c>
      <c r="BH180" s="91">
        <v>129937.5</v>
      </c>
      <c r="BI180" s="91">
        <v>129937.5</v>
      </c>
      <c r="BJ180" s="91">
        <v>129937.5</v>
      </c>
      <c r="BK180" s="91">
        <v>129937.5</v>
      </c>
      <c r="BL180" s="91">
        <v>129937.5</v>
      </c>
      <c r="BM180" s="91">
        <v>129937.5</v>
      </c>
      <c r="BN180" s="91">
        <v>129937.5</v>
      </c>
      <c r="BO180" s="91">
        <v>129937.5</v>
      </c>
      <c r="BP180" s="91">
        <v>129937.5</v>
      </c>
      <c r="BQ180" s="91">
        <v>129937.5</v>
      </c>
      <c r="BR180" s="91">
        <v>129937.5</v>
      </c>
      <c r="BS180" s="91">
        <v>129937.5</v>
      </c>
      <c r="BT180" s="91">
        <v>129937.5</v>
      </c>
      <c r="BU180" s="91">
        <v>129937.5</v>
      </c>
      <c r="BV180" s="91">
        <v>129937.5</v>
      </c>
      <c r="BW180" s="91">
        <v>1109957.4500000002</v>
      </c>
      <c r="BX180" s="91">
        <v>4096475.04</v>
      </c>
      <c r="BY180" s="91">
        <v>1655910.9600000004</v>
      </c>
      <c r="BZ180" s="91">
        <v>1655910.8600000003</v>
      </c>
      <c r="CA180" s="91">
        <v>1559250.0000000005</v>
      </c>
      <c r="CB180" s="91">
        <v>1559250</v>
      </c>
    </row>
    <row r="181" spans="1:80" x14ac:dyDescent="0.25">
      <c r="A181" s="136" t="s">
        <v>670</v>
      </c>
      <c r="B181" s="91"/>
      <c r="C181" s="91">
        <v>0</v>
      </c>
      <c r="D181" s="91">
        <v>-3730.44</v>
      </c>
      <c r="E181" s="91">
        <v>0</v>
      </c>
      <c r="F181" s="91">
        <v>-35306.870000000003</v>
      </c>
      <c r="G181" s="91">
        <v>-46265.37</v>
      </c>
      <c r="H181" s="91">
        <v>-3330.86</v>
      </c>
      <c r="I181" s="91">
        <v>-38837.57</v>
      </c>
      <c r="J181" s="91">
        <v>0</v>
      </c>
      <c r="K181" s="91">
        <v>-165560.14000000001</v>
      </c>
      <c r="L181" s="91">
        <v>-34086.61</v>
      </c>
      <c r="M181" s="91">
        <v>-1645.13</v>
      </c>
      <c r="N181" s="91">
        <v>-6425.2300000000005</v>
      </c>
      <c r="O181" s="91">
        <v>-5678.15</v>
      </c>
      <c r="P181" s="91">
        <v>0</v>
      </c>
      <c r="Q181" s="91">
        <v>0</v>
      </c>
      <c r="R181" s="91">
        <v>0</v>
      </c>
      <c r="S181" s="91">
        <v>-65430.020000000004</v>
      </c>
      <c r="T181" s="91">
        <v>-11404.68</v>
      </c>
      <c r="U181" s="91">
        <v>-57813</v>
      </c>
      <c r="V181" s="91">
        <v>-50614.720000000001</v>
      </c>
      <c r="W181" s="91">
        <v>-49773.03</v>
      </c>
      <c r="X181" s="91">
        <v>-54316.480000000003</v>
      </c>
      <c r="Y181" s="91">
        <v>-28734.42</v>
      </c>
      <c r="Z181" s="91">
        <v>-10131.85</v>
      </c>
      <c r="AA181" s="91">
        <v>-37310.17</v>
      </c>
      <c r="AB181" s="91">
        <v>-31327.13</v>
      </c>
      <c r="AC181" s="91">
        <v>-32859.800000000003</v>
      </c>
      <c r="AD181" s="91">
        <v>-32308.959999999999</v>
      </c>
      <c r="AE181" s="91">
        <v>-47334.400000000001</v>
      </c>
      <c r="AF181" s="91">
        <v>-38735.53</v>
      </c>
      <c r="AG181" s="91">
        <v>-147776.71</v>
      </c>
      <c r="AH181" s="91">
        <v>-98277.23</v>
      </c>
      <c r="AI181" s="91">
        <v>-52557.31</v>
      </c>
      <c r="AJ181" s="91">
        <v>-79449.790000000008</v>
      </c>
      <c r="AK181" s="91">
        <v>-15972.64</v>
      </c>
      <c r="AL181" s="91">
        <v>-37508.29</v>
      </c>
      <c r="AM181" s="91">
        <v>-71860.67</v>
      </c>
      <c r="AN181" s="91">
        <v>-34245.07</v>
      </c>
      <c r="AO181" s="91">
        <v>-32288.06</v>
      </c>
      <c r="AP181" s="91">
        <v>-32182</v>
      </c>
      <c r="AQ181" s="91">
        <v>-67629.63</v>
      </c>
      <c r="AR181" s="91">
        <v>-158738.19</v>
      </c>
      <c r="AS181" s="91">
        <v>-217285.59</v>
      </c>
      <c r="AT181" s="91">
        <v>-109341.86</v>
      </c>
      <c r="AU181" s="91">
        <v>-220399.35999999999</v>
      </c>
      <c r="AV181" s="91">
        <v>-116798.8</v>
      </c>
      <c r="AW181" s="91">
        <v>-111311.53</v>
      </c>
      <c r="AX181" s="91">
        <v>-154413.54</v>
      </c>
      <c r="AY181" s="91">
        <v>-629640.09</v>
      </c>
      <c r="AZ181" s="91">
        <v>-41559.43</v>
      </c>
      <c r="BA181" s="91">
        <v>-28141.52</v>
      </c>
      <c r="BB181" s="91">
        <v>-49914.34</v>
      </c>
      <c r="BC181" s="91">
        <v>-41412.699999999997</v>
      </c>
      <c r="BD181" s="91">
        <v>-51724.94</v>
      </c>
      <c r="BE181" s="91">
        <v>-714897.87999999989</v>
      </c>
      <c r="BF181" s="91">
        <v>0</v>
      </c>
      <c r="BG181" s="91">
        <v>-33139.33</v>
      </c>
      <c r="BH181" s="91">
        <v>-75680.069999999992</v>
      </c>
      <c r="BI181" s="91">
        <v>-8630.2999999999993</v>
      </c>
      <c r="BJ181" s="91">
        <v>-47334.83</v>
      </c>
      <c r="BK181" s="91">
        <v>-36290.410000000003</v>
      </c>
      <c r="BL181" s="91">
        <v>-55473.24</v>
      </c>
      <c r="BM181" s="91">
        <v>-40090.439999999995</v>
      </c>
      <c r="BN181" s="91">
        <v>-39404.520000000004</v>
      </c>
      <c r="BO181" s="91">
        <v>-102761.65</v>
      </c>
      <c r="BP181" s="91">
        <v>0</v>
      </c>
      <c r="BQ181" s="91">
        <v>-78731.11</v>
      </c>
      <c r="BR181" s="91">
        <v>-175084.97999999998</v>
      </c>
      <c r="BS181" s="91">
        <v>-151632.66</v>
      </c>
      <c r="BT181" s="91">
        <v>-36906.089999999997</v>
      </c>
      <c r="BU181" s="91">
        <v>-51132.89</v>
      </c>
      <c r="BV181" s="91">
        <v>-64152.020000000004</v>
      </c>
      <c r="BW181" s="91">
        <v>-335188.21999999997</v>
      </c>
      <c r="BX181" s="91">
        <v>-333896.34999999998</v>
      </c>
      <c r="BY181" s="91">
        <v>-651417.96</v>
      </c>
      <c r="BZ181" s="91">
        <v>-1326494.3</v>
      </c>
      <c r="CA181" s="91">
        <v>-1722075.4300000002</v>
      </c>
      <c r="CB181" s="91">
        <v>-831660.01</v>
      </c>
    </row>
    <row r="182" spans="1:80" x14ac:dyDescent="0.25">
      <c r="A182" s="136" t="s">
        <v>671</v>
      </c>
      <c r="B182" s="91"/>
      <c r="C182" s="91">
        <v>0</v>
      </c>
      <c r="D182" s="91">
        <v>0</v>
      </c>
      <c r="E182" s="91">
        <v>0</v>
      </c>
      <c r="F182" s="91">
        <v>0</v>
      </c>
      <c r="G182" s="91">
        <v>0</v>
      </c>
      <c r="H182" s="91">
        <v>0</v>
      </c>
      <c r="I182" s="91">
        <v>0</v>
      </c>
      <c r="J182" s="91">
        <v>0</v>
      </c>
      <c r="K182" s="91">
        <v>0</v>
      </c>
      <c r="L182" s="91">
        <v>0</v>
      </c>
      <c r="M182" s="91">
        <v>0</v>
      </c>
      <c r="N182" s="91">
        <v>0</v>
      </c>
      <c r="O182" s="91">
        <v>0</v>
      </c>
      <c r="P182" s="91">
        <v>0</v>
      </c>
      <c r="Q182" s="91">
        <v>0</v>
      </c>
      <c r="R182" s="91">
        <v>0</v>
      </c>
      <c r="S182" s="91">
        <v>0</v>
      </c>
      <c r="T182" s="91">
        <v>0</v>
      </c>
      <c r="U182" s="91">
        <v>0</v>
      </c>
      <c r="V182" s="91">
        <v>0</v>
      </c>
      <c r="W182" s="91">
        <v>0</v>
      </c>
      <c r="X182" s="91">
        <v>0</v>
      </c>
      <c r="Y182" s="91">
        <v>0</v>
      </c>
      <c r="Z182" s="91">
        <v>0</v>
      </c>
      <c r="AA182" s="91">
        <v>0</v>
      </c>
      <c r="AB182" s="91">
        <v>0</v>
      </c>
      <c r="AC182" s="91">
        <v>0</v>
      </c>
      <c r="AD182" s="91">
        <v>0</v>
      </c>
      <c r="AE182" s="91">
        <v>0</v>
      </c>
      <c r="AF182" s="91">
        <v>0</v>
      </c>
      <c r="AG182" s="91">
        <v>0</v>
      </c>
      <c r="AH182" s="91">
        <v>0</v>
      </c>
      <c r="AI182" s="91">
        <v>0</v>
      </c>
      <c r="AJ182" s="91">
        <v>0</v>
      </c>
      <c r="AK182" s="91">
        <v>0</v>
      </c>
      <c r="AL182" s="91">
        <v>0</v>
      </c>
      <c r="AM182" s="91">
        <v>0</v>
      </c>
      <c r="AN182" s="91">
        <v>0</v>
      </c>
      <c r="AO182" s="91">
        <v>0</v>
      </c>
      <c r="AP182" s="91">
        <v>0</v>
      </c>
      <c r="AQ182" s="91">
        <v>0</v>
      </c>
      <c r="AR182" s="91">
        <v>0</v>
      </c>
      <c r="AS182" s="91">
        <v>0</v>
      </c>
      <c r="AT182" s="91">
        <v>0</v>
      </c>
      <c r="AU182" s="91">
        <v>0</v>
      </c>
      <c r="AV182" s="91">
        <v>0</v>
      </c>
      <c r="AW182" s="91">
        <v>0</v>
      </c>
      <c r="AX182" s="91">
        <v>0</v>
      </c>
      <c r="AY182" s="91">
        <v>0</v>
      </c>
      <c r="AZ182" s="91">
        <v>0</v>
      </c>
      <c r="BA182" s="91">
        <v>0</v>
      </c>
      <c r="BB182" s="91">
        <v>0</v>
      </c>
      <c r="BC182" s="91">
        <v>0</v>
      </c>
      <c r="BD182" s="91">
        <v>0</v>
      </c>
      <c r="BE182" s="91">
        <v>0</v>
      </c>
      <c r="BF182" s="91">
        <v>0</v>
      </c>
      <c r="BG182" s="91">
        <v>0</v>
      </c>
      <c r="BH182" s="91">
        <v>0</v>
      </c>
      <c r="BI182" s="91">
        <v>0</v>
      </c>
      <c r="BJ182" s="91">
        <v>0</v>
      </c>
      <c r="BK182" s="91">
        <v>0</v>
      </c>
      <c r="BL182" s="91">
        <v>0</v>
      </c>
      <c r="BM182" s="91">
        <v>0</v>
      </c>
      <c r="BN182" s="91">
        <v>0</v>
      </c>
      <c r="BO182" s="91">
        <v>0</v>
      </c>
      <c r="BP182" s="91">
        <v>0</v>
      </c>
      <c r="BQ182" s="91">
        <v>0</v>
      </c>
      <c r="BR182" s="91">
        <v>0</v>
      </c>
      <c r="BS182" s="91">
        <v>0</v>
      </c>
      <c r="BT182" s="91">
        <v>0</v>
      </c>
      <c r="BU182" s="91">
        <v>0</v>
      </c>
      <c r="BV182" s="91">
        <v>0</v>
      </c>
      <c r="BW182" s="91">
        <v>0</v>
      </c>
      <c r="BX182" s="91">
        <v>0</v>
      </c>
      <c r="BY182" s="91">
        <v>0</v>
      </c>
      <c r="BZ182" s="91">
        <v>0</v>
      </c>
      <c r="CA182" s="91">
        <v>0</v>
      </c>
      <c r="CB182" s="91">
        <v>0</v>
      </c>
    </row>
    <row r="183" spans="1:80" x14ac:dyDescent="0.25">
      <c r="A183" s="137" t="s">
        <v>643</v>
      </c>
      <c r="B183" s="138"/>
      <c r="C183" s="138">
        <v>0</v>
      </c>
      <c r="D183" s="138">
        <v>0</v>
      </c>
      <c r="E183" s="138">
        <v>0</v>
      </c>
      <c r="F183" s="138">
        <v>0</v>
      </c>
      <c r="G183" s="138">
        <v>0</v>
      </c>
      <c r="H183" s="138">
        <v>0</v>
      </c>
      <c r="I183" s="138">
        <v>0</v>
      </c>
      <c r="J183" s="138">
        <v>0</v>
      </c>
      <c r="K183" s="138">
        <v>0</v>
      </c>
      <c r="L183" s="138">
        <v>0</v>
      </c>
      <c r="M183" s="138">
        <v>0</v>
      </c>
      <c r="N183" s="138">
        <v>0</v>
      </c>
      <c r="O183" s="138">
        <v>0</v>
      </c>
      <c r="P183" s="138">
        <v>0</v>
      </c>
      <c r="Q183" s="138">
        <v>0</v>
      </c>
      <c r="R183" s="138">
        <v>0</v>
      </c>
      <c r="S183" s="138">
        <v>0</v>
      </c>
      <c r="T183" s="138">
        <v>0</v>
      </c>
      <c r="U183" s="138">
        <v>0</v>
      </c>
      <c r="V183" s="138">
        <v>0</v>
      </c>
      <c r="W183" s="138">
        <v>0</v>
      </c>
      <c r="X183" s="138">
        <v>0</v>
      </c>
      <c r="Y183" s="138">
        <v>0</v>
      </c>
      <c r="Z183" s="138">
        <v>0</v>
      </c>
      <c r="AA183" s="138">
        <v>0</v>
      </c>
      <c r="AB183" s="138">
        <v>0</v>
      </c>
      <c r="AC183" s="138">
        <v>0</v>
      </c>
      <c r="AD183" s="138">
        <v>0</v>
      </c>
      <c r="AE183" s="138">
        <v>0</v>
      </c>
      <c r="AF183" s="138">
        <v>0</v>
      </c>
      <c r="AG183" s="138">
        <v>0</v>
      </c>
      <c r="AH183" s="138">
        <v>0</v>
      </c>
      <c r="AI183" s="138">
        <v>0</v>
      </c>
      <c r="AJ183" s="138">
        <v>0</v>
      </c>
      <c r="AK183" s="138">
        <v>0</v>
      </c>
      <c r="AL183" s="138">
        <v>0</v>
      </c>
      <c r="AM183" s="138">
        <v>0</v>
      </c>
      <c r="AN183" s="138">
        <v>0</v>
      </c>
      <c r="AO183" s="138">
        <v>0</v>
      </c>
      <c r="AP183" s="138">
        <v>0</v>
      </c>
      <c r="AQ183" s="138">
        <v>0</v>
      </c>
      <c r="AR183" s="138">
        <v>0</v>
      </c>
      <c r="AS183" s="138">
        <v>0</v>
      </c>
      <c r="AT183" s="138">
        <v>0</v>
      </c>
      <c r="AU183" s="138">
        <v>0</v>
      </c>
      <c r="AV183" s="138">
        <v>0</v>
      </c>
      <c r="AW183" s="138">
        <v>0</v>
      </c>
      <c r="AX183" s="138">
        <v>0</v>
      </c>
      <c r="AY183" s="138">
        <v>0</v>
      </c>
      <c r="AZ183" s="138">
        <v>0</v>
      </c>
      <c r="BA183" s="138">
        <v>0</v>
      </c>
      <c r="BB183" s="138">
        <v>0</v>
      </c>
      <c r="BC183" s="138">
        <v>0</v>
      </c>
      <c r="BD183" s="138">
        <v>0</v>
      </c>
      <c r="BE183" s="138">
        <v>0</v>
      </c>
      <c r="BF183" s="138">
        <v>0</v>
      </c>
      <c r="BG183" s="138">
        <v>0</v>
      </c>
      <c r="BH183" s="138">
        <v>0</v>
      </c>
      <c r="BI183" s="138">
        <v>0</v>
      </c>
      <c r="BJ183" s="138">
        <v>0</v>
      </c>
      <c r="BK183" s="138">
        <v>0</v>
      </c>
      <c r="BL183" s="138">
        <v>0</v>
      </c>
      <c r="BM183" s="138">
        <v>0</v>
      </c>
      <c r="BN183" s="138">
        <v>0</v>
      </c>
      <c r="BO183" s="138">
        <v>0</v>
      </c>
      <c r="BP183" s="138">
        <v>0</v>
      </c>
      <c r="BQ183" s="138">
        <v>0</v>
      </c>
      <c r="BR183" s="138">
        <v>0</v>
      </c>
      <c r="BS183" s="138">
        <v>0</v>
      </c>
      <c r="BT183" s="138">
        <v>0</v>
      </c>
      <c r="BU183" s="138">
        <v>0</v>
      </c>
      <c r="BV183" s="138">
        <v>0</v>
      </c>
      <c r="BW183" s="91">
        <v>0</v>
      </c>
      <c r="BX183" s="91">
        <v>0</v>
      </c>
      <c r="BY183" s="91">
        <v>0</v>
      </c>
      <c r="BZ183" s="91">
        <v>0</v>
      </c>
      <c r="CA183" s="91">
        <v>0</v>
      </c>
      <c r="CB183" s="91">
        <v>0</v>
      </c>
    </row>
    <row r="184" spans="1:80" x14ac:dyDescent="0.25">
      <c r="A184" s="136" t="s">
        <v>315</v>
      </c>
      <c r="B184" s="165">
        <v>15183119.869999999</v>
      </c>
      <c r="C184" s="141">
        <v>15379403.470000001</v>
      </c>
      <c r="D184" s="141">
        <v>15455970.310000001</v>
      </c>
      <c r="E184" s="141">
        <v>15595450.82</v>
      </c>
      <c r="F184" s="141">
        <v>15571588.83</v>
      </c>
      <c r="G184" s="141">
        <v>15639851.689999999</v>
      </c>
      <c r="H184" s="141">
        <v>16296667.470000001</v>
      </c>
      <c r="I184" s="141">
        <v>15838205.02</v>
      </c>
      <c r="J184" s="141">
        <v>15972564.529999999</v>
      </c>
      <c r="K184" s="141">
        <v>15853747.720000001</v>
      </c>
      <c r="L184" s="141">
        <v>15913551.6</v>
      </c>
      <c r="M184" s="141">
        <v>15950462.289999999</v>
      </c>
      <c r="N184" s="141">
        <v>15957889.1</v>
      </c>
      <c r="O184" s="141">
        <v>16081745.82</v>
      </c>
      <c r="P184" s="141">
        <v>16211280.689999999</v>
      </c>
      <c r="Q184" s="141">
        <v>16340815.560000001</v>
      </c>
      <c r="R184" s="141">
        <v>16470350.43</v>
      </c>
      <c r="S184" s="141">
        <v>16534455.279999999</v>
      </c>
      <c r="T184" s="141">
        <v>17452585.469999999</v>
      </c>
      <c r="U184" s="141">
        <v>17724307.34</v>
      </c>
      <c r="V184" s="141">
        <v>18601551.699999999</v>
      </c>
      <c r="W184" s="141">
        <v>18748217.699999999</v>
      </c>
      <c r="X184" s="141">
        <v>18890340.25</v>
      </c>
      <c r="Y184" s="141">
        <v>19097008.170000002</v>
      </c>
      <c r="Z184" s="141">
        <v>19720467.789999999</v>
      </c>
      <c r="AA184" s="141">
        <v>19820802.02</v>
      </c>
      <c r="AB184" s="141">
        <v>19927119.289999999</v>
      </c>
      <c r="AC184" s="141">
        <v>20031903.850000001</v>
      </c>
      <c r="AD184" s="141">
        <v>20137239.289999999</v>
      </c>
      <c r="AE184" s="141">
        <v>20227549.289999999</v>
      </c>
      <c r="AF184" s="141">
        <v>20326458.16</v>
      </c>
      <c r="AG184" s="141">
        <v>20316325.850000001</v>
      </c>
      <c r="AH184" s="141">
        <v>20355693.02</v>
      </c>
      <c r="AI184" s="141">
        <v>20440780.109999999</v>
      </c>
      <c r="AJ184" s="141">
        <v>20498974.719999999</v>
      </c>
      <c r="AK184" s="141">
        <v>20620646.48</v>
      </c>
      <c r="AL184" s="141">
        <v>20724960.789999999</v>
      </c>
      <c r="AM184" s="141">
        <v>20791092.760000002</v>
      </c>
      <c r="AN184" s="141">
        <v>20894840.329999998</v>
      </c>
      <c r="AO184" s="141">
        <v>21000544.91</v>
      </c>
      <c r="AP184" s="141">
        <v>21106355.550000001</v>
      </c>
      <c r="AQ184" s="141">
        <v>21176718.559999999</v>
      </c>
      <c r="AR184" s="141">
        <v>21155973.010000002</v>
      </c>
      <c r="AS184" s="141">
        <v>21076680.059999999</v>
      </c>
      <c r="AT184" s="141">
        <v>21105330.84</v>
      </c>
      <c r="AU184" s="141">
        <v>21022924.120000001</v>
      </c>
      <c r="AV184" s="141">
        <v>21044117.960000001</v>
      </c>
      <c r="AW184" s="141">
        <v>21070799.07</v>
      </c>
      <c r="AX184" s="141">
        <v>21054377.350000001</v>
      </c>
      <c r="AY184" s="141">
        <v>20554674.760000002</v>
      </c>
      <c r="AZ184" s="141">
        <v>20643052.829999998</v>
      </c>
      <c r="BA184" s="141">
        <v>20744848.809999999</v>
      </c>
      <c r="BB184" s="141">
        <v>20824871.969999999</v>
      </c>
      <c r="BC184" s="141">
        <v>20913396.77</v>
      </c>
      <c r="BD184" s="141">
        <v>20991609.329999998</v>
      </c>
      <c r="BE184" s="141">
        <v>20406648.949999999</v>
      </c>
      <c r="BF184" s="141">
        <v>20536586.449999999</v>
      </c>
      <c r="BG184" s="141">
        <v>20633384.620000001</v>
      </c>
      <c r="BH184" s="141">
        <v>20687642.050000001</v>
      </c>
      <c r="BI184" s="141">
        <v>20808949.25</v>
      </c>
      <c r="BJ184" s="141">
        <v>20891551.920000002</v>
      </c>
      <c r="BK184" s="141">
        <v>20985199.010000002</v>
      </c>
      <c r="BL184" s="141">
        <v>21059663.27</v>
      </c>
      <c r="BM184" s="141">
        <v>21149510.329999998</v>
      </c>
      <c r="BN184" s="141">
        <v>21240043.309999999</v>
      </c>
      <c r="BO184" s="141">
        <v>21267219.16</v>
      </c>
      <c r="BP184" s="141">
        <v>21397156.66</v>
      </c>
      <c r="BQ184" s="141">
        <v>21448363.050000001</v>
      </c>
      <c r="BR184" s="141">
        <v>21403215.57</v>
      </c>
      <c r="BS184" s="141">
        <v>21381520.41</v>
      </c>
      <c r="BT184" s="141">
        <v>21474551.82</v>
      </c>
      <c r="BU184" s="141">
        <v>21553356.43</v>
      </c>
      <c r="BV184" s="141">
        <v>21619141.91</v>
      </c>
      <c r="BW184" s="141">
        <v>774769.23</v>
      </c>
      <c r="BX184" s="141">
        <v>3762578.69</v>
      </c>
      <c r="BY184" s="141">
        <v>1004493</v>
      </c>
      <c r="BZ184" s="141">
        <v>329416.56</v>
      </c>
      <c r="CA184" s="141">
        <v>-162825.43</v>
      </c>
      <c r="CB184" s="141">
        <v>727589.99</v>
      </c>
    </row>
    <row r="185" spans="1:80" x14ac:dyDescent="0.25">
      <c r="A185" s="136" t="s">
        <v>700</v>
      </c>
      <c r="B185" s="91">
        <v>0</v>
      </c>
      <c r="C185" s="91">
        <v>0</v>
      </c>
      <c r="D185" s="91">
        <v>0</v>
      </c>
      <c r="E185" s="91">
        <v>0</v>
      </c>
      <c r="F185" s="91">
        <v>0</v>
      </c>
      <c r="G185" s="91">
        <v>0</v>
      </c>
      <c r="H185" s="91">
        <v>0</v>
      </c>
      <c r="I185" s="91">
        <v>0</v>
      </c>
      <c r="J185" s="91">
        <v>0</v>
      </c>
      <c r="K185" s="91">
        <v>0</v>
      </c>
      <c r="L185" s="91">
        <v>0</v>
      </c>
      <c r="M185" s="91">
        <v>0</v>
      </c>
      <c r="N185" s="91">
        <v>0</v>
      </c>
      <c r="O185" s="91">
        <v>0</v>
      </c>
      <c r="P185" s="91">
        <v>0</v>
      </c>
      <c r="Q185" s="91">
        <v>0</v>
      </c>
      <c r="R185" s="91">
        <v>0</v>
      </c>
      <c r="S185" s="91">
        <v>0</v>
      </c>
      <c r="T185" s="91">
        <v>0</v>
      </c>
      <c r="U185" s="91">
        <v>0</v>
      </c>
      <c r="V185" s="91">
        <v>0</v>
      </c>
      <c r="W185" s="91">
        <v>0</v>
      </c>
      <c r="X185" s="91">
        <v>0</v>
      </c>
      <c r="Y185" s="91">
        <v>0</v>
      </c>
      <c r="Z185" s="91">
        <v>0</v>
      </c>
      <c r="AA185" s="91">
        <v>0</v>
      </c>
      <c r="AB185" s="91">
        <v>0</v>
      </c>
      <c r="AC185" s="91">
        <v>0</v>
      </c>
      <c r="AD185" s="91">
        <v>0</v>
      </c>
      <c r="AE185" s="91">
        <v>0</v>
      </c>
      <c r="AF185" s="91">
        <v>0</v>
      </c>
      <c r="AG185" s="91">
        <v>0</v>
      </c>
      <c r="AH185" s="91">
        <v>0</v>
      </c>
      <c r="AI185" s="91">
        <v>0</v>
      </c>
      <c r="AJ185" s="91">
        <v>0</v>
      </c>
      <c r="AK185" s="91">
        <v>0</v>
      </c>
      <c r="AL185" s="91">
        <v>0</v>
      </c>
      <c r="AM185" s="91">
        <v>0</v>
      </c>
      <c r="AN185" s="91">
        <v>0</v>
      </c>
      <c r="AO185" s="91">
        <v>0</v>
      </c>
      <c r="AP185" s="91">
        <v>0</v>
      </c>
      <c r="AQ185" s="91">
        <v>0</v>
      </c>
      <c r="AR185" s="91">
        <v>0</v>
      </c>
      <c r="AS185" s="91">
        <v>0</v>
      </c>
      <c r="AT185" s="91">
        <v>0</v>
      </c>
      <c r="AU185" s="91">
        <v>0</v>
      </c>
      <c r="AV185" s="91">
        <v>0</v>
      </c>
      <c r="AW185" s="91">
        <v>0</v>
      </c>
      <c r="AX185" s="91">
        <v>0</v>
      </c>
      <c r="AY185" s="91">
        <v>0</v>
      </c>
      <c r="AZ185" s="91">
        <v>0</v>
      </c>
      <c r="BA185" s="91">
        <v>0</v>
      </c>
      <c r="BB185" s="91">
        <v>0</v>
      </c>
      <c r="BC185" s="91">
        <v>0</v>
      </c>
      <c r="BD185" s="91">
        <v>0</v>
      </c>
      <c r="BE185" s="91">
        <v>0</v>
      </c>
      <c r="BF185" s="91">
        <v>0</v>
      </c>
      <c r="BG185" s="91">
        <v>0</v>
      </c>
      <c r="BH185" s="91">
        <v>0</v>
      </c>
      <c r="BI185" s="91">
        <v>0</v>
      </c>
      <c r="BJ185" s="91">
        <v>0</v>
      </c>
      <c r="BK185" s="91">
        <v>0</v>
      </c>
      <c r="BL185" s="91">
        <v>0</v>
      </c>
      <c r="BM185" s="91">
        <v>0</v>
      </c>
      <c r="BN185" s="91">
        <v>0</v>
      </c>
      <c r="BO185" s="91">
        <v>0</v>
      </c>
      <c r="BP185" s="91">
        <v>0</v>
      </c>
      <c r="BQ185" s="91">
        <v>0</v>
      </c>
      <c r="BR185" s="91">
        <v>0</v>
      </c>
      <c r="BS185" s="91">
        <v>0</v>
      </c>
      <c r="BT185" s="91">
        <v>0</v>
      </c>
      <c r="BU185" s="91">
        <v>0</v>
      </c>
      <c r="BV185" s="91">
        <v>0</v>
      </c>
      <c r="BW185" s="91"/>
      <c r="BX185" s="91"/>
      <c r="BY185" s="91"/>
      <c r="BZ185" s="91"/>
      <c r="CA185" s="91"/>
      <c r="CB185" s="91"/>
    </row>
    <row r="186" spans="1:80" x14ac:dyDescent="0.25">
      <c r="A186" s="136"/>
      <c r="B186" s="91"/>
      <c r="C186" s="91"/>
      <c r="D186" s="91"/>
      <c r="E186" s="91"/>
      <c r="F186" s="91"/>
      <c r="G186" s="91"/>
      <c r="H186" s="91"/>
      <c r="I186" s="91"/>
      <c r="J186" s="91"/>
      <c r="K186" s="91"/>
      <c r="L186" s="91"/>
      <c r="M186" s="91"/>
      <c r="N186" s="91"/>
      <c r="O186" s="91"/>
      <c r="P186" s="91"/>
      <c r="Q186" s="91"/>
      <c r="R186" s="91"/>
      <c r="S186" s="91"/>
      <c r="T186" s="91"/>
      <c r="U186" s="91"/>
      <c r="V186" s="91"/>
      <c r="W186" s="91"/>
      <c r="X186" s="91"/>
      <c r="Y186" s="91"/>
      <c r="Z186" s="91"/>
      <c r="AA186" s="91"/>
      <c r="AB186" s="91"/>
      <c r="AC186" s="91"/>
      <c r="AD186" s="91"/>
      <c r="AE186" s="91"/>
      <c r="AF186" s="91"/>
      <c r="AG186" s="91"/>
      <c r="AH186" s="91"/>
      <c r="AI186" s="91"/>
      <c r="AJ186" s="91"/>
      <c r="AK186" s="91"/>
      <c r="AL186" s="91"/>
      <c r="AM186" s="91"/>
      <c r="AN186" s="91"/>
      <c r="AO186" s="91"/>
      <c r="AP186" s="91"/>
      <c r="AQ186" s="91"/>
      <c r="AR186" s="91"/>
      <c r="AS186" s="91"/>
      <c r="AT186" s="91"/>
      <c r="AU186" s="91"/>
      <c r="AV186" s="91"/>
      <c r="AW186" s="91"/>
      <c r="AX186" s="91"/>
      <c r="AY186" s="91"/>
      <c r="AZ186" s="91"/>
      <c r="BA186" s="91"/>
      <c r="BB186" s="91"/>
      <c r="BC186" s="91"/>
      <c r="BD186" s="91"/>
      <c r="BE186" s="91"/>
      <c r="BF186" s="91"/>
      <c r="BG186" s="91"/>
      <c r="BH186" s="91"/>
      <c r="BI186" s="91"/>
      <c r="BJ186" s="91"/>
      <c r="BK186" s="91"/>
      <c r="BL186" s="91"/>
      <c r="BM186" s="91"/>
      <c r="BN186" s="91"/>
      <c r="BO186" s="91"/>
      <c r="BP186" s="91"/>
      <c r="BQ186" s="91"/>
      <c r="BR186" s="91"/>
      <c r="BS186" s="91"/>
      <c r="BT186" s="91"/>
      <c r="BU186" s="91"/>
      <c r="BV186" s="91"/>
      <c r="BW186" s="91"/>
      <c r="BX186" s="91"/>
      <c r="BY186" s="91"/>
      <c r="BZ186" s="91"/>
      <c r="CA186" s="91"/>
      <c r="CB186" s="91"/>
    </row>
    <row r="187" spans="1:80" x14ac:dyDescent="0.25">
      <c r="A187" s="133">
        <v>1220000</v>
      </c>
      <c r="B187" s="134" t="s">
        <v>747</v>
      </c>
      <c r="C187" s="145"/>
      <c r="D187" s="145"/>
      <c r="E187" s="145"/>
      <c r="F187" s="145"/>
      <c r="G187" s="145"/>
      <c r="H187" s="145"/>
      <c r="I187" s="145"/>
      <c r="J187" s="145"/>
      <c r="K187" s="145"/>
      <c r="L187" s="145"/>
      <c r="M187" s="145"/>
      <c r="N187" s="145"/>
      <c r="O187" s="145"/>
      <c r="P187" s="145"/>
      <c r="Q187" s="145"/>
      <c r="R187" s="145"/>
      <c r="S187" s="145"/>
      <c r="T187" s="145"/>
      <c r="U187" s="145"/>
      <c r="V187" s="145"/>
      <c r="W187" s="145"/>
      <c r="X187" s="145"/>
      <c r="Y187" s="145"/>
      <c r="Z187" s="145"/>
      <c r="AA187" s="145"/>
      <c r="AB187" s="145"/>
      <c r="AC187" s="145"/>
      <c r="AD187" s="145"/>
      <c r="AE187" s="145"/>
      <c r="AF187" s="145"/>
      <c r="AG187" s="145"/>
      <c r="AH187" s="145"/>
      <c r="AI187" s="145"/>
      <c r="AJ187" s="145"/>
      <c r="AK187" s="145"/>
      <c r="AL187" s="145"/>
      <c r="AM187" s="145"/>
      <c r="AN187" s="145"/>
      <c r="AO187" s="145"/>
      <c r="AP187" s="145"/>
      <c r="AQ187" s="145"/>
      <c r="AR187" s="145"/>
      <c r="AS187" s="145"/>
      <c r="AT187" s="145"/>
      <c r="AU187" s="145"/>
      <c r="AV187" s="145"/>
      <c r="AW187" s="145"/>
      <c r="AX187" s="145"/>
      <c r="AY187" s="145"/>
      <c r="AZ187" s="145"/>
      <c r="BA187" s="145"/>
      <c r="BB187" s="145"/>
      <c r="BC187" s="145"/>
      <c r="BD187" s="145"/>
      <c r="BE187" s="145"/>
      <c r="BF187" s="145"/>
      <c r="BG187" s="145"/>
      <c r="BH187" s="145"/>
      <c r="BI187" s="145"/>
      <c r="BJ187" s="145"/>
      <c r="BK187" s="145"/>
      <c r="BL187" s="145"/>
      <c r="BM187" s="145"/>
      <c r="BN187" s="145"/>
      <c r="BO187" s="145"/>
      <c r="BP187" s="145"/>
      <c r="BQ187" s="145"/>
      <c r="BR187" s="145"/>
      <c r="BS187" s="145"/>
      <c r="BT187" s="145"/>
      <c r="BU187" s="145"/>
      <c r="BV187" s="145"/>
      <c r="BW187" s="145"/>
      <c r="BX187" s="145"/>
      <c r="BY187" s="145"/>
      <c r="BZ187" s="145"/>
      <c r="CA187" s="145"/>
      <c r="CB187" s="145"/>
    </row>
    <row r="188" spans="1:80" x14ac:dyDescent="0.25">
      <c r="A188" s="136" t="s">
        <v>698</v>
      </c>
      <c r="B188" s="91"/>
      <c r="C188" s="91">
        <v>-7709451.3399999999</v>
      </c>
      <c r="D188" s="91">
        <v>-7808174.8700000001</v>
      </c>
      <c r="E188" s="91">
        <v>-7904804.2300000004</v>
      </c>
      <c r="F188" s="91">
        <v>-8005854.1699999999</v>
      </c>
      <c r="G188" s="91">
        <v>-8075982.3600000003</v>
      </c>
      <c r="H188" s="91">
        <v>-8132079.9800000004</v>
      </c>
      <c r="I188" s="91">
        <v>-8239435.1200000001</v>
      </c>
      <c r="J188" s="91">
        <v>-8305890.6500000004</v>
      </c>
      <c r="K188" s="91">
        <v>-8410516.0299999993</v>
      </c>
      <c r="L188" s="91">
        <v>-8350661.0999999996</v>
      </c>
      <c r="M188" s="91">
        <v>-8422593.0999999996</v>
      </c>
      <c r="N188" s="91">
        <v>-8554023.7400000002</v>
      </c>
      <c r="O188" s="91">
        <v>-7144756.8499999996</v>
      </c>
      <c r="P188" s="91">
        <v>-7221803.46</v>
      </c>
      <c r="Q188" s="91">
        <v>-7305219.7599999998</v>
      </c>
      <c r="R188" s="91">
        <v>-7389359.2999999998</v>
      </c>
      <c r="S188" s="91">
        <v>-7474222.0700000003</v>
      </c>
      <c r="T188" s="91">
        <v>-7494378.0599999996</v>
      </c>
      <c r="U188" s="91">
        <v>-7568917.2999999998</v>
      </c>
      <c r="V188" s="91">
        <v>-7599907.79</v>
      </c>
      <c r="W188" s="91">
        <v>-7639047.0099999998</v>
      </c>
      <c r="X188" s="91">
        <v>-7681663.9400000004</v>
      </c>
      <c r="Y188" s="91">
        <v>-7720366.7400000002</v>
      </c>
      <c r="Z188" s="91">
        <v>-7785255.5499999998</v>
      </c>
      <c r="AA188" s="91">
        <v>-7869600.8799999999</v>
      </c>
      <c r="AB188" s="91">
        <v>-7928832.21</v>
      </c>
      <c r="AC188" s="91">
        <v>-7994606.7699999996</v>
      </c>
      <c r="AD188" s="91">
        <v>-8059442.2699999996</v>
      </c>
      <c r="AE188" s="91">
        <v>-8125413.6600000001</v>
      </c>
      <c r="AF188" s="91">
        <v>-8176947.7300000004</v>
      </c>
      <c r="AG188" s="91">
        <v>-8237584.9000000004</v>
      </c>
      <c r="AH188" s="91">
        <v>-8189733.1299999999</v>
      </c>
      <c r="AI188" s="91">
        <v>-8191324.2699999996</v>
      </c>
      <c r="AJ188" s="91">
        <v>-8238855.1299999999</v>
      </c>
      <c r="AK188" s="91">
        <v>-8259968.5800000001</v>
      </c>
      <c r="AL188" s="91">
        <v>-8344884.0899999999</v>
      </c>
      <c r="AM188" s="91">
        <v>-8408943.3000000007</v>
      </c>
      <c r="AN188" s="91">
        <v>-8439232.5500000007</v>
      </c>
      <c r="AO188" s="91">
        <v>-8507506.6300000008</v>
      </c>
      <c r="AP188" s="91">
        <v>-8578316.9800000004</v>
      </c>
      <c r="AQ188" s="91">
        <v>-8649823.5700000003</v>
      </c>
      <c r="AR188" s="91">
        <v>-8686473.3100000005</v>
      </c>
      <c r="AS188" s="91">
        <v>-8632407.3499999996</v>
      </c>
      <c r="AT188" s="91">
        <v>-8519678.1600000001</v>
      </c>
      <c r="AU188" s="91">
        <v>-8514449.9900000002</v>
      </c>
      <c r="AV188" s="91">
        <v>-8398324.2799999993</v>
      </c>
      <c r="AW188" s="91">
        <v>-8385339.0199999996</v>
      </c>
      <c r="AX188" s="91">
        <v>-8377959.3600000003</v>
      </c>
      <c r="AY188" s="91">
        <v>-8327626.6699999999</v>
      </c>
      <c r="AZ188" s="91">
        <v>-7801975.7400000002</v>
      </c>
      <c r="BA188" s="91">
        <v>-7861615.4699999997</v>
      </c>
      <c r="BB188" s="91">
        <v>-7935166.5499999998</v>
      </c>
      <c r="BC188" s="91">
        <v>-7987513.1699999999</v>
      </c>
      <c r="BD188" s="91">
        <v>-8048808.2199999997</v>
      </c>
      <c r="BE188" s="91">
        <v>-8100285.2999999998</v>
      </c>
      <c r="BF188" s="91">
        <v>-7489026.1200000001</v>
      </c>
      <c r="BG188" s="91">
        <v>-7589398.7999999998</v>
      </c>
      <c r="BH188" s="91">
        <v>-7657357.6299999999</v>
      </c>
      <c r="BI188" s="91">
        <v>-7683316.1699999999</v>
      </c>
      <c r="BJ188" s="91">
        <v>-7776627.4199999999</v>
      </c>
      <c r="BK188" s="91">
        <v>-7831911.4400000004</v>
      </c>
      <c r="BL188" s="91">
        <v>-7898701.0800000001</v>
      </c>
      <c r="BM188" s="91">
        <v>-7946830.75</v>
      </c>
      <c r="BN188" s="91">
        <v>-8010758.9800000004</v>
      </c>
      <c r="BO188" s="91">
        <v>-8075874.7800000003</v>
      </c>
      <c r="BP188" s="91">
        <v>-8078138.9299999997</v>
      </c>
      <c r="BQ188" s="91">
        <v>-8183316.46</v>
      </c>
      <c r="BR188" s="91">
        <v>-8210488.3600000003</v>
      </c>
      <c r="BS188" s="91">
        <v>-8141592.29</v>
      </c>
      <c r="BT188" s="91">
        <v>-8095896.4699999997</v>
      </c>
      <c r="BU188" s="91">
        <v>-8164806.0899999999</v>
      </c>
      <c r="BV188" s="91">
        <v>-8220008.3300000001</v>
      </c>
      <c r="BW188" s="91"/>
      <c r="BX188" s="91"/>
      <c r="BY188" s="91"/>
      <c r="BZ188" s="91"/>
      <c r="CA188" s="91"/>
      <c r="CB188" s="91"/>
    </row>
    <row r="189" spans="1:80" x14ac:dyDescent="0.25">
      <c r="A189" s="142" t="s">
        <v>739</v>
      </c>
      <c r="B189" s="91"/>
      <c r="C189" s="91">
        <v>-98723.53</v>
      </c>
      <c r="D189" s="91">
        <v>-100359.8</v>
      </c>
      <c r="E189" s="91">
        <v>-101049.93999999999</v>
      </c>
      <c r="F189" s="91">
        <v>-105435.06000000001</v>
      </c>
      <c r="G189" s="91">
        <v>-102362.99</v>
      </c>
      <c r="H189" s="91">
        <v>-110686</v>
      </c>
      <c r="I189" s="91">
        <v>-105293.1</v>
      </c>
      <c r="J189" s="91">
        <v>-104625.38</v>
      </c>
      <c r="K189" s="91">
        <v>-105705.21</v>
      </c>
      <c r="L189" s="91">
        <v>-106018.61</v>
      </c>
      <c r="M189" s="91">
        <v>-133075.76999999999</v>
      </c>
      <c r="N189" s="91">
        <v>1402841.66</v>
      </c>
      <c r="O189" s="91">
        <v>-82724.760000000009</v>
      </c>
      <c r="P189" s="91">
        <v>-83416.300000000017</v>
      </c>
      <c r="Q189" s="91">
        <v>-84139.54</v>
      </c>
      <c r="R189" s="91">
        <v>-84862.77</v>
      </c>
      <c r="S189" s="91">
        <v>-85586.010000000009</v>
      </c>
      <c r="T189" s="91">
        <v>-85943.920000000013</v>
      </c>
      <c r="U189" s="91">
        <v>-88803.49</v>
      </c>
      <c r="V189" s="91">
        <v>-89753.940000000017</v>
      </c>
      <c r="W189" s="91">
        <v>-92389.96</v>
      </c>
      <c r="X189" s="91">
        <v>-93019.28</v>
      </c>
      <c r="Y189" s="91">
        <v>-93623.23000000001</v>
      </c>
      <c r="Z189" s="91">
        <v>-94477.180000000008</v>
      </c>
      <c r="AA189" s="91">
        <v>-96541.5</v>
      </c>
      <c r="AB189" s="91">
        <v>-97101.690000000017</v>
      </c>
      <c r="AC189" s="91">
        <v>-97695.300000000017</v>
      </c>
      <c r="AD189" s="91">
        <v>-98280.35</v>
      </c>
      <c r="AE189" s="91">
        <v>-98868.47</v>
      </c>
      <c r="AF189" s="91">
        <v>-99372.7</v>
      </c>
      <c r="AG189" s="91">
        <v>-99924.94</v>
      </c>
      <c r="AH189" s="91">
        <v>-99868.37000000001</v>
      </c>
      <c r="AI189" s="91">
        <v>-100088.17000000001</v>
      </c>
      <c r="AJ189" s="91">
        <v>-100563.24</v>
      </c>
      <c r="AK189" s="91">
        <v>-100888.15000000001</v>
      </c>
      <c r="AL189" s="91">
        <v>-101567.50000000001</v>
      </c>
      <c r="AM189" s="91">
        <v>-102149.92000000001</v>
      </c>
      <c r="AN189" s="91">
        <v>-102519.15000000001</v>
      </c>
      <c r="AO189" s="91">
        <v>-103098.41</v>
      </c>
      <c r="AP189" s="91">
        <v>-103688.59000000001</v>
      </c>
      <c r="AQ189" s="91">
        <v>-104279.37000000001</v>
      </c>
      <c r="AR189" s="91">
        <v>-104672.23000000001</v>
      </c>
      <c r="AS189" s="91">
        <v>-104556.40000000001</v>
      </c>
      <c r="AT189" s="91">
        <v>-104113.69</v>
      </c>
      <c r="AU189" s="91">
        <v>-104273.65</v>
      </c>
      <c r="AV189" s="91">
        <v>-103813.54000000001</v>
      </c>
      <c r="AW189" s="91">
        <v>-103931.87</v>
      </c>
      <c r="AX189" s="91">
        <v>-104080.85</v>
      </c>
      <c r="AY189" s="91">
        <v>-103989.16</v>
      </c>
      <c r="AZ189" s="91">
        <v>-101199.16</v>
      </c>
      <c r="BA189" s="91">
        <v>-101692.6</v>
      </c>
      <c r="BB189" s="91">
        <v>-102260.96</v>
      </c>
      <c r="BC189" s="91">
        <v>-102707.75</v>
      </c>
      <c r="BD189" s="91">
        <v>-103202.02</v>
      </c>
      <c r="BE189" s="91">
        <v>-103638.70000000001</v>
      </c>
      <c r="BF189" s="91">
        <v>-100372.68000000001</v>
      </c>
      <c r="BG189" s="91">
        <v>-101098.16</v>
      </c>
      <c r="BH189" s="91">
        <v>-101638.61000000002</v>
      </c>
      <c r="BI189" s="91">
        <v>-101941.55</v>
      </c>
      <c r="BJ189" s="91">
        <v>-102618.85</v>
      </c>
      <c r="BK189" s="91">
        <v>-103080.05000000002</v>
      </c>
      <c r="BL189" s="91">
        <v>-103602.91000000002</v>
      </c>
      <c r="BM189" s="91">
        <v>-104018.67000000001</v>
      </c>
      <c r="BN189" s="91">
        <v>-104520.32000000001</v>
      </c>
      <c r="BO189" s="91">
        <v>-105025.8</v>
      </c>
      <c r="BP189" s="91">
        <v>-105177.53</v>
      </c>
      <c r="BQ189" s="91">
        <v>-105903.01000000001</v>
      </c>
      <c r="BR189" s="91">
        <v>-106188.91</v>
      </c>
      <c r="BS189" s="91">
        <v>-105936.84000000001</v>
      </c>
      <c r="BT189" s="91">
        <v>-105815.71</v>
      </c>
      <c r="BU189" s="91">
        <v>-106335.13</v>
      </c>
      <c r="BV189" s="91">
        <v>-106775.12000000001</v>
      </c>
      <c r="BW189" s="91">
        <v>229506.27000000002</v>
      </c>
      <c r="BX189" s="91">
        <v>-1058740.3800000001</v>
      </c>
      <c r="BY189" s="91">
        <v>-1190760.3799999999</v>
      </c>
      <c r="BZ189" s="91">
        <v>-1245177.6700000002</v>
      </c>
      <c r="CA189" s="91">
        <v>-1226360.2000000002</v>
      </c>
      <c r="CB189" s="91">
        <v>-1262380</v>
      </c>
    </row>
    <row r="190" spans="1:80" x14ac:dyDescent="0.25">
      <c r="A190" s="136" t="s">
        <v>670</v>
      </c>
      <c r="B190" s="91"/>
      <c r="C190" s="91">
        <v>0</v>
      </c>
      <c r="D190" s="91">
        <v>3730.44</v>
      </c>
      <c r="E190" s="91">
        <v>0</v>
      </c>
      <c r="F190" s="91">
        <v>35306.870000000003</v>
      </c>
      <c r="G190" s="91">
        <v>46265.37</v>
      </c>
      <c r="H190" s="91">
        <v>3330.86</v>
      </c>
      <c r="I190" s="91">
        <v>38837.57</v>
      </c>
      <c r="J190" s="91">
        <v>0</v>
      </c>
      <c r="K190" s="91">
        <v>165560.14000000001</v>
      </c>
      <c r="L190" s="91">
        <v>34086.61</v>
      </c>
      <c r="M190" s="91">
        <v>1645.13</v>
      </c>
      <c r="N190" s="91">
        <v>6425.2300000000005</v>
      </c>
      <c r="O190" s="91">
        <v>5678.15</v>
      </c>
      <c r="P190" s="91">
        <v>0</v>
      </c>
      <c r="Q190" s="91">
        <v>0</v>
      </c>
      <c r="R190" s="91">
        <v>0</v>
      </c>
      <c r="S190" s="91">
        <v>65430.020000000004</v>
      </c>
      <c r="T190" s="91">
        <v>11404.68</v>
      </c>
      <c r="U190" s="91">
        <v>57813</v>
      </c>
      <c r="V190" s="91">
        <v>50614.720000000001</v>
      </c>
      <c r="W190" s="91">
        <v>49773.03</v>
      </c>
      <c r="X190" s="91">
        <v>54316.480000000003</v>
      </c>
      <c r="Y190" s="91">
        <v>28734.42</v>
      </c>
      <c r="Z190" s="91">
        <v>10131.85</v>
      </c>
      <c r="AA190" s="91">
        <v>37310.17</v>
      </c>
      <c r="AB190" s="91">
        <v>31327.13</v>
      </c>
      <c r="AC190" s="91">
        <v>32859.800000000003</v>
      </c>
      <c r="AD190" s="91">
        <v>32308.959999999999</v>
      </c>
      <c r="AE190" s="91">
        <v>47334.400000000001</v>
      </c>
      <c r="AF190" s="91">
        <v>38735.53</v>
      </c>
      <c r="AG190" s="91">
        <v>147776.71</v>
      </c>
      <c r="AH190" s="91">
        <v>98277.23</v>
      </c>
      <c r="AI190" s="91">
        <v>52557.31</v>
      </c>
      <c r="AJ190" s="91">
        <v>79449.790000000008</v>
      </c>
      <c r="AK190" s="91">
        <v>15972.64</v>
      </c>
      <c r="AL190" s="91">
        <v>37508.29</v>
      </c>
      <c r="AM190" s="91">
        <v>71860.67</v>
      </c>
      <c r="AN190" s="91">
        <v>34245.07</v>
      </c>
      <c r="AO190" s="91">
        <v>32288.06</v>
      </c>
      <c r="AP190" s="91">
        <v>32182</v>
      </c>
      <c r="AQ190" s="91">
        <v>67629.63</v>
      </c>
      <c r="AR190" s="91">
        <v>158738.19</v>
      </c>
      <c r="AS190" s="91">
        <v>217285.59</v>
      </c>
      <c r="AT190" s="91">
        <v>109341.86</v>
      </c>
      <c r="AU190" s="91">
        <v>220399.35999999999</v>
      </c>
      <c r="AV190" s="91">
        <v>116798.8</v>
      </c>
      <c r="AW190" s="91">
        <v>111311.53</v>
      </c>
      <c r="AX190" s="91">
        <v>154413.54</v>
      </c>
      <c r="AY190" s="91">
        <v>629640.09</v>
      </c>
      <c r="AZ190" s="91">
        <v>41559.43</v>
      </c>
      <c r="BA190" s="91">
        <v>28141.52</v>
      </c>
      <c r="BB190" s="91">
        <v>49914.34</v>
      </c>
      <c r="BC190" s="91">
        <v>41412.699999999997</v>
      </c>
      <c r="BD190" s="91">
        <v>51724.94</v>
      </c>
      <c r="BE190" s="91">
        <v>714897.87999999989</v>
      </c>
      <c r="BF190" s="91">
        <v>0</v>
      </c>
      <c r="BG190" s="91">
        <v>33139.33</v>
      </c>
      <c r="BH190" s="91">
        <v>75680.069999999992</v>
      </c>
      <c r="BI190" s="91">
        <v>8630.2999999999993</v>
      </c>
      <c r="BJ190" s="91">
        <v>47334.83</v>
      </c>
      <c r="BK190" s="91">
        <v>36290.410000000003</v>
      </c>
      <c r="BL190" s="91">
        <v>55473.24</v>
      </c>
      <c r="BM190" s="91">
        <v>40090.439999999995</v>
      </c>
      <c r="BN190" s="91">
        <v>39404.520000000004</v>
      </c>
      <c r="BO190" s="91">
        <v>102761.65</v>
      </c>
      <c r="BP190" s="91">
        <v>0</v>
      </c>
      <c r="BQ190" s="91">
        <v>78731.11</v>
      </c>
      <c r="BR190" s="91">
        <v>175084.97999999998</v>
      </c>
      <c r="BS190" s="91">
        <v>151632.66</v>
      </c>
      <c r="BT190" s="91">
        <v>36906.089999999997</v>
      </c>
      <c r="BU190" s="91">
        <v>51132.89</v>
      </c>
      <c r="BV190" s="91">
        <v>64152.020000000004</v>
      </c>
      <c r="BW190" s="91">
        <v>335188.21999999997</v>
      </c>
      <c r="BX190" s="91">
        <v>333896.34999999998</v>
      </c>
      <c r="BY190" s="91">
        <v>651417.96</v>
      </c>
      <c r="BZ190" s="91">
        <v>1326494.3</v>
      </c>
      <c r="CA190" s="91">
        <v>1722075.4300000002</v>
      </c>
      <c r="CB190" s="91">
        <v>831660.01</v>
      </c>
    </row>
    <row r="191" spans="1:80" x14ac:dyDescent="0.25">
      <c r="A191" s="136" t="s">
        <v>671</v>
      </c>
      <c r="B191" s="91"/>
      <c r="C191" s="91">
        <v>0</v>
      </c>
      <c r="D191" s="91">
        <v>0</v>
      </c>
      <c r="E191" s="91">
        <v>0</v>
      </c>
      <c r="F191" s="91">
        <v>0</v>
      </c>
      <c r="G191" s="91">
        <v>0</v>
      </c>
      <c r="H191" s="91">
        <v>0</v>
      </c>
      <c r="I191" s="91">
        <v>0</v>
      </c>
      <c r="J191" s="91">
        <v>0</v>
      </c>
      <c r="K191" s="91">
        <v>0</v>
      </c>
      <c r="L191" s="91">
        <v>0</v>
      </c>
      <c r="M191" s="91">
        <v>0</v>
      </c>
      <c r="N191" s="91">
        <v>0</v>
      </c>
      <c r="O191" s="91">
        <v>0</v>
      </c>
      <c r="P191" s="91">
        <v>0</v>
      </c>
      <c r="Q191" s="91">
        <v>0</v>
      </c>
      <c r="R191" s="91">
        <v>0</v>
      </c>
      <c r="S191" s="91">
        <v>0</v>
      </c>
      <c r="T191" s="91">
        <v>0</v>
      </c>
      <c r="U191" s="91">
        <v>0</v>
      </c>
      <c r="V191" s="91">
        <v>0</v>
      </c>
      <c r="W191" s="91">
        <v>0</v>
      </c>
      <c r="X191" s="91">
        <v>0</v>
      </c>
      <c r="Y191" s="91">
        <v>0</v>
      </c>
      <c r="Z191" s="91">
        <v>0</v>
      </c>
      <c r="AA191" s="91">
        <v>0</v>
      </c>
      <c r="AB191" s="91">
        <v>0</v>
      </c>
      <c r="AC191" s="91">
        <v>0</v>
      </c>
      <c r="AD191" s="91">
        <v>0</v>
      </c>
      <c r="AE191" s="91">
        <v>0</v>
      </c>
      <c r="AF191" s="91">
        <v>0</v>
      </c>
      <c r="AG191" s="91">
        <v>0</v>
      </c>
      <c r="AH191" s="91">
        <v>0</v>
      </c>
      <c r="AI191" s="91">
        <v>0</v>
      </c>
      <c r="AJ191" s="91">
        <v>0</v>
      </c>
      <c r="AK191" s="91">
        <v>0</v>
      </c>
      <c r="AL191" s="91">
        <v>0</v>
      </c>
      <c r="AM191" s="91">
        <v>0</v>
      </c>
      <c r="AN191" s="91">
        <v>0</v>
      </c>
      <c r="AO191" s="91">
        <v>0</v>
      </c>
      <c r="AP191" s="91">
        <v>0</v>
      </c>
      <c r="AQ191" s="91">
        <v>0</v>
      </c>
      <c r="AR191" s="91">
        <v>0</v>
      </c>
      <c r="AS191" s="91">
        <v>0</v>
      </c>
      <c r="AT191" s="91">
        <v>0</v>
      </c>
      <c r="AU191" s="91">
        <v>0</v>
      </c>
      <c r="AV191" s="91">
        <v>0</v>
      </c>
      <c r="AW191" s="91">
        <v>0</v>
      </c>
      <c r="AX191" s="91">
        <v>0</v>
      </c>
      <c r="AY191" s="91">
        <v>0</v>
      </c>
      <c r="AZ191" s="91">
        <v>0</v>
      </c>
      <c r="BA191" s="91">
        <v>0</v>
      </c>
      <c r="BB191" s="91">
        <v>0</v>
      </c>
      <c r="BC191" s="91">
        <v>0</v>
      </c>
      <c r="BD191" s="91">
        <v>0</v>
      </c>
      <c r="BE191" s="91">
        <v>0</v>
      </c>
      <c r="BF191" s="91">
        <v>0</v>
      </c>
      <c r="BG191" s="91">
        <v>0</v>
      </c>
      <c r="BH191" s="91">
        <v>0</v>
      </c>
      <c r="BI191" s="91">
        <v>0</v>
      </c>
      <c r="BJ191" s="91">
        <v>0</v>
      </c>
      <c r="BK191" s="91">
        <v>0</v>
      </c>
      <c r="BL191" s="91">
        <v>0</v>
      </c>
      <c r="BM191" s="91">
        <v>0</v>
      </c>
      <c r="BN191" s="91">
        <v>0</v>
      </c>
      <c r="BO191" s="91">
        <v>0</v>
      </c>
      <c r="BP191" s="91">
        <v>0</v>
      </c>
      <c r="BQ191" s="91">
        <v>0</v>
      </c>
      <c r="BR191" s="91">
        <v>0</v>
      </c>
      <c r="BS191" s="91">
        <v>0</v>
      </c>
      <c r="BT191" s="91">
        <v>0</v>
      </c>
      <c r="BU191" s="91">
        <v>0</v>
      </c>
      <c r="BV191" s="91">
        <v>0</v>
      </c>
      <c r="BW191" s="91">
        <v>0</v>
      </c>
      <c r="BX191" s="91">
        <v>0</v>
      </c>
      <c r="BY191" s="91">
        <v>0</v>
      </c>
      <c r="BZ191" s="91">
        <v>0</v>
      </c>
      <c r="CA191" s="91">
        <v>0</v>
      </c>
      <c r="CB191" s="91">
        <v>0</v>
      </c>
    </row>
    <row r="192" spans="1:80" x14ac:dyDescent="0.25">
      <c r="A192" s="136" t="s">
        <v>643</v>
      </c>
      <c r="B192" s="91"/>
      <c r="C192" s="91">
        <v>0</v>
      </c>
      <c r="D192" s="91">
        <v>0</v>
      </c>
      <c r="E192" s="91">
        <v>0</v>
      </c>
      <c r="F192" s="91">
        <v>0</v>
      </c>
      <c r="G192" s="91">
        <v>0</v>
      </c>
      <c r="H192" s="91">
        <v>0</v>
      </c>
      <c r="I192" s="91">
        <v>0</v>
      </c>
      <c r="J192" s="91">
        <v>0</v>
      </c>
      <c r="K192" s="91">
        <v>0</v>
      </c>
      <c r="L192" s="91">
        <v>0</v>
      </c>
      <c r="M192" s="91">
        <v>0</v>
      </c>
      <c r="N192" s="91">
        <v>0</v>
      </c>
      <c r="O192" s="91">
        <v>0</v>
      </c>
      <c r="P192" s="91">
        <v>0</v>
      </c>
      <c r="Q192" s="91">
        <v>0</v>
      </c>
      <c r="R192" s="91">
        <v>0</v>
      </c>
      <c r="S192" s="91">
        <v>0</v>
      </c>
      <c r="T192" s="91">
        <v>0</v>
      </c>
      <c r="U192" s="91">
        <v>0</v>
      </c>
      <c r="V192" s="91">
        <v>0</v>
      </c>
      <c r="W192" s="91">
        <v>0</v>
      </c>
      <c r="X192" s="91">
        <v>0</v>
      </c>
      <c r="Y192" s="91">
        <v>0</v>
      </c>
      <c r="Z192" s="91">
        <v>0</v>
      </c>
      <c r="AA192" s="91">
        <v>0</v>
      </c>
      <c r="AB192" s="91">
        <v>0</v>
      </c>
      <c r="AC192" s="91">
        <v>0</v>
      </c>
      <c r="AD192" s="91">
        <v>0</v>
      </c>
      <c r="AE192" s="91">
        <v>0</v>
      </c>
      <c r="AF192" s="91">
        <v>0</v>
      </c>
      <c r="AG192" s="91">
        <v>0</v>
      </c>
      <c r="AH192" s="91">
        <v>0</v>
      </c>
      <c r="AI192" s="91">
        <v>0</v>
      </c>
      <c r="AJ192" s="91">
        <v>0</v>
      </c>
      <c r="AK192" s="91">
        <v>0</v>
      </c>
      <c r="AL192" s="91">
        <v>0</v>
      </c>
      <c r="AM192" s="91">
        <v>0</v>
      </c>
      <c r="AN192" s="91">
        <v>0</v>
      </c>
      <c r="AO192" s="91">
        <v>0</v>
      </c>
      <c r="AP192" s="91">
        <v>0</v>
      </c>
      <c r="AQ192" s="91">
        <v>0</v>
      </c>
      <c r="AR192" s="91">
        <v>0</v>
      </c>
      <c r="AS192" s="91">
        <v>0</v>
      </c>
      <c r="AT192" s="91">
        <v>0</v>
      </c>
      <c r="AU192" s="91">
        <v>0</v>
      </c>
      <c r="AV192" s="91">
        <v>0</v>
      </c>
      <c r="AW192" s="91">
        <v>0</v>
      </c>
      <c r="AX192" s="91">
        <v>0</v>
      </c>
      <c r="AY192" s="91">
        <v>0</v>
      </c>
      <c r="AZ192" s="91">
        <v>0</v>
      </c>
      <c r="BA192" s="91">
        <v>0</v>
      </c>
      <c r="BB192" s="91">
        <v>0</v>
      </c>
      <c r="BC192" s="91">
        <v>0</v>
      </c>
      <c r="BD192" s="91">
        <v>0</v>
      </c>
      <c r="BE192" s="91">
        <v>0</v>
      </c>
      <c r="BF192" s="91">
        <v>0</v>
      </c>
      <c r="BG192" s="91">
        <v>0</v>
      </c>
      <c r="BH192" s="91">
        <v>0</v>
      </c>
      <c r="BI192" s="91">
        <v>0</v>
      </c>
      <c r="BJ192" s="91">
        <v>0</v>
      </c>
      <c r="BK192" s="91">
        <v>0</v>
      </c>
      <c r="BL192" s="91">
        <v>0</v>
      </c>
      <c r="BM192" s="91">
        <v>0</v>
      </c>
      <c r="BN192" s="91">
        <v>0</v>
      </c>
      <c r="BO192" s="91">
        <v>0</v>
      </c>
      <c r="BP192" s="91">
        <v>0</v>
      </c>
      <c r="BQ192" s="91">
        <v>0</v>
      </c>
      <c r="BR192" s="91">
        <v>0</v>
      </c>
      <c r="BS192" s="91">
        <v>0</v>
      </c>
      <c r="BT192" s="91">
        <v>0</v>
      </c>
      <c r="BU192" s="91">
        <v>0</v>
      </c>
      <c r="BV192" s="91">
        <v>0</v>
      </c>
      <c r="BW192" s="91">
        <v>0</v>
      </c>
      <c r="BX192" s="91">
        <v>0</v>
      </c>
      <c r="BY192" s="91">
        <v>0</v>
      </c>
      <c r="BZ192" s="91">
        <v>0</v>
      </c>
      <c r="CA192" s="91">
        <v>0</v>
      </c>
      <c r="CB192" s="91">
        <v>0</v>
      </c>
    </row>
    <row r="193" spans="1:80" x14ac:dyDescent="0.25">
      <c r="A193" s="137" t="s">
        <v>679</v>
      </c>
      <c r="B193" s="138"/>
      <c r="C193" s="138">
        <v>0</v>
      </c>
      <c r="D193" s="138">
        <v>0</v>
      </c>
      <c r="E193" s="138">
        <v>0</v>
      </c>
      <c r="F193" s="138">
        <v>0</v>
      </c>
      <c r="G193" s="138">
        <v>0</v>
      </c>
      <c r="H193" s="138">
        <v>0</v>
      </c>
      <c r="I193" s="138">
        <v>0</v>
      </c>
      <c r="J193" s="138">
        <v>0</v>
      </c>
      <c r="K193" s="138">
        <v>0</v>
      </c>
      <c r="L193" s="138">
        <v>0</v>
      </c>
      <c r="M193" s="138">
        <v>0</v>
      </c>
      <c r="N193" s="138">
        <v>0</v>
      </c>
      <c r="O193" s="138">
        <v>0</v>
      </c>
      <c r="P193" s="138">
        <v>0</v>
      </c>
      <c r="Q193" s="138">
        <v>0</v>
      </c>
      <c r="R193" s="138">
        <v>0</v>
      </c>
      <c r="S193" s="138">
        <v>0</v>
      </c>
      <c r="T193" s="138">
        <v>0</v>
      </c>
      <c r="U193" s="138">
        <v>0</v>
      </c>
      <c r="V193" s="138">
        <v>0</v>
      </c>
      <c r="W193" s="138">
        <v>0</v>
      </c>
      <c r="X193" s="138">
        <v>0</v>
      </c>
      <c r="Y193" s="138">
        <v>0</v>
      </c>
      <c r="Z193" s="138">
        <v>0</v>
      </c>
      <c r="AA193" s="138">
        <v>0</v>
      </c>
      <c r="AB193" s="138">
        <v>0</v>
      </c>
      <c r="AC193" s="138">
        <v>0</v>
      </c>
      <c r="AD193" s="138">
        <v>0</v>
      </c>
      <c r="AE193" s="138">
        <v>0</v>
      </c>
      <c r="AF193" s="138">
        <v>0</v>
      </c>
      <c r="AG193" s="138">
        <v>0</v>
      </c>
      <c r="AH193" s="138">
        <v>0</v>
      </c>
      <c r="AI193" s="138">
        <v>0</v>
      </c>
      <c r="AJ193" s="138">
        <v>0</v>
      </c>
      <c r="AK193" s="138">
        <v>0</v>
      </c>
      <c r="AL193" s="138">
        <v>0</v>
      </c>
      <c r="AM193" s="138">
        <v>0</v>
      </c>
      <c r="AN193" s="138">
        <v>0</v>
      </c>
      <c r="AO193" s="138">
        <v>0</v>
      </c>
      <c r="AP193" s="138">
        <v>0</v>
      </c>
      <c r="AQ193" s="138">
        <v>0</v>
      </c>
      <c r="AR193" s="138">
        <v>0</v>
      </c>
      <c r="AS193" s="138">
        <v>0</v>
      </c>
      <c r="AT193" s="138">
        <v>0</v>
      </c>
      <c r="AU193" s="138">
        <v>0</v>
      </c>
      <c r="AV193" s="138">
        <v>0</v>
      </c>
      <c r="AW193" s="138">
        <v>0</v>
      </c>
      <c r="AX193" s="138">
        <v>0</v>
      </c>
      <c r="AY193" s="138">
        <v>0</v>
      </c>
      <c r="AZ193" s="138">
        <v>0</v>
      </c>
      <c r="BA193" s="138">
        <v>0</v>
      </c>
      <c r="BB193" s="138">
        <v>0</v>
      </c>
      <c r="BC193" s="138">
        <v>0</v>
      </c>
      <c r="BD193" s="138">
        <v>0</v>
      </c>
      <c r="BE193" s="138">
        <v>0</v>
      </c>
      <c r="BF193" s="138">
        <v>0</v>
      </c>
      <c r="BG193" s="138">
        <v>0</v>
      </c>
      <c r="BH193" s="138">
        <v>0</v>
      </c>
      <c r="BI193" s="138">
        <v>0</v>
      </c>
      <c r="BJ193" s="138">
        <v>0</v>
      </c>
      <c r="BK193" s="138">
        <v>0</v>
      </c>
      <c r="BL193" s="138">
        <v>0</v>
      </c>
      <c r="BM193" s="138">
        <v>0</v>
      </c>
      <c r="BN193" s="138">
        <v>0</v>
      </c>
      <c r="BO193" s="138">
        <v>0</v>
      </c>
      <c r="BP193" s="138">
        <v>0</v>
      </c>
      <c r="BQ193" s="138">
        <v>0</v>
      </c>
      <c r="BR193" s="138">
        <v>0</v>
      </c>
      <c r="BS193" s="138">
        <v>0</v>
      </c>
      <c r="BT193" s="138">
        <v>0</v>
      </c>
      <c r="BU193" s="138">
        <v>0</v>
      </c>
      <c r="BV193" s="138">
        <v>0</v>
      </c>
      <c r="BW193" s="91">
        <v>0</v>
      </c>
      <c r="BX193" s="91">
        <v>0</v>
      </c>
      <c r="BY193" s="91">
        <v>0</v>
      </c>
      <c r="BZ193" s="91">
        <v>0</v>
      </c>
      <c r="CA193" s="91">
        <v>0</v>
      </c>
      <c r="CB193" s="91">
        <v>0</v>
      </c>
    </row>
    <row r="194" spans="1:80" x14ac:dyDescent="0.25">
      <c r="A194" s="136" t="s">
        <v>315</v>
      </c>
      <c r="B194" s="165">
        <v>-7709451.3399999999</v>
      </c>
      <c r="C194" s="141">
        <v>-7808174.8700000001</v>
      </c>
      <c r="D194" s="141">
        <v>-7904804.2300000004</v>
      </c>
      <c r="E194" s="141">
        <v>-8005854.1699999999</v>
      </c>
      <c r="F194" s="141">
        <v>-8075982.3600000003</v>
      </c>
      <c r="G194" s="141">
        <v>-8132079.9800000004</v>
      </c>
      <c r="H194" s="141">
        <v>-8239435.1200000001</v>
      </c>
      <c r="I194" s="141">
        <v>-8305890.6500000004</v>
      </c>
      <c r="J194" s="141">
        <v>-8410516.0299999993</v>
      </c>
      <c r="K194" s="141">
        <v>-8350661.0999999996</v>
      </c>
      <c r="L194" s="141">
        <v>-8422593.0999999996</v>
      </c>
      <c r="M194" s="141">
        <v>-8554023.7400000002</v>
      </c>
      <c r="N194" s="141">
        <v>-7144756.8499999996</v>
      </c>
      <c r="O194" s="141">
        <v>-7221803.46</v>
      </c>
      <c r="P194" s="141">
        <v>-7305219.7599999998</v>
      </c>
      <c r="Q194" s="141">
        <v>-7389359.2999999998</v>
      </c>
      <c r="R194" s="141">
        <v>-7474222.0700000003</v>
      </c>
      <c r="S194" s="141">
        <v>-7494378.0599999996</v>
      </c>
      <c r="T194" s="141">
        <v>-7568917.2999999998</v>
      </c>
      <c r="U194" s="141">
        <v>-7599907.79</v>
      </c>
      <c r="V194" s="141">
        <v>-7639047.0099999998</v>
      </c>
      <c r="W194" s="141">
        <v>-7681663.9400000004</v>
      </c>
      <c r="X194" s="141">
        <v>-7720366.7400000002</v>
      </c>
      <c r="Y194" s="141">
        <v>-7785255.5499999998</v>
      </c>
      <c r="Z194" s="141">
        <v>-7869600.8799999999</v>
      </c>
      <c r="AA194" s="141">
        <v>-7928832.21</v>
      </c>
      <c r="AB194" s="141">
        <v>-7994606.7699999996</v>
      </c>
      <c r="AC194" s="141">
        <v>-8059442.2699999996</v>
      </c>
      <c r="AD194" s="141">
        <v>-8125413.6600000001</v>
      </c>
      <c r="AE194" s="141">
        <v>-8176947.7300000004</v>
      </c>
      <c r="AF194" s="141">
        <v>-8237584.9000000004</v>
      </c>
      <c r="AG194" s="141">
        <v>-8189733.1299999999</v>
      </c>
      <c r="AH194" s="141">
        <v>-8191324.2699999996</v>
      </c>
      <c r="AI194" s="141">
        <v>-8238855.1299999999</v>
      </c>
      <c r="AJ194" s="141">
        <v>-8259968.5800000001</v>
      </c>
      <c r="AK194" s="141">
        <v>-8344884.0899999999</v>
      </c>
      <c r="AL194" s="141">
        <v>-8408943.3000000007</v>
      </c>
      <c r="AM194" s="141">
        <v>-8439232.5500000007</v>
      </c>
      <c r="AN194" s="141">
        <v>-8507506.6300000008</v>
      </c>
      <c r="AO194" s="141">
        <v>-8578316.9800000004</v>
      </c>
      <c r="AP194" s="141">
        <v>-8649823.5700000003</v>
      </c>
      <c r="AQ194" s="141">
        <v>-8686473.3100000005</v>
      </c>
      <c r="AR194" s="141">
        <v>-8632407.3499999996</v>
      </c>
      <c r="AS194" s="141">
        <v>-8519678.1600000001</v>
      </c>
      <c r="AT194" s="141">
        <v>-8514449.9900000002</v>
      </c>
      <c r="AU194" s="141">
        <v>-8398324.2799999993</v>
      </c>
      <c r="AV194" s="141">
        <v>-8385339.0199999996</v>
      </c>
      <c r="AW194" s="141">
        <v>-8377959.3600000003</v>
      </c>
      <c r="AX194" s="141">
        <v>-8327626.6699999999</v>
      </c>
      <c r="AY194" s="141">
        <v>-7801975.7400000002</v>
      </c>
      <c r="AZ194" s="141">
        <v>-7861615.4699999997</v>
      </c>
      <c r="BA194" s="141">
        <v>-7935166.5499999998</v>
      </c>
      <c r="BB194" s="141">
        <v>-7987513.1699999999</v>
      </c>
      <c r="BC194" s="141">
        <v>-8048808.2199999997</v>
      </c>
      <c r="BD194" s="141">
        <v>-8100285.2999999998</v>
      </c>
      <c r="BE194" s="141">
        <v>-7489026.1200000001</v>
      </c>
      <c r="BF194" s="141">
        <v>-7589398.7999999998</v>
      </c>
      <c r="BG194" s="141">
        <v>-7657357.6299999999</v>
      </c>
      <c r="BH194" s="141">
        <v>-7683316.1699999999</v>
      </c>
      <c r="BI194" s="141">
        <v>-7776627.4199999999</v>
      </c>
      <c r="BJ194" s="141">
        <v>-7831911.4400000004</v>
      </c>
      <c r="BK194" s="141">
        <v>-7898701.0800000001</v>
      </c>
      <c r="BL194" s="141">
        <v>-7946830.75</v>
      </c>
      <c r="BM194" s="141">
        <v>-8010758.9800000004</v>
      </c>
      <c r="BN194" s="141">
        <v>-8075874.7800000003</v>
      </c>
      <c r="BO194" s="141">
        <v>-8078138.9299999997</v>
      </c>
      <c r="BP194" s="141">
        <v>-8183316.46</v>
      </c>
      <c r="BQ194" s="141">
        <v>-8210488.3600000003</v>
      </c>
      <c r="BR194" s="141">
        <v>-8141592.29</v>
      </c>
      <c r="BS194" s="141">
        <v>-8095896.4699999997</v>
      </c>
      <c r="BT194" s="141">
        <v>-8164806.0899999999</v>
      </c>
      <c r="BU194" s="141">
        <v>-8220008.3300000001</v>
      </c>
      <c r="BV194" s="141">
        <v>-8262631.4299999997</v>
      </c>
      <c r="BW194" s="141">
        <v>564694.49</v>
      </c>
      <c r="BX194" s="141">
        <v>-724844.03</v>
      </c>
      <c r="BY194" s="141">
        <v>-539342.42000000004</v>
      </c>
      <c r="BZ194" s="141">
        <v>81316.63</v>
      </c>
      <c r="CA194" s="141">
        <v>495715.23</v>
      </c>
      <c r="CB194" s="141">
        <v>-430719.99</v>
      </c>
    </row>
    <row r="195" spans="1:80" x14ac:dyDescent="0.25">
      <c r="A195" s="136" t="s">
        <v>700</v>
      </c>
      <c r="B195" s="91">
        <v>0</v>
      </c>
      <c r="C195" s="91">
        <v>0</v>
      </c>
      <c r="D195" s="91">
        <v>0</v>
      </c>
      <c r="E195" s="91">
        <v>0</v>
      </c>
      <c r="F195" s="91">
        <v>0</v>
      </c>
      <c r="G195" s="91">
        <v>0</v>
      </c>
      <c r="H195" s="91">
        <v>0</v>
      </c>
      <c r="I195" s="91">
        <v>0</v>
      </c>
      <c r="J195" s="91">
        <v>0</v>
      </c>
      <c r="K195" s="91">
        <v>0</v>
      </c>
      <c r="L195" s="91">
        <v>0</v>
      </c>
      <c r="M195" s="91">
        <v>0</v>
      </c>
      <c r="N195" s="91">
        <v>0</v>
      </c>
      <c r="O195" s="91">
        <v>0</v>
      </c>
      <c r="P195" s="91">
        <v>0</v>
      </c>
      <c r="Q195" s="91">
        <v>0</v>
      </c>
      <c r="R195" s="91">
        <v>0</v>
      </c>
      <c r="S195" s="91">
        <v>0</v>
      </c>
      <c r="T195" s="91">
        <v>0</v>
      </c>
      <c r="U195" s="91">
        <v>0</v>
      </c>
      <c r="V195" s="91">
        <v>0</v>
      </c>
      <c r="W195" s="91">
        <v>0</v>
      </c>
      <c r="X195" s="91">
        <v>0</v>
      </c>
      <c r="Y195" s="91">
        <v>0</v>
      </c>
      <c r="Z195" s="91">
        <v>0</v>
      </c>
      <c r="AA195" s="91">
        <v>0</v>
      </c>
      <c r="AB195" s="91">
        <v>0</v>
      </c>
      <c r="AC195" s="91">
        <v>0</v>
      </c>
      <c r="AD195" s="91">
        <v>0</v>
      </c>
      <c r="AE195" s="91">
        <v>0</v>
      </c>
      <c r="AF195" s="91">
        <v>0</v>
      </c>
      <c r="AG195" s="91">
        <v>0</v>
      </c>
      <c r="AH195" s="91">
        <v>0</v>
      </c>
      <c r="AI195" s="91">
        <v>0</v>
      </c>
      <c r="AJ195" s="91">
        <v>0</v>
      </c>
      <c r="AK195" s="91">
        <v>0</v>
      </c>
      <c r="AL195" s="91">
        <v>0</v>
      </c>
      <c r="AM195" s="91">
        <v>0</v>
      </c>
      <c r="AN195" s="91">
        <v>0</v>
      </c>
      <c r="AO195" s="91">
        <v>0</v>
      </c>
      <c r="AP195" s="91">
        <v>0</v>
      </c>
      <c r="AQ195" s="91">
        <v>0</v>
      </c>
      <c r="AR195" s="91">
        <v>0</v>
      </c>
      <c r="AS195" s="91">
        <v>0</v>
      </c>
      <c r="AT195" s="91">
        <v>0</v>
      </c>
      <c r="AU195" s="91">
        <v>0</v>
      </c>
      <c r="AV195" s="91">
        <v>0</v>
      </c>
      <c r="AW195" s="91">
        <v>0</v>
      </c>
      <c r="AX195" s="91">
        <v>0</v>
      </c>
      <c r="AY195" s="91">
        <v>0</v>
      </c>
      <c r="AZ195" s="91">
        <v>0</v>
      </c>
      <c r="BA195" s="91">
        <v>0</v>
      </c>
      <c r="BB195" s="91">
        <v>0</v>
      </c>
      <c r="BC195" s="91">
        <v>0</v>
      </c>
      <c r="BD195" s="91">
        <v>0</v>
      </c>
      <c r="BE195" s="91">
        <v>0</v>
      </c>
      <c r="BF195" s="91">
        <v>0</v>
      </c>
      <c r="BG195" s="91">
        <v>0</v>
      </c>
      <c r="BH195" s="91">
        <v>0</v>
      </c>
      <c r="BI195" s="91">
        <v>0</v>
      </c>
      <c r="BJ195" s="91">
        <v>0</v>
      </c>
      <c r="BK195" s="91">
        <v>0</v>
      </c>
      <c r="BL195" s="91">
        <v>0</v>
      </c>
      <c r="BM195" s="91">
        <v>0</v>
      </c>
      <c r="BN195" s="91">
        <v>0</v>
      </c>
      <c r="BO195" s="91">
        <v>0</v>
      </c>
      <c r="BP195" s="91">
        <v>0</v>
      </c>
      <c r="BQ195" s="91">
        <v>0</v>
      </c>
      <c r="BR195" s="91">
        <v>0</v>
      </c>
      <c r="BS195" s="91">
        <v>0</v>
      </c>
      <c r="BT195" s="91">
        <v>0</v>
      </c>
      <c r="BU195" s="91">
        <v>0</v>
      </c>
      <c r="BV195" s="91">
        <v>0</v>
      </c>
      <c r="BW195" s="91"/>
      <c r="BX195" s="91"/>
      <c r="BY195" s="91"/>
      <c r="BZ195" s="91"/>
      <c r="CA195" s="91"/>
      <c r="CB195" s="91"/>
    </row>
    <row r="196" spans="1:80" x14ac:dyDescent="0.25">
      <c r="A196" s="171"/>
      <c r="B196" s="91"/>
      <c r="C196" s="91"/>
      <c r="D196" s="91"/>
      <c r="E196" s="91"/>
      <c r="F196" s="91"/>
      <c r="G196" s="91"/>
      <c r="H196" s="91"/>
      <c r="I196" s="91"/>
      <c r="J196" s="91"/>
      <c r="K196" s="91"/>
      <c r="L196" s="91"/>
      <c r="M196" s="91"/>
      <c r="N196" s="91"/>
      <c r="O196" s="91"/>
      <c r="P196" s="91"/>
      <c r="Q196" s="91"/>
      <c r="R196" s="91"/>
      <c r="S196" s="91"/>
      <c r="T196" s="91"/>
      <c r="U196" s="91"/>
      <c r="V196" s="91"/>
      <c r="W196" s="91"/>
      <c r="X196" s="91"/>
      <c r="Y196" s="91"/>
      <c r="Z196" s="91"/>
      <c r="AA196" s="91"/>
      <c r="AB196" s="91"/>
      <c r="AC196" s="91"/>
      <c r="AD196" s="91"/>
      <c r="AE196" s="91"/>
      <c r="AF196" s="91"/>
      <c r="AG196" s="91"/>
      <c r="AH196" s="91"/>
      <c r="AI196" s="91"/>
      <c r="AJ196" s="91"/>
      <c r="AK196" s="91"/>
      <c r="AL196" s="91"/>
      <c r="AM196" s="91"/>
      <c r="AN196" s="91"/>
      <c r="AO196" s="91"/>
      <c r="AP196" s="91"/>
      <c r="AQ196" s="91"/>
      <c r="AR196" s="91"/>
      <c r="AS196" s="91"/>
      <c r="AT196" s="91"/>
      <c r="AU196" s="91"/>
      <c r="AV196" s="91"/>
      <c r="AW196" s="91"/>
      <c r="AX196" s="91"/>
      <c r="AY196" s="91"/>
      <c r="AZ196" s="91"/>
      <c r="BA196" s="91"/>
      <c r="BB196" s="91"/>
      <c r="BC196" s="91"/>
      <c r="BD196" s="91"/>
      <c r="BE196" s="91"/>
      <c r="BF196" s="91"/>
      <c r="BG196" s="91"/>
      <c r="BH196" s="91"/>
      <c r="BI196" s="91"/>
      <c r="BJ196" s="91"/>
      <c r="BK196" s="91"/>
      <c r="BL196" s="91"/>
      <c r="BM196" s="91"/>
      <c r="BN196" s="91"/>
      <c r="BO196" s="91"/>
      <c r="BP196" s="91"/>
      <c r="BQ196" s="91"/>
      <c r="BR196" s="91"/>
      <c r="BS196" s="91"/>
      <c r="BT196" s="91"/>
      <c r="BU196" s="91"/>
      <c r="BV196" s="91"/>
      <c r="BW196" s="91"/>
      <c r="BX196" s="91"/>
      <c r="BY196" s="91"/>
      <c r="BZ196" s="91"/>
      <c r="CA196" s="91"/>
      <c r="CB196" s="91"/>
    </row>
    <row r="197" spans="1:80" x14ac:dyDescent="0.25">
      <c r="A197" s="133">
        <v>6500810</v>
      </c>
      <c r="B197" s="134" t="s">
        <v>748</v>
      </c>
      <c r="C197" s="145"/>
      <c r="D197" s="145"/>
      <c r="E197" s="145"/>
      <c r="F197" s="145"/>
      <c r="G197" s="145"/>
      <c r="H197" s="145"/>
      <c r="I197" s="145"/>
      <c r="J197" s="145"/>
      <c r="K197" s="145"/>
      <c r="L197" s="145"/>
      <c r="M197" s="145"/>
      <c r="N197" s="145"/>
      <c r="O197" s="145"/>
      <c r="P197" s="145"/>
      <c r="Q197" s="145"/>
      <c r="R197" s="145"/>
      <c r="S197" s="145"/>
      <c r="T197" s="145"/>
      <c r="U197" s="145"/>
      <c r="V197" s="145"/>
      <c r="W197" s="145"/>
      <c r="X197" s="145"/>
      <c r="Y197" s="145"/>
      <c r="Z197" s="145"/>
      <c r="AA197" s="145"/>
      <c r="AB197" s="145"/>
      <c r="AC197" s="145"/>
      <c r="AD197" s="145"/>
      <c r="AE197" s="145"/>
      <c r="AF197" s="145"/>
      <c r="AG197" s="145"/>
      <c r="AH197" s="145"/>
      <c r="AI197" s="145"/>
      <c r="AJ197" s="145"/>
      <c r="AK197" s="145"/>
      <c r="AL197" s="145"/>
      <c r="AM197" s="145"/>
      <c r="AN197" s="145"/>
      <c r="AO197" s="145"/>
      <c r="AP197" s="145"/>
      <c r="AQ197" s="145"/>
      <c r="AR197" s="145"/>
      <c r="AS197" s="145"/>
      <c r="AT197" s="145"/>
      <c r="AU197" s="145"/>
      <c r="AV197" s="145"/>
      <c r="AW197" s="145"/>
      <c r="AX197" s="145"/>
      <c r="AY197" s="145"/>
      <c r="AZ197" s="145"/>
      <c r="BA197" s="145"/>
      <c r="BB197" s="145"/>
      <c r="BC197" s="145"/>
      <c r="BD197" s="145"/>
      <c r="BE197" s="145"/>
      <c r="BF197" s="145"/>
      <c r="BG197" s="145"/>
      <c r="BH197" s="145"/>
      <c r="BI197" s="145"/>
      <c r="BJ197" s="145"/>
      <c r="BK197" s="145"/>
      <c r="BL197" s="145"/>
      <c r="BM197" s="145"/>
      <c r="BN197" s="145"/>
      <c r="BO197" s="145"/>
      <c r="BP197" s="145"/>
      <c r="BQ197" s="145"/>
      <c r="BR197" s="145"/>
      <c r="BS197" s="145"/>
      <c r="BT197" s="145"/>
      <c r="BU197" s="145"/>
      <c r="BV197" s="145"/>
      <c r="BW197" s="145"/>
      <c r="BX197" s="145"/>
      <c r="BY197" s="145"/>
      <c r="BZ197" s="145"/>
      <c r="CA197" s="145"/>
      <c r="CB197" s="145"/>
    </row>
    <row r="198" spans="1:80" x14ac:dyDescent="0.25">
      <c r="A198" s="142" t="s">
        <v>698</v>
      </c>
      <c r="B198" s="91"/>
      <c r="C198" s="91">
        <v>0</v>
      </c>
      <c r="D198" s="91">
        <v>472239.28</v>
      </c>
      <c r="E198" s="91">
        <v>944707.95</v>
      </c>
      <c r="F198" s="91">
        <v>1417113.47</v>
      </c>
      <c r="G198" s="91">
        <v>1889434.39</v>
      </c>
      <c r="H198" s="91">
        <v>2370685.98</v>
      </c>
      <c r="I198" s="91">
        <v>2852171.27</v>
      </c>
      <c r="J198" s="91">
        <v>3338296.78</v>
      </c>
      <c r="K198" s="91">
        <v>3829499.17</v>
      </c>
      <c r="L198" s="91">
        <v>4333071.8</v>
      </c>
      <c r="M198" s="91">
        <v>4836442.1900000004</v>
      </c>
      <c r="N198" s="91">
        <v>5346332.82</v>
      </c>
      <c r="O198" s="172">
        <v>0</v>
      </c>
      <c r="P198" s="91">
        <v>531968.91</v>
      </c>
      <c r="Q198" s="91">
        <v>1072819.8</v>
      </c>
      <c r="R198" s="91">
        <v>1615981.28</v>
      </c>
      <c r="S198" s="91">
        <v>2159209.17</v>
      </c>
      <c r="T198" s="91">
        <v>2702503.47</v>
      </c>
      <c r="U198" s="91">
        <v>3245864.17</v>
      </c>
      <c r="V198" s="91">
        <v>3789291.28</v>
      </c>
      <c r="W198" s="91">
        <v>4332784.79</v>
      </c>
      <c r="X198" s="91">
        <v>4876344.71</v>
      </c>
      <c r="Y198" s="91">
        <v>5419971.04</v>
      </c>
      <c r="Z198" s="91">
        <v>5963663.7699999996</v>
      </c>
      <c r="AA198" s="172">
        <v>0</v>
      </c>
      <c r="AB198" s="91">
        <v>460822.86</v>
      </c>
      <c r="AC198" s="91">
        <v>921676.58</v>
      </c>
      <c r="AD198" s="91">
        <v>1382561.15</v>
      </c>
      <c r="AE198" s="91">
        <v>1843476.58</v>
      </c>
      <c r="AF198" s="91">
        <v>2304422.87</v>
      </c>
      <c r="AG198" s="91">
        <v>2765400.01</v>
      </c>
      <c r="AH198" s="91">
        <v>3226408.01</v>
      </c>
      <c r="AI198" s="91">
        <v>3687446.87</v>
      </c>
      <c r="AJ198" s="91">
        <v>4148788.12</v>
      </c>
      <c r="AK198" s="91">
        <v>4610160.2300000004</v>
      </c>
      <c r="AL198" s="91">
        <v>5071563.2</v>
      </c>
      <c r="AM198" s="172">
        <v>0</v>
      </c>
      <c r="AN198" s="91">
        <v>461464.68</v>
      </c>
      <c r="AO198" s="91">
        <v>928240.54</v>
      </c>
      <c r="AP198" s="91">
        <v>1400327.57</v>
      </c>
      <c r="AQ198" s="91">
        <v>1877725.78</v>
      </c>
      <c r="AR198" s="91">
        <v>2360435.16</v>
      </c>
      <c r="AS198" s="91">
        <v>2848455.72</v>
      </c>
      <c r="AT198" s="91">
        <v>3341787.45</v>
      </c>
      <c r="AU198" s="91">
        <v>3840430.36</v>
      </c>
      <c r="AV198" s="91">
        <v>4344384.45</v>
      </c>
      <c r="AW198" s="91">
        <v>4853649.71</v>
      </c>
      <c r="AX198" s="91">
        <v>5368226.1500000004</v>
      </c>
      <c r="AY198" s="172">
        <v>0</v>
      </c>
      <c r="AZ198" s="91">
        <v>525198.79</v>
      </c>
      <c r="BA198" s="91">
        <v>1053209.6599999999</v>
      </c>
      <c r="BB198" s="91">
        <v>1584032.61</v>
      </c>
      <c r="BC198" s="91">
        <v>2117667.64</v>
      </c>
      <c r="BD198" s="91">
        <v>2654114.75</v>
      </c>
      <c r="BE198" s="91">
        <v>3193373.94</v>
      </c>
      <c r="BF198" s="91">
        <v>3735445.21</v>
      </c>
      <c r="BG198" s="91">
        <v>4280328.5599999996</v>
      </c>
      <c r="BH198" s="91">
        <v>4828023.99</v>
      </c>
      <c r="BI198" s="91">
        <v>5378531.5</v>
      </c>
      <c r="BJ198" s="91">
        <v>5931851.0899999999</v>
      </c>
      <c r="BK198" s="172">
        <v>0</v>
      </c>
      <c r="BL198" s="91">
        <v>558943.75</v>
      </c>
      <c r="BM198" s="91">
        <v>1120582.47</v>
      </c>
      <c r="BN198" s="91">
        <v>1684916.16</v>
      </c>
      <c r="BO198" s="91">
        <v>2251944.8199999998</v>
      </c>
      <c r="BP198" s="91">
        <v>2821668.45</v>
      </c>
      <c r="BQ198" s="91">
        <v>3394087.05</v>
      </c>
      <c r="BR198" s="91">
        <v>3969200.61</v>
      </c>
      <c r="BS198" s="91">
        <v>4547009.1399999997</v>
      </c>
      <c r="BT198" s="91">
        <v>5127512.6399999997</v>
      </c>
      <c r="BU198" s="91">
        <v>5710711.1100000003</v>
      </c>
      <c r="BV198" s="91">
        <v>6296604.5499999998</v>
      </c>
      <c r="BW198" s="91"/>
      <c r="BX198" s="91"/>
      <c r="BY198" s="91"/>
      <c r="BZ198" s="91"/>
      <c r="CA198" s="91"/>
      <c r="CB198" s="91"/>
    </row>
    <row r="199" spans="1:80" x14ac:dyDescent="0.25">
      <c r="A199" s="136" t="s">
        <v>749</v>
      </c>
      <c r="B199" s="91"/>
      <c r="C199" s="91">
        <v>472239.28</v>
      </c>
      <c r="D199" s="91">
        <v>472468.67000000004</v>
      </c>
      <c r="E199" s="91">
        <v>472405.52</v>
      </c>
      <c r="F199" s="91">
        <v>472320.92000000004</v>
      </c>
      <c r="G199" s="91">
        <v>481251.58999999997</v>
      </c>
      <c r="H199" s="91">
        <v>481485.29000000004</v>
      </c>
      <c r="I199" s="91">
        <v>486125.51</v>
      </c>
      <c r="J199" s="91">
        <v>491202.39</v>
      </c>
      <c r="K199" s="91">
        <v>503572.63</v>
      </c>
      <c r="L199" s="91">
        <v>503370.39</v>
      </c>
      <c r="M199" s="91">
        <v>509890.63</v>
      </c>
      <c r="N199" s="91">
        <v>510527.91</v>
      </c>
      <c r="O199" s="91">
        <v>531968.90999999992</v>
      </c>
      <c r="P199" s="91">
        <v>540850.89</v>
      </c>
      <c r="Q199" s="91">
        <v>543161.48</v>
      </c>
      <c r="R199" s="91">
        <v>543227.89</v>
      </c>
      <c r="S199" s="91">
        <v>543294.30000000005</v>
      </c>
      <c r="T199" s="91">
        <v>543360.69999999995</v>
      </c>
      <c r="U199" s="91">
        <v>543427.11</v>
      </c>
      <c r="V199" s="91">
        <v>543493.51</v>
      </c>
      <c r="W199" s="91">
        <v>543559.91999999993</v>
      </c>
      <c r="X199" s="91">
        <v>543626.32999999996</v>
      </c>
      <c r="Y199" s="91">
        <v>543692.73</v>
      </c>
      <c r="Z199" s="91">
        <v>543759.14</v>
      </c>
      <c r="AA199" s="91">
        <v>460822.86</v>
      </c>
      <c r="AB199" s="91">
        <v>460853.72000000003</v>
      </c>
      <c r="AC199" s="91">
        <v>460884.57000000007</v>
      </c>
      <c r="AD199" s="91">
        <v>460915.43000000005</v>
      </c>
      <c r="AE199" s="91">
        <v>460946.29000000004</v>
      </c>
      <c r="AF199" s="91">
        <v>460977.14</v>
      </c>
      <c r="AG199" s="91">
        <v>461008</v>
      </c>
      <c r="AH199" s="91">
        <v>461038.86</v>
      </c>
      <c r="AI199" s="91">
        <v>461341.25</v>
      </c>
      <c r="AJ199" s="91">
        <v>461372.11</v>
      </c>
      <c r="AK199" s="91">
        <v>461402.97000000003</v>
      </c>
      <c r="AL199" s="91">
        <v>461433.82000000007</v>
      </c>
      <c r="AM199" s="91">
        <v>461464.68000000005</v>
      </c>
      <c r="AN199" s="91">
        <v>466775.86</v>
      </c>
      <c r="AO199" s="91">
        <v>472087.03</v>
      </c>
      <c r="AP199" s="91">
        <v>477398.21</v>
      </c>
      <c r="AQ199" s="91">
        <v>482709.38</v>
      </c>
      <c r="AR199" s="91">
        <v>488020.56000000006</v>
      </c>
      <c r="AS199" s="91">
        <v>493331.73</v>
      </c>
      <c r="AT199" s="91">
        <v>498642.91000000003</v>
      </c>
      <c r="AU199" s="91">
        <v>503954.09</v>
      </c>
      <c r="AV199" s="91">
        <v>509265.26</v>
      </c>
      <c r="AW199" s="91">
        <v>514576.44000000006</v>
      </c>
      <c r="AX199" s="91">
        <v>519887.61</v>
      </c>
      <c r="AY199" s="91">
        <v>525198.79</v>
      </c>
      <c r="AZ199" s="91">
        <v>528010.87</v>
      </c>
      <c r="BA199" s="91">
        <v>530822.94999999995</v>
      </c>
      <c r="BB199" s="91">
        <v>533635.03</v>
      </c>
      <c r="BC199" s="91">
        <v>536447.11</v>
      </c>
      <c r="BD199" s="91">
        <v>539259.19000000006</v>
      </c>
      <c r="BE199" s="91">
        <v>542071.27</v>
      </c>
      <c r="BF199" s="91">
        <v>544883.35000000009</v>
      </c>
      <c r="BG199" s="91">
        <v>547695.43000000005</v>
      </c>
      <c r="BH199" s="91">
        <v>550507.51</v>
      </c>
      <c r="BI199" s="91">
        <v>553319.59000000008</v>
      </c>
      <c r="BJ199" s="91">
        <v>556131.67000000004</v>
      </c>
      <c r="BK199" s="91">
        <v>558943.75</v>
      </c>
      <c r="BL199" s="91">
        <v>561638.72</v>
      </c>
      <c r="BM199" s="91">
        <v>564333.68999999994</v>
      </c>
      <c r="BN199" s="91">
        <v>567028.66</v>
      </c>
      <c r="BO199" s="91">
        <v>569723.63</v>
      </c>
      <c r="BP199" s="91">
        <v>572418.60000000009</v>
      </c>
      <c r="BQ199" s="91">
        <v>575113.56000000006</v>
      </c>
      <c r="BR199" s="91">
        <v>577808.53</v>
      </c>
      <c r="BS199" s="91">
        <v>580503.5</v>
      </c>
      <c r="BT199" s="91">
        <v>583198.47</v>
      </c>
      <c r="BU199" s="91">
        <v>585893.43999999994</v>
      </c>
      <c r="BV199" s="91">
        <v>588588.41</v>
      </c>
      <c r="BW199" s="91">
        <v>5856860.7300000004</v>
      </c>
      <c r="BX199" s="91">
        <v>6507422.9099999992</v>
      </c>
      <c r="BY199" s="91">
        <v>5532997.0200000005</v>
      </c>
      <c r="BZ199" s="91">
        <v>5888113.7600000007</v>
      </c>
      <c r="CA199" s="91">
        <v>6487982.7599999998</v>
      </c>
      <c r="CB199" s="91">
        <v>6885192.959999999</v>
      </c>
    </row>
    <row r="200" spans="1:80" x14ac:dyDescent="0.25">
      <c r="A200" s="137" t="s">
        <v>643</v>
      </c>
      <c r="B200" s="138"/>
      <c r="C200" s="138"/>
      <c r="D200" s="138"/>
      <c r="E200" s="138"/>
      <c r="F200" s="138"/>
      <c r="G200" s="138"/>
      <c r="H200" s="138"/>
      <c r="I200" s="138"/>
      <c r="J200" s="138"/>
      <c r="K200" s="138"/>
      <c r="L200" s="138"/>
      <c r="M200" s="138"/>
      <c r="N200" s="138"/>
      <c r="O200" s="138"/>
      <c r="P200" s="138"/>
      <c r="Q200" s="138"/>
      <c r="R200" s="138"/>
      <c r="S200" s="138"/>
      <c r="T200" s="138"/>
      <c r="U200" s="138"/>
      <c r="V200" s="138"/>
      <c r="W200" s="138"/>
      <c r="X200" s="138"/>
      <c r="Y200" s="138"/>
      <c r="Z200" s="138"/>
      <c r="AA200" s="138"/>
      <c r="AB200" s="138"/>
      <c r="AC200" s="138"/>
      <c r="AD200" s="138"/>
      <c r="AE200" s="138"/>
      <c r="AF200" s="138"/>
      <c r="AG200" s="138"/>
      <c r="AH200" s="138"/>
      <c r="AI200" s="138"/>
      <c r="AJ200" s="138"/>
      <c r="AK200" s="138"/>
      <c r="AL200" s="138"/>
      <c r="AM200" s="138"/>
      <c r="AN200" s="138"/>
      <c r="AO200" s="138"/>
      <c r="AP200" s="138"/>
      <c r="AQ200" s="138"/>
      <c r="AR200" s="138"/>
      <c r="AS200" s="138"/>
      <c r="AT200" s="138"/>
      <c r="AU200" s="138"/>
      <c r="AV200" s="138"/>
      <c r="AW200" s="138"/>
      <c r="AX200" s="138"/>
      <c r="AY200" s="138"/>
      <c r="AZ200" s="138"/>
      <c r="BA200" s="138"/>
      <c r="BB200" s="138"/>
      <c r="BC200" s="138"/>
      <c r="BD200" s="138"/>
      <c r="BE200" s="138"/>
      <c r="BF200" s="138"/>
      <c r="BG200" s="138"/>
      <c r="BH200" s="138"/>
      <c r="BI200" s="138"/>
      <c r="BJ200" s="138"/>
      <c r="BK200" s="138"/>
      <c r="BL200" s="138"/>
      <c r="BM200" s="138"/>
      <c r="BN200" s="138"/>
      <c r="BO200" s="138"/>
      <c r="BP200" s="138"/>
      <c r="BQ200" s="138"/>
      <c r="BR200" s="138"/>
      <c r="BS200" s="138"/>
      <c r="BT200" s="138"/>
      <c r="BU200" s="138"/>
      <c r="BV200" s="138"/>
      <c r="BW200" s="91">
        <v>0</v>
      </c>
      <c r="BX200" s="91">
        <v>0</v>
      </c>
      <c r="BY200" s="91">
        <v>0</v>
      </c>
      <c r="BZ200" s="91">
        <v>0</v>
      </c>
      <c r="CA200" s="91">
        <v>0</v>
      </c>
      <c r="CB200" s="91">
        <v>0</v>
      </c>
    </row>
    <row r="201" spans="1:80" x14ac:dyDescent="0.25">
      <c r="A201" s="142" t="s">
        <v>315</v>
      </c>
      <c r="B201" s="173"/>
      <c r="C201" s="141">
        <v>472239.28</v>
      </c>
      <c r="D201" s="141">
        <v>944707.95</v>
      </c>
      <c r="E201" s="141">
        <v>1417113.47</v>
      </c>
      <c r="F201" s="141">
        <v>1889434.39</v>
      </c>
      <c r="G201" s="141">
        <v>2370685.98</v>
      </c>
      <c r="H201" s="141">
        <v>2852171.27</v>
      </c>
      <c r="I201" s="141">
        <v>3338296.78</v>
      </c>
      <c r="J201" s="141">
        <v>3829499.17</v>
      </c>
      <c r="K201" s="141">
        <v>4333071.8</v>
      </c>
      <c r="L201" s="141">
        <v>4836442.1900000004</v>
      </c>
      <c r="M201" s="141">
        <v>5346332.82</v>
      </c>
      <c r="N201" s="141">
        <v>5856860.7300000004</v>
      </c>
      <c r="O201" s="141">
        <v>531968.91</v>
      </c>
      <c r="P201" s="141">
        <v>1072819.8</v>
      </c>
      <c r="Q201" s="141">
        <v>1615981.28</v>
      </c>
      <c r="R201" s="141">
        <v>2159209.17</v>
      </c>
      <c r="S201" s="141">
        <v>2702503.47</v>
      </c>
      <c r="T201" s="141">
        <v>3245864.17</v>
      </c>
      <c r="U201" s="141">
        <v>3789291.28</v>
      </c>
      <c r="V201" s="141">
        <v>4332784.79</v>
      </c>
      <c r="W201" s="141">
        <v>4876344.71</v>
      </c>
      <c r="X201" s="141">
        <v>5419971.04</v>
      </c>
      <c r="Y201" s="141">
        <v>5963663.7699999996</v>
      </c>
      <c r="Z201" s="141">
        <v>6507422.9100000001</v>
      </c>
      <c r="AA201" s="141">
        <v>460822.86</v>
      </c>
      <c r="AB201" s="141">
        <v>921676.58</v>
      </c>
      <c r="AC201" s="141">
        <v>1382561.15</v>
      </c>
      <c r="AD201" s="141">
        <v>1843476.58</v>
      </c>
      <c r="AE201" s="141">
        <v>2304422.87</v>
      </c>
      <c r="AF201" s="141">
        <v>2765400.01</v>
      </c>
      <c r="AG201" s="141">
        <v>3226408.01</v>
      </c>
      <c r="AH201" s="141">
        <v>3687446.87</v>
      </c>
      <c r="AI201" s="141">
        <v>4148788.12</v>
      </c>
      <c r="AJ201" s="141">
        <v>4610160.2300000004</v>
      </c>
      <c r="AK201" s="141">
        <v>5071563.2</v>
      </c>
      <c r="AL201" s="141">
        <v>5532997.0199999996</v>
      </c>
      <c r="AM201" s="141">
        <v>461464.68</v>
      </c>
      <c r="AN201" s="141">
        <v>928240.54</v>
      </c>
      <c r="AO201" s="141">
        <v>1400327.57</v>
      </c>
      <c r="AP201" s="141">
        <v>1877725.78</v>
      </c>
      <c r="AQ201" s="141">
        <v>2360435.16</v>
      </c>
      <c r="AR201" s="141">
        <v>2848455.72</v>
      </c>
      <c r="AS201" s="141">
        <v>3341787.45</v>
      </c>
      <c r="AT201" s="141">
        <v>3840430.36</v>
      </c>
      <c r="AU201" s="141">
        <v>4344384.45</v>
      </c>
      <c r="AV201" s="141">
        <v>4853649.71</v>
      </c>
      <c r="AW201" s="141">
        <v>5368226.1500000004</v>
      </c>
      <c r="AX201" s="141">
        <v>5888113.7599999998</v>
      </c>
      <c r="AY201" s="141">
        <v>525198.79</v>
      </c>
      <c r="AZ201" s="141">
        <v>1053209.6599999999</v>
      </c>
      <c r="BA201" s="141">
        <v>1584032.61</v>
      </c>
      <c r="BB201" s="141">
        <v>2117667.64</v>
      </c>
      <c r="BC201" s="141">
        <v>2654114.75</v>
      </c>
      <c r="BD201" s="141">
        <v>3193373.94</v>
      </c>
      <c r="BE201" s="141">
        <v>3735445.21</v>
      </c>
      <c r="BF201" s="141">
        <v>4280328.5599999996</v>
      </c>
      <c r="BG201" s="141">
        <v>4828023.99</v>
      </c>
      <c r="BH201" s="141">
        <v>5378531.5</v>
      </c>
      <c r="BI201" s="141">
        <v>5931851.0899999999</v>
      </c>
      <c r="BJ201" s="141">
        <v>6487982.7599999998</v>
      </c>
      <c r="BK201" s="141">
        <v>558943.75</v>
      </c>
      <c r="BL201" s="141">
        <v>1120582.47</v>
      </c>
      <c r="BM201" s="141">
        <v>1684916.16</v>
      </c>
      <c r="BN201" s="141">
        <v>2251944.8199999998</v>
      </c>
      <c r="BO201" s="141">
        <v>2821668.45</v>
      </c>
      <c r="BP201" s="141">
        <v>3394087.05</v>
      </c>
      <c r="BQ201" s="141">
        <v>3969200.61</v>
      </c>
      <c r="BR201" s="141">
        <v>4547009.1399999997</v>
      </c>
      <c r="BS201" s="141">
        <v>5127512.6399999997</v>
      </c>
      <c r="BT201" s="141">
        <v>5710711.1100000003</v>
      </c>
      <c r="BU201" s="141">
        <v>6296604.5499999998</v>
      </c>
      <c r="BV201" s="141">
        <v>6885192.96</v>
      </c>
      <c r="BW201" s="141">
        <v>5856860.7300000004</v>
      </c>
      <c r="BX201" s="141">
        <v>6507422.9100000001</v>
      </c>
      <c r="BY201" s="141">
        <v>5532997.0199999996</v>
      </c>
      <c r="BZ201" s="141">
        <v>5888113.7599999998</v>
      </c>
      <c r="CA201" s="141">
        <v>6487982.7599999998</v>
      </c>
      <c r="CB201" s="141">
        <v>6885192.96</v>
      </c>
    </row>
    <row r="202" spans="1:80" x14ac:dyDescent="0.25">
      <c r="A202" s="136" t="s">
        <v>700</v>
      </c>
      <c r="B202" s="91"/>
      <c r="C202" s="91">
        <v>0</v>
      </c>
      <c r="D202" s="91">
        <v>0</v>
      </c>
      <c r="E202" s="91">
        <v>0</v>
      </c>
      <c r="F202" s="91">
        <v>0</v>
      </c>
      <c r="G202" s="91">
        <v>0</v>
      </c>
      <c r="H202" s="91">
        <v>0</v>
      </c>
      <c r="I202" s="91">
        <v>0</v>
      </c>
      <c r="J202" s="91">
        <v>0</v>
      </c>
      <c r="K202" s="91">
        <v>0</v>
      </c>
      <c r="L202" s="91">
        <v>0</v>
      </c>
      <c r="M202" s="91">
        <v>0</v>
      </c>
      <c r="N202" s="91">
        <v>0</v>
      </c>
      <c r="O202" s="91">
        <v>0</v>
      </c>
      <c r="P202" s="91">
        <v>0</v>
      </c>
      <c r="Q202" s="91">
        <v>0</v>
      </c>
      <c r="R202" s="91">
        <v>0</v>
      </c>
      <c r="S202" s="91">
        <v>0</v>
      </c>
      <c r="T202" s="91">
        <v>0</v>
      </c>
      <c r="U202" s="91">
        <v>0</v>
      </c>
      <c r="V202" s="91">
        <v>0</v>
      </c>
      <c r="W202" s="91">
        <v>0</v>
      </c>
      <c r="X202" s="91">
        <v>0</v>
      </c>
      <c r="Y202" s="91">
        <v>0</v>
      </c>
      <c r="Z202" s="91">
        <v>0</v>
      </c>
      <c r="AA202" s="91">
        <v>0</v>
      </c>
      <c r="AB202" s="91">
        <v>0</v>
      </c>
      <c r="AC202" s="91">
        <v>0</v>
      </c>
      <c r="AD202" s="91">
        <v>0</v>
      </c>
      <c r="AE202" s="91">
        <v>0</v>
      </c>
      <c r="AF202" s="91">
        <v>0</v>
      </c>
      <c r="AG202" s="91">
        <v>0</v>
      </c>
      <c r="AH202" s="91">
        <v>0</v>
      </c>
      <c r="AI202" s="91">
        <v>0</v>
      </c>
      <c r="AJ202" s="91">
        <v>0</v>
      </c>
      <c r="AK202" s="91">
        <v>0</v>
      </c>
      <c r="AL202" s="91">
        <v>0</v>
      </c>
      <c r="AM202" s="91">
        <v>0</v>
      </c>
      <c r="AN202" s="91">
        <v>0</v>
      </c>
      <c r="AO202" s="91">
        <v>0</v>
      </c>
      <c r="AP202" s="91">
        <v>0</v>
      </c>
      <c r="AQ202" s="91">
        <v>0</v>
      </c>
      <c r="AR202" s="91">
        <v>0</v>
      </c>
      <c r="AS202" s="91">
        <v>0</v>
      </c>
      <c r="AT202" s="91">
        <v>0</v>
      </c>
      <c r="AU202" s="91">
        <v>0</v>
      </c>
      <c r="AV202" s="91">
        <v>0</v>
      </c>
      <c r="AW202" s="91">
        <v>0</v>
      </c>
      <c r="AX202" s="91">
        <v>0</v>
      </c>
      <c r="AY202" s="91">
        <v>0</v>
      </c>
      <c r="AZ202" s="91">
        <v>0</v>
      </c>
      <c r="BA202" s="91">
        <v>0</v>
      </c>
      <c r="BB202" s="91">
        <v>0</v>
      </c>
      <c r="BC202" s="91">
        <v>0</v>
      </c>
      <c r="BD202" s="91">
        <v>0</v>
      </c>
      <c r="BE202" s="91">
        <v>0</v>
      </c>
      <c r="BF202" s="91">
        <v>0</v>
      </c>
      <c r="BG202" s="91">
        <v>0</v>
      </c>
      <c r="BH202" s="91">
        <v>0</v>
      </c>
      <c r="BI202" s="91">
        <v>0</v>
      </c>
      <c r="BJ202" s="91">
        <v>0</v>
      </c>
      <c r="BK202" s="91">
        <v>0</v>
      </c>
      <c r="BL202" s="91">
        <v>0</v>
      </c>
      <c r="BM202" s="91">
        <v>0</v>
      </c>
      <c r="BN202" s="91">
        <v>0</v>
      </c>
      <c r="BO202" s="91">
        <v>0</v>
      </c>
      <c r="BP202" s="91">
        <v>0</v>
      </c>
      <c r="BQ202" s="91">
        <v>0</v>
      </c>
      <c r="BR202" s="91">
        <v>0</v>
      </c>
      <c r="BS202" s="91">
        <v>0</v>
      </c>
      <c r="BT202" s="91">
        <v>0</v>
      </c>
      <c r="BU202" s="91">
        <v>0</v>
      </c>
      <c r="BV202" s="91">
        <v>0</v>
      </c>
      <c r="BW202" s="91"/>
      <c r="BX202" s="91"/>
      <c r="BY202" s="91"/>
      <c r="BZ202" s="91"/>
      <c r="CA202" s="91"/>
      <c r="CB202" s="91"/>
    </row>
    <row r="203" spans="1:80" x14ac:dyDescent="0.25">
      <c r="A203" s="136"/>
      <c r="B203" s="91"/>
      <c r="C203" s="91"/>
      <c r="D203" s="91"/>
      <c r="E203" s="91"/>
      <c r="F203" s="91"/>
      <c r="G203" s="91"/>
      <c r="H203" s="91"/>
      <c r="I203" s="91"/>
      <c r="J203" s="91"/>
      <c r="K203" s="91"/>
      <c r="L203" s="91"/>
      <c r="M203" s="91"/>
      <c r="N203" s="91"/>
      <c r="O203" s="91"/>
      <c r="P203" s="91"/>
      <c r="Q203" s="91"/>
      <c r="R203" s="91"/>
      <c r="S203" s="91"/>
      <c r="T203" s="91"/>
      <c r="U203" s="91"/>
      <c r="V203" s="91"/>
      <c r="W203" s="91"/>
      <c r="X203" s="91"/>
      <c r="Y203" s="91"/>
      <c r="Z203" s="91"/>
      <c r="AA203" s="91"/>
      <c r="AB203" s="91"/>
      <c r="AC203" s="91"/>
      <c r="AD203" s="91"/>
      <c r="AE203" s="91"/>
      <c r="AF203" s="91"/>
      <c r="AG203" s="91"/>
      <c r="AH203" s="91"/>
      <c r="AI203" s="91"/>
      <c r="AJ203" s="91"/>
      <c r="AK203" s="91"/>
      <c r="AL203" s="91"/>
      <c r="AM203" s="91"/>
      <c r="AN203" s="91"/>
      <c r="AO203" s="91"/>
      <c r="AP203" s="91"/>
      <c r="AQ203" s="91"/>
      <c r="AR203" s="91"/>
      <c r="AS203" s="91"/>
      <c r="AT203" s="91"/>
      <c r="AU203" s="91"/>
      <c r="AV203" s="91"/>
      <c r="AW203" s="91"/>
      <c r="AX203" s="91"/>
      <c r="AY203" s="91"/>
      <c r="AZ203" s="91"/>
      <c r="BA203" s="91"/>
      <c r="BB203" s="91"/>
      <c r="BC203" s="91"/>
      <c r="BD203" s="91"/>
      <c r="BE203" s="91"/>
      <c r="BF203" s="91"/>
      <c r="BG203" s="91"/>
      <c r="BH203" s="91"/>
      <c r="BI203" s="91"/>
      <c r="BJ203" s="91"/>
      <c r="BK203" s="91"/>
      <c r="BL203" s="91"/>
      <c r="BM203" s="91"/>
      <c r="BN203" s="91"/>
      <c r="BO203" s="91"/>
      <c r="BP203" s="91"/>
      <c r="BQ203" s="91"/>
      <c r="BR203" s="91"/>
      <c r="BS203" s="91"/>
      <c r="BT203" s="91"/>
      <c r="BU203" s="91"/>
      <c r="BV203" s="91"/>
      <c r="BW203" s="91"/>
      <c r="BX203" s="91"/>
      <c r="BY203" s="91"/>
      <c r="BZ203" s="91"/>
      <c r="CA203" s="91"/>
      <c r="CB203" s="91"/>
    </row>
    <row r="204" spans="1:80" x14ac:dyDescent="0.25">
      <c r="A204" s="133">
        <v>6800010</v>
      </c>
      <c r="B204" s="134" t="s">
        <v>750</v>
      </c>
      <c r="C204" s="145"/>
      <c r="D204" s="145"/>
      <c r="E204" s="145"/>
      <c r="F204" s="145"/>
      <c r="G204" s="145"/>
      <c r="H204" s="145"/>
      <c r="I204" s="145"/>
      <c r="J204" s="145"/>
      <c r="K204" s="145"/>
      <c r="L204" s="145"/>
      <c r="M204" s="145"/>
      <c r="N204" s="145"/>
      <c r="O204" s="145"/>
      <c r="P204" s="145"/>
      <c r="Q204" s="145"/>
      <c r="R204" s="145"/>
      <c r="S204" s="145"/>
      <c r="T204" s="145"/>
      <c r="U204" s="145"/>
      <c r="V204" s="145"/>
      <c r="W204" s="145"/>
      <c r="X204" s="145"/>
      <c r="Y204" s="145"/>
      <c r="Z204" s="145"/>
      <c r="AA204" s="145"/>
      <c r="AB204" s="145"/>
      <c r="AC204" s="145"/>
      <c r="AD204" s="145"/>
      <c r="AE204" s="145"/>
      <c r="AF204" s="145"/>
      <c r="AG204" s="145"/>
      <c r="AH204" s="145"/>
      <c r="AI204" s="145"/>
      <c r="AJ204" s="145"/>
      <c r="AK204" s="145"/>
      <c r="AL204" s="145"/>
      <c r="AM204" s="145"/>
      <c r="AN204" s="145"/>
      <c r="AO204" s="145"/>
      <c r="AP204" s="145"/>
      <c r="AQ204" s="145"/>
      <c r="AR204" s="145"/>
      <c r="AS204" s="145"/>
      <c r="AT204" s="145"/>
      <c r="AU204" s="145"/>
      <c r="AV204" s="145"/>
      <c r="AW204" s="145"/>
      <c r="AX204" s="145"/>
      <c r="AY204" s="145"/>
      <c r="AZ204" s="145"/>
      <c r="BA204" s="145"/>
      <c r="BB204" s="145"/>
      <c r="BC204" s="145"/>
      <c r="BD204" s="145"/>
      <c r="BE204" s="145"/>
      <c r="BF204" s="145"/>
      <c r="BG204" s="145"/>
      <c r="BH204" s="145"/>
      <c r="BI204" s="145"/>
      <c r="BJ204" s="145"/>
      <c r="BK204" s="145"/>
      <c r="BL204" s="145"/>
      <c r="BM204" s="145"/>
      <c r="BN204" s="145"/>
      <c r="BO204" s="145"/>
      <c r="BP204" s="145"/>
      <c r="BQ204" s="145"/>
      <c r="BR204" s="145"/>
      <c r="BS204" s="145"/>
      <c r="BT204" s="145"/>
      <c r="BU204" s="145"/>
      <c r="BV204" s="145"/>
      <c r="BW204" s="145"/>
      <c r="BX204" s="145"/>
      <c r="BY204" s="145"/>
      <c r="BZ204" s="145"/>
      <c r="CA204" s="145"/>
      <c r="CB204" s="145"/>
    </row>
    <row r="205" spans="1:80" x14ac:dyDescent="0.25">
      <c r="A205" s="136" t="s">
        <v>698</v>
      </c>
      <c r="B205" s="91"/>
      <c r="C205" s="91">
        <v>0</v>
      </c>
      <c r="D205" s="91">
        <v>2566016.11</v>
      </c>
      <c r="E205" s="91">
        <v>5138954.45</v>
      </c>
      <c r="F205" s="91">
        <v>7720155.9699999997</v>
      </c>
      <c r="G205" s="91">
        <v>10361489.289999999</v>
      </c>
      <c r="H205" s="91">
        <v>13002542.890000001</v>
      </c>
      <c r="I205" s="91">
        <v>15664029.01</v>
      </c>
      <c r="J205" s="91">
        <v>18352174.640000001</v>
      </c>
      <c r="K205" s="91">
        <v>21064865.100000001</v>
      </c>
      <c r="L205" s="91">
        <v>23804229.800000001</v>
      </c>
      <c r="M205" s="91">
        <v>26527311.379999999</v>
      </c>
      <c r="N205" s="91">
        <v>29256101.390000001</v>
      </c>
      <c r="O205" s="172">
        <v>0</v>
      </c>
      <c r="P205" s="91">
        <v>2924357.7</v>
      </c>
      <c r="Q205" s="91">
        <v>5882663.4900000002</v>
      </c>
      <c r="R205" s="91">
        <v>8888981.4299999997</v>
      </c>
      <c r="S205" s="91">
        <v>11925000.210000001</v>
      </c>
      <c r="T205" s="91">
        <v>14960085.93</v>
      </c>
      <c r="U205" s="91">
        <v>17954558.34</v>
      </c>
      <c r="V205" s="91">
        <v>20954253.039999999</v>
      </c>
      <c r="W205" s="91">
        <v>23954035.350000001</v>
      </c>
      <c r="X205" s="91">
        <v>26948048.460000001</v>
      </c>
      <c r="Y205" s="91">
        <v>30019483.07</v>
      </c>
      <c r="Z205" s="91">
        <v>33101015.649999999</v>
      </c>
      <c r="AA205" s="172">
        <v>0</v>
      </c>
      <c r="AB205" s="91">
        <v>3237612.43</v>
      </c>
      <c r="AC205" s="91">
        <v>6474534.3899999997</v>
      </c>
      <c r="AD205" s="91">
        <v>9713769.0399999991</v>
      </c>
      <c r="AE205" s="91">
        <v>12965924.720000001</v>
      </c>
      <c r="AF205" s="91">
        <v>16220717.23</v>
      </c>
      <c r="AG205" s="91">
        <v>19476568.41</v>
      </c>
      <c r="AH205" s="91">
        <v>22733800.16</v>
      </c>
      <c r="AI205" s="91">
        <v>25990907.440000001</v>
      </c>
      <c r="AJ205" s="91">
        <v>29247099.190000001</v>
      </c>
      <c r="AK205" s="91">
        <v>32639279.100000001</v>
      </c>
      <c r="AL205" s="91">
        <v>36208258.659999996</v>
      </c>
      <c r="AM205" s="172">
        <v>0</v>
      </c>
      <c r="AN205" s="91">
        <v>3679038.63</v>
      </c>
      <c r="AO205" s="91">
        <v>7360527.9000000004</v>
      </c>
      <c r="AP205" s="91">
        <v>11043563.039999999</v>
      </c>
      <c r="AQ205" s="91">
        <v>14767104.23</v>
      </c>
      <c r="AR205" s="91">
        <v>18495044.530000001</v>
      </c>
      <c r="AS205" s="91">
        <v>22205708.890000001</v>
      </c>
      <c r="AT205" s="91">
        <v>25914319.370000001</v>
      </c>
      <c r="AU205" s="91">
        <v>29629184.469999999</v>
      </c>
      <c r="AV205" s="91">
        <v>33343366.68</v>
      </c>
      <c r="AW205" s="91">
        <v>37307971.829999998</v>
      </c>
      <c r="AX205" s="91">
        <v>41284846.270000003</v>
      </c>
      <c r="AY205" s="172">
        <v>0</v>
      </c>
      <c r="AZ205" s="91">
        <v>4742385.93</v>
      </c>
      <c r="BA205" s="91">
        <v>9487889.9199999999</v>
      </c>
      <c r="BB205" s="91">
        <v>14234506.960000001</v>
      </c>
      <c r="BC205" s="91">
        <v>19057374.219999999</v>
      </c>
      <c r="BD205" s="91">
        <v>23884946.010000002</v>
      </c>
      <c r="BE205" s="91">
        <v>28717222.329999998</v>
      </c>
      <c r="BF205" s="91">
        <v>33690379.439999998</v>
      </c>
      <c r="BG205" s="91">
        <v>38671176.609999999</v>
      </c>
      <c r="BH205" s="91">
        <v>43567979.390000001</v>
      </c>
      <c r="BI205" s="91">
        <v>48802653.409999996</v>
      </c>
      <c r="BJ205" s="91">
        <v>54055877.439999998</v>
      </c>
      <c r="BK205" s="172">
        <v>0</v>
      </c>
      <c r="BL205" s="91">
        <v>5591549.3700000001</v>
      </c>
      <c r="BM205" s="91">
        <v>11185909.02</v>
      </c>
      <c r="BN205" s="91">
        <v>16781409.120000001</v>
      </c>
      <c r="BO205" s="91">
        <v>22380659.550000001</v>
      </c>
      <c r="BP205" s="91">
        <v>27983476.640000001</v>
      </c>
      <c r="BQ205" s="91">
        <v>33591389.049999997</v>
      </c>
      <c r="BR205" s="91">
        <v>39199522.82</v>
      </c>
      <c r="BS205" s="91">
        <v>44813677</v>
      </c>
      <c r="BT205" s="91">
        <v>50433781.789999999</v>
      </c>
      <c r="BU205" s="91">
        <v>56182034.850000001</v>
      </c>
      <c r="BV205" s="91">
        <v>61942526.200000003</v>
      </c>
      <c r="BW205" s="91"/>
      <c r="BX205" s="91"/>
      <c r="BY205" s="91"/>
      <c r="BZ205" s="91"/>
      <c r="CA205" s="91"/>
      <c r="CB205" s="91"/>
    </row>
    <row r="206" spans="1:80" x14ac:dyDescent="0.25">
      <c r="A206" s="136" t="s">
        <v>674</v>
      </c>
      <c r="B206" s="91"/>
      <c r="C206" s="91">
        <v>2566016.11</v>
      </c>
      <c r="D206" s="91">
        <v>2572938.34</v>
      </c>
      <c r="E206" s="91">
        <v>2581201.5199999996</v>
      </c>
      <c r="F206" s="91">
        <v>2641333.3199999998</v>
      </c>
      <c r="G206" s="91">
        <v>2641053.6</v>
      </c>
      <c r="H206" s="91">
        <v>2661486.12</v>
      </c>
      <c r="I206" s="91">
        <v>2688145.63</v>
      </c>
      <c r="J206" s="91">
        <v>2712690.46</v>
      </c>
      <c r="K206" s="91">
        <v>2739364.7</v>
      </c>
      <c r="L206" s="91">
        <v>2723081.58</v>
      </c>
      <c r="M206" s="91">
        <v>2728790.0100000002</v>
      </c>
      <c r="N206" s="91">
        <v>2727633.87</v>
      </c>
      <c r="O206" s="91">
        <v>2924357.7</v>
      </c>
      <c r="P206" s="91">
        <v>2958305.79</v>
      </c>
      <c r="Q206" s="91">
        <v>3006317.94</v>
      </c>
      <c r="R206" s="91">
        <v>3036018.7800000003</v>
      </c>
      <c r="S206" s="91">
        <v>3035085.72</v>
      </c>
      <c r="T206" s="91">
        <v>2994472.41</v>
      </c>
      <c r="U206" s="91">
        <v>2999694.7</v>
      </c>
      <c r="V206" s="91">
        <v>2999782.31</v>
      </c>
      <c r="W206" s="91">
        <v>2994013.1100000003</v>
      </c>
      <c r="X206" s="91">
        <v>3071434.6100000003</v>
      </c>
      <c r="Y206" s="91">
        <v>3081532.58</v>
      </c>
      <c r="Z206" s="91">
        <v>3093224.64</v>
      </c>
      <c r="AA206" s="91">
        <v>3237612.43</v>
      </c>
      <c r="AB206" s="91">
        <v>3236921.9600000004</v>
      </c>
      <c r="AC206" s="91">
        <v>3239234.6500000004</v>
      </c>
      <c r="AD206" s="91">
        <v>3252155.68</v>
      </c>
      <c r="AE206" s="91">
        <v>3254792.5100000002</v>
      </c>
      <c r="AF206" s="91">
        <v>3255851.18</v>
      </c>
      <c r="AG206" s="91">
        <v>3257231.75</v>
      </c>
      <c r="AH206" s="91">
        <v>3257107.2800000003</v>
      </c>
      <c r="AI206" s="91">
        <v>3256191.75</v>
      </c>
      <c r="AJ206" s="91">
        <v>3392179.91</v>
      </c>
      <c r="AK206" s="91">
        <v>3568979.56</v>
      </c>
      <c r="AL206" s="91">
        <v>3583273.81</v>
      </c>
      <c r="AM206" s="91">
        <v>3679038.6300000004</v>
      </c>
      <c r="AN206" s="91">
        <v>3681489.27</v>
      </c>
      <c r="AO206" s="91">
        <v>3683035.14</v>
      </c>
      <c r="AP206" s="91">
        <v>3723541.1900000004</v>
      </c>
      <c r="AQ206" s="91">
        <v>3727940.3000000003</v>
      </c>
      <c r="AR206" s="91">
        <v>3710664.3600000003</v>
      </c>
      <c r="AS206" s="91">
        <v>3708610.4800000004</v>
      </c>
      <c r="AT206" s="91">
        <v>3714865.1</v>
      </c>
      <c r="AU206" s="91">
        <v>3714182.2100000004</v>
      </c>
      <c r="AV206" s="91">
        <v>3964605.1500000004</v>
      </c>
      <c r="AW206" s="91">
        <v>3976874.4400000004</v>
      </c>
      <c r="AX206" s="91">
        <v>3989957.9600000004</v>
      </c>
      <c r="AY206" s="91">
        <v>4742385.9300000006</v>
      </c>
      <c r="AZ206" s="91">
        <v>4745503.99</v>
      </c>
      <c r="BA206" s="91">
        <v>4746617.04</v>
      </c>
      <c r="BB206" s="91">
        <v>4822867.26</v>
      </c>
      <c r="BC206" s="91">
        <v>4827571.79</v>
      </c>
      <c r="BD206" s="91">
        <v>4832276.32</v>
      </c>
      <c r="BE206" s="91">
        <v>4973157.1100000003</v>
      </c>
      <c r="BF206" s="91">
        <v>4980797.17</v>
      </c>
      <c r="BG206" s="91">
        <v>4896802.78</v>
      </c>
      <c r="BH206" s="91">
        <v>5234674.0200000005</v>
      </c>
      <c r="BI206" s="91">
        <v>5253224.03</v>
      </c>
      <c r="BJ206" s="91">
        <v>5268977.78</v>
      </c>
      <c r="BK206" s="91">
        <v>5591549.3700000001</v>
      </c>
      <c r="BL206" s="91">
        <v>5594359.6500000004</v>
      </c>
      <c r="BM206" s="91">
        <v>5595500.1000000006</v>
      </c>
      <c r="BN206" s="91">
        <v>5599250.4300000006</v>
      </c>
      <c r="BO206" s="91">
        <v>5602817.0899999999</v>
      </c>
      <c r="BP206" s="91">
        <v>5607912.4100000001</v>
      </c>
      <c r="BQ206" s="91">
        <v>5608133.7700000005</v>
      </c>
      <c r="BR206" s="91">
        <v>5614154.1800000006</v>
      </c>
      <c r="BS206" s="91">
        <v>5620104.79</v>
      </c>
      <c r="BT206" s="91">
        <v>5748253.0600000005</v>
      </c>
      <c r="BU206" s="91">
        <v>5760491.3500000006</v>
      </c>
      <c r="BV206" s="91">
        <v>5787701.96</v>
      </c>
      <c r="BW206" s="91">
        <v>31983735.259999998</v>
      </c>
      <c r="BX206" s="91">
        <v>36194240.289999999</v>
      </c>
      <c r="BY206" s="91">
        <v>39791532.470000006</v>
      </c>
      <c r="BZ206" s="91">
        <v>45274804.230000004</v>
      </c>
      <c r="CA206" s="91">
        <v>59324855.220000006</v>
      </c>
      <c r="CB206" s="91">
        <v>67730228.159999996</v>
      </c>
    </row>
    <row r="207" spans="1:80" x14ac:dyDescent="0.25">
      <c r="A207" s="137" t="s">
        <v>643</v>
      </c>
      <c r="B207" s="138"/>
      <c r="C207" s="138"/>
      <c r="D207" s="138"/>
      <c r="E207" s="138"/>
      <c r="F207" s="138"/>
      <c r="G207" s="138"/>
      <c r="H207" s="138"/>
      <c r="I207" s="138"/>
      <c r="J207" s="138"/>
      <c r="K207" s="138"/>
      <c r="L207" s="138"/>
      <c r="M207" s="138"/>
      <c r="N207" s="138"/>
      <c r="O207" s="138"/>
      <c r="P207" s="138"/>
      <c r="Q207" s="138"/>
      <c r="R207" s="138"/>
      <c r="S207" s="138"/>
      <c r="T207" s="138"/>
      <c r="U207" s="138"/>
      <c r="V207" s="138"/>
      <c r="W207" s="138"/>
      <c r="X207" s="138"/>
      <c r="Y207" s="138"/>
      <c r="Z207" s="138"/>
      <c r="AA207" s="138"/>
      <c r="AB207" s="138"/>
      <c r="AC207" s="138"/>
      <c r="AD207" s="138"/>
      <c r="AE207" s="138"/>
      <c r="AF207" s="138"/>
      <c r="AG207" s="138"/>
      <c r="AH207" s="138"/>
      <c r="AI207" s="138"/>
      <c r="AJ207" s="138"/>
      <c r="AK207" s="138"/>
      <c r="AL207" s="138"/>
      <c r="AM207" s="138"/>
      <c r="AN207" s="138"/>
      <c r="AO207" s="138"/>
      <c r="AP207" s="138"/>
      <c r="AQ207" s="138"/>
      <c r="AR207" s="138"/>
      <c r="AS207" s="138"/>
      <c r="AT207" s="138"/>
      <c r="AU207" s="138"/>
      <c r="AV207" s="138"/>
      <c r="AW207" s="138"/>
      <c r="AX207" s="138"/>
      <c r="AY207" s="138"/>
      <c r="AZ207" s="138"/>
      <c r="BA207" s="138"/>
      <c r="BB207" s="138"/>
      <c r="BC207" s="138"/>
      <c r="BD207" s="138"/>
      <c r="BE207" s="138"/>
      <c r="BF207" s="138"/>
      <c r="BG207" s="138"/>
      <c r="BH207" s="138"/>
      <c r="BI207" s="138"/>
      <c r="BJ207" s="138"/>
      <c r="BK207" s="138"/>
      <c r="BL207" s="138"/>
      <c r="BM207" s="138"/>
      <c r="BN207" s="138"/>
      <c r="BO207" s="138"/>
      <c r="BP207" s="138"/>
      <c r="BQ207" s="138"/>
      <c r="BR207" s="138"/>
      <c r="BS207" s="138"/>
      <c r="BT207" s="138"/>
      <c r="BU207" s="138"/>
      <c r="BV207" s="138"/>
      <c r="BW207" s="91">
        <v>0</v>
      </c>
      <c r="BX207" s="91">
        <v>0</v>
      </c>
      <c r="BY207" s="91">
        <v>0</v>
      </c>
      <c r="BZ207" s="91">
        <v>0</v>
      </c>
      <c r="CA207" s="91">
        <v>0</v>
      </c>
      <c r="CB207" s="91">
        <v>0</v>
      </c>
    </row>
    <row r="208" spans="1:80" x14ac:dyDescent="0.25">
      <c r="A208" s="136" t="s">
        <v>315</v>
      </c>
      <c r="B208" s="173"/>
      <c r="C208" s="141">
        <v>2566016.11</v>
      </c>
      <c r="D208" s="141">
        <v>5138954.45</v>
      </c>
      <c r="E208" s="141">
        <v>7720155.9699999997</v>
      </c>
      <c r="F208" s="141">
        <v>10361489.289999999</v>
      </c>
      <c r="G208" s="141">
        <v>13002542.890000001</v>
      </c>
      <c r="H208" s="141">
        <v>15664029.01</v>
      </c>
      <c r="I208" s="141">
        <v>18352174.640000001</v>
      </c>
      <c r="J208" s="141">
        <v>21064865.100000001</v>
      </c>
      <c r="K208" s="141">
        <v>23804229.800000001</v>
      </c>
      <c r="L208" s="141">
        <v>26527311.379999999</v>
      </c>
      <c r="M208" s="141">
        <v>29256101.390000001</v>
      </c>
      <c r="N208" s="141">
        <v>31983735.260000002</v>
      </c>
      <c r="O208" s="141">
        <v>2924357.7</v>
      </c>
      <c r="P208" s="141">
        <v>5882663.4900000002</v>
      </c>
      <c r="Q208" s="141">
        <v>8888981.4299999997</v>
      </c>
      <c r="R208" s="141">
        <v>11925000.210000001</v>
      </c>
      <c r="S208" s="141">
        <v>14960085.93</v>
      </c>
      <c r="T208" s="141">
        <v>17954558.34</v>
      </c>
      <c r="U208" s="141">
        <v>20954253.039999999</v>
      </c>
      <c r="V208" s="141">
        <v>23954035.350000001</v>
      </c>
      <c r="W208" s="141">
        <v>26948048.460000001</v>
      </c>
      <c r="X208" s="141">
        <v>30019483.07</v>
      </c>
      <c r="Y208" s="141">
        <v>33101015.649999999</v>
      </c>
      <c r="Z208" s="141">
        <v>36194240.289999999</v>
      </c>
      <c r="AA208" s="141">
        <v>3237612.43</v>
      </c>
      <c r="AB208" s="141">
        <v>6474534.3899999997</v>
      </c>
      <c r="AC208" s="141">
        <v>9713769.0399999991</v>
      </c>
      <c r="AD208" s="141">
        <v>12965924.720000001</v>
      </c>
      <c r="AE208" s="141">
        <v>16220717.23</v>
      </c>
      <c r="AF208" s="141">
        <v>19476568.41</v>
      </c>
      <c r="AG208" s="141">
        <v>22733800.16</v>
      </c>
      <c r="AH208" s="141">
        <v>25990907.440000001</v>
      </c>
      <c r="AI208" s="141">
        <v>29247099.190000001</v>
      </c>
      <c r="AJ208" s="141">
        <v>32639279.100000001</v>
      </c>
      <c r="AK208" s="141">
        <v>36208258.659999996</v>
      </c>
      <c r="AL208" s="141">
        <v>39791532.469999999</v>
      </c>
      <c r="AM208" s="141">
        <v>3679038.63</v>
      </c>
      <c r="AN208" s="141">
        <v>7360527.9000000004</v>
      </c>
      <c r="AO208" s="141">
        <v>11043563.039999999</v>
      </c>
      <c r="AP208" s="141">
        <v>14767104.23</v>
      </c>
      <c r="AQ208" s="141">
        <v>18495044.530000001</v>
      </c>
      <c r="AR208" s="141">
        <v>22205708.890000001</v>
      </c>
      <c r="AS208" s="141">
        <v>25914319.370000001</v>
      </c>
      <c r="AT208" s="141">
        <v>29629184.469999999</v>
      </c>
      <c r="AU208" s="141">
        <v>33343366.68</v>
      </c>
      <c r="AV208" s="141">
        <v>37307971.829999998</v>
      </c>
      <c r="AW208" s="141">
        <v>41284846.270000003</v>
      </c>
      <c r="AX208" s="141">
        <v>45274804.229999997</v>
      </c>
      <c r="AY208" s="141">
        <v>4742385.93</v>
      </c>
      <c r="AZ208" s="141">
        <v>9487889.9199999999</v>
      </c>
      <c r="BA208" s="141">
        <v>14234506.960000001</v>
      </c>
      <c r="BB208" s="141">
        <v>19057374.219999999</v>
      </c>
      <c r="BC208" s="141">
        <v>23884946.010000002</v>
      </c>
      <c r="BD208" s="141">
        <v>28717222.329999998</v>
      </c>
      <c r="BE208" s="141">
        <v>33690379.439999998</v>
      </c>
      <c r="BF208" s="141">
        <v>38671176.609999999</v>
      </c>
      <c r="BG208" s="141">
        <v>43567979.390000001</v>
      </c>
      <c r="BH208" s="141">
        <v>48802653.409999996</v>
      </c>
      <c r="BI208" s="141">
        <v>54055877.439999998</v>
      </c>
      <c r="BJ208" s="141">
        <v>59324855.219999999</v>
      </c>
      <c r="BK208" s="141">
        <v>5591549.3700000001</v>
      </c>
      <c r="BL208" s="141">
        <v>11185909.02</v>
      </c>
      <c r="BM208" s="141">
        <v>16781409.120000001</v>
      </c>
      <c r="BN208" s="141">
        <v>22380659.550000001</v>
      </c>
      <c r="BO208" s="141">
        <v>27983476.640000001</v>
      </c>
      <c r="BP208" s="141">
        <v>33591389.049999997</v>
      </c>
      <c r="BQ208" s="141">
        <v>39199522.82</v>
      </c>
      <c r="BR208" s="141">
        <v>44813677</v>
      </c>
      <c r="BS208" s="141">
        <v>50433781.789999999</v>
      </c>
      <c r="BT208" s="141">
        <v>56182034.850000001</v>
      </c>
      <c r="BU208" s="141">
        <v>61942526.200000003</v>
      </c>
      <c r="BV208" s="141">
        <v>67730228.159999996</v>
      </c>
      <c r="BW208" s="141">
        <v>31983735.260000002</v>
      </c>
      <c r="BX208" s="141">
        <v>36194240.289999999</v>
      </c>
      <c r="BY208" s="141">
        <v>39791532.469999999</v>
      </c>
      <c r="BZ208" s="141">
        <v>45274804.229999997</v>
      </c>
      <c r="CA208" s="141">
        <v>59324855.219999999</v>
      </c>
      <c r="CB208" s="141">
        <v>67730228.159999996</v>
      </c>
    </row>
    <row r="209" spans="1:80" x14ac:dyDescent="0.25">
      <c r="A209" s="136" t="s">
        <v>700</v>
      </c>
      <c r="B209" s="91"/>
      <c r="C209" s="91">
        <v>0</v>
      </c>
      <c r="D209" s="91">
        <v>0</v>
      </c>
      <c r="E209" s="91">
        <v>0</v>
      </c>
      <c r="F209" s="91">
        <v>0</v>
      </c>
      <c r="G209" s="91">
        <v>0</v>
      </c>
      <c r="H209" s="91">
        <v>0</v>
      </c>
      <c r="I209" s="91">
        <v>0</v>
      </c>
      <c r="J209" s="91">
        <v>0</v>
      </c>
      <c r="K209" s="91">
        <v>0</v>
      </c>
      <c r="L209" s="91">
        <v>0</v>
      </c>
      <c r="M209" s="91">
        <v>0</v>
      </c>
      <c r="N209" s="91">
        <v>0</v>
      </c>
      <c r="O209" s="91">
        <v>0</v>
      </c>
      <c r="P209" s="91">
        <v>0</v>
      </c>
      <c r="Q209" s="91">
        <v>0</v>
      </c>
      <c r="R209" s="91">
        <v>0</v>
      </c>
      <c r="S209" s="91">
        <v>0</v>
      </c>
      <c r="T209" s="91">
        <v>0</v>
      </c>
      <c r="U209" s="91">
        <v>0</v>
      </c>
      <c r="V209" s="91">
        <v>0</v>
      </c>
      <c r="W209" s="91">
        <v>0</v>
      </c>
      <c r="X209" s="91">
        <v>0</v>
      </c>
      <c r="Y209" s="91">
        <v>0</v>
      </c>
      <c r="Z209" s="91">
        <v>0</v>
      </c>
      <c r="AA209" s="91">
        <v>0</v>
      </c>
      <c r="AB209" s="91">
        <v>0</v>
      </c>
      <c r="AC209" s="91">
        <v>0</v>
      </c>
      <c r="AD209" s="91">
        <v>0</v>
      </c>
      <c r="AE209" s="91">
        <v>0</v>
      </c>
      <c r="AF209" s="91">
        <v>0</v>
      </c>
      <c r="AG209" s="91">
        <v>0</v>
      </c>
      <c r="AH209" s="91">
        <v>0</v>
      </c>
      <c r="AI209" s="91">
        <v>0</v>
      </c>
      <c r="AJ209" s="91">
        <v>0</v>
      </c>
      <c r="AK209" s="91">
        <v>0</v>
      </c>
      <c r="AL209" s="91">
        <v>0</v>
      </c>
      <c r="AM209" s="91">
        <v>0</v>
      </c>
      <c r="AN209" s="91">
        <v>0</v>
      </c>
      <c r="AO209" s="91">
        <v>0</v>
      </c>
      <c r="AP209" s="91">
        <v>0</v>
      </c>
      <c r="AQ209" s="91">
        <v>0</v>
      </c>
      <c r="AR209" s="91">
        <v>0</v>
      </c>
      <c r="AS209" s="91">
        <v>0</v>
      </c>
      <c r="AT209" s="91">
        <v>0</v>
      </c>
      <c r="AU209" s="91">
        <v>0</v>
      </c>
      <c r="AV209" s="91">
        <v>0</v>
      </c>
      <c r="AW209" s="91">
        <v>0</v>
      </c>
      <c r="AX209" s="91">
        <v>0</v>
      </c>
      <c r="AY209" s="91">
        <v>0</v>
      </c>
      <c r="AZ209" s="91">
        <v>0</v>
      </c>
      <c r="BA209" s="91">
        <v>0</v>
      </c>
      <c r="BB209" s="91">
        <v>0</v>
      </c>
      <c r="BC209" s="91">
        <v>0</v>
      </c>
      <c r="BD209" s="91">
        <v>0</v>
      </c>
      <c r="BE209" s="91">
        <v>0</v>
      </c>
      <c r="BF209" s="91">
        <v>0</v>
      </c>
      <c r="BG209" s="91">
        <v>0</v>
      </c>
      <c r="BH209" s="91">
        <v>0</v>
      </c>
      <c r="BI209" s="91">
        <v>0</v>
      </c>
      <c r="BJ209" s="91">
        <v>0</v>
      </c>
      <c r="BK209" s="91">
        <v>0</v>
      </c>
      <c r="BL209" s="91">
        <v>0</v>
      </c>
      <c r="BM209" s="91">
        <v>0</v>
      </c>
      <c r="BN209" s="91">
        <v>0</v>
      </c>
      <c r="BO209" s="91">
        <v>0</v>
      </c>
      <c r="BP209" s="91">
        <v>0</v>
      </c>
      <c r="BQ209" s="91">
        <v>0</v>
      </c>
      <c r="BR209" s="91">
        <v>0</v>
      </c>
      <c r="BS209" s="91">
        <v>0</v>
      </c>
      <c r="BT209" s="91">
        <v>0</v>
      </c>
      <c r="BU209" s="91">
        <v>0</v>
      </c>
      <c r="BV209" s="91">
        <v>0</v>
      </c>
      <c r="BW209" s="91"/>
      <c r="BX209" s="91"/>
      <c r="BY209" s="91"/>
      <c r="BZ209" s="91"/>
      <c r="CA209" s="91"/>
      <c r="CB209" s="91"/>
    </row>
    <row r="210" spans="1:80" x14ac:dyDescent="0.25">
      <c r="A210" s="136"/>
      <c r="B210" s="91"/>
      <c r="C210" s="91"/>
      <c r="D210" s="91"/>
      <c r="E210" s="91"/>
      <c r="F210" s="91"/>
      <c r="G210" s="91"/>
      <c r="H210" s="91"/>
      <c r="I210" s="91"/>
      <c r="J210" s="91"/>
      <c r="K210" s="91"/>
      <c r="L210" s="91"/>
      <c r="M210" s="91"/>
      <c r="N210" s="91"/>
      <c r="O210" s="91"/>
      <c r="P210" s="91"/>
      <c r="Q210" s="91"/>
      <c r="R210" s="91"/>
      <c r="S210" s="91"/>
      <c r="T210" s="91"/>
      <c r="U210" s="91"/>
      <c r="V210" s="91"/>
      <c r="W210" s="91"/>
      <c r="X210" s="91"/>
      <c r="Y210" s="91"/>
      <c r="Z210" s="91"/>
      <c r="AA210" s="91"/>
      <c r="AB210" s="91"/>
      <c r="AC210" s="91"/>
      <c r="AD210" s="91"/>
      <c r="AE210" s="91"/>
      <c r="AF210" s="91"/>
      <c r="AG210" s="91"/>
      <c r="AH210" s="91"/>
      <c r="AI210" s="91"/>
      <c r="AJ210" s="91"/>
      <c r="AK210" s="91"/>
      <c r="AL210" s="91"/>
      <c r="AM210" s="91"/>
      <c r="AN210" s="91"/>
      <c r="AO210" s="91"/>
      <c r="AP210" s="91"/>
      <c r="AQ210" s="91"/>
      <c r="AR210" s="91"/>
      <c r="AS210" s="91"/>
      <c r="AT210" s="91"/>
      <c r="AU210" s="91"/>
      <c r="AV210" s="91"/>
      <c r="AW210" s="91"/>
      <c r="AX210" s="91"/>
      <c r="AY210" s="91"/>
      <c r="AZ210" s="91"/>
      <c r="BA210" s="91"/>
      <c r="BB210" s="91"/>
      <c r="BC210" s="91"/>
      <c r="BD210" s="91"/>
      <c r="BE210" s="91"/>
      <c r="BF210" s="91"/>
      <c r="BG210" s="91"/>
      <c r="BH210" s="91"/>
      <c r="BI210" s="91"/>
      <c r="BJ210" s="91"/>
      <c r="BK210" s="91"/>
      <c r="BL210" s="91"/>
      <c r="BM210" s="91"/>
      <c r="BN210" s="91"/>
      <c r="BO210" s="91"/>
      <c r="BP210" s="91"/>
      <c r="BQ210" s="91"/>
      <c r="BR210" s="91"/>
      <c r="BS210" s="91"/>
      <c r="BT210" s="91"/>
      <c r="BU210" s="91"/>
      <c r="BV210" s="91"/>
      <c r="BW210" s="91"/>
      <c r="BX210" s="91"/>
      <c r="BY210" s="91"/>
      <c r="BZ210" s="91"/>
      <c r="CA210" s="91"/>
      <c r="CB210" s="91"/>
    </row>
    <row r="211" spans="1:80" x14ac:dyDescent="0.25">
      <c r="A211" s="133">
        <v>6800040</v>
      </c>
      <c r="B211" s="134" t="s">
        <v>751</v>
      </c>
      <c r="C211" s="145"/>
      <c r="D211" s="145"/>
      <c r="E211" s="145"/>
      <c r="F211" s="145"/>
      <c r="G211" s="145"/>
      <c r="H211" s="145"/>
      <c r="I211" s="145"/>
      <c r="J211" s="145"/>
      <c r="K211" s="145"/>
      <c r="L211" s="145"/>
      <c r="M211" s="145"/>
      <c r="N211" s="145"/>
      <c r="O211" s="145"/>
      <c r="P211" s="145"/>
      <c r="Q211" s="145"/>
      <c r="R211" s="145"/>
      <c r="S211" s="145"/>
      <c r="T211" s="145"/>
      <c r="U211" s="145"/>
      <c r="V211" s="145"/>
      <c r="W211" s="145"/>
      <c r="X211" s="145"/>
      <c r="Y211" s="145"/>
      <c r="Z211" s="145"/>
      <c r="AA211" s="145"/>
      <c r="AB211" s="145"/>
      <c r="AC211" s="145"/>
      <c r="AD211" s="145"/>
      <c r="AE211" s="145"/>
      <c r="AF211" s="145"/>
      <c r="AG211" s="145"/>
      <c r="AH211" s="145"/>
      <c r="AI211" s="145"/>
      <c r="AJ211" s="145"/>
      <c r="AK211" s="145"/>
      <c r="AL211" s="145"/>
      <c r="AM211" s="145"/>
      <c r="AN211" s="145"/>
      <c r="AO211" s="145"/>
      <c r="AP211" s="145"/>
      <c r="AQ211" s="145"/>
      <c r="AR211" s="145"/>
      <c r="AS211" s="145"/>
      <c r="AT211" s="145"/>
      <c r="AU211" s="145"/>
      <c r="AV211" s="145"/>
      <c r="AW211" s="145"/>
      <c r="AX211" s="145"/>
      <c r="AY211" s="145"/>
      <c r="AZ211" s="145"/>
      <c r="BA211" s="145"/>
      <c r="BB211" s="145"/>
      <c r="BC211" s="145"/>
      <c r="BD211" s="145"/>
      <c r="BE211" s="145"/>
      <c r="BF211" s="145"/>
      <c r="BG211" s="145"/>
      <c r="BH211" s="145"/>
      <c r="BI211" s="145"/>
      <c r="BJ211" s="145"/>
      <c r="BK211" s="145"/>
      <c r="BL211" s="145"/>
      <c r="BM211" s="145"/>
      <c r="BN211" s="145"/>
      <c r="BO211" s="145"/>
      <c r="BP211" s="145"/>
      <c r="BQ211" s="145"/>
      <c r="BR211" s="145"/>
      <c r="BS211" s="145"/>
      <c r="BT211" s="145"/>
      <c r="BU211" s="145"/>
      <c r="BV211" s="145"/>
      <c r="BW211" s="145"/>
      <c r="BX211" s="145"/>
      <c r="BY211" s="145"/>
      <c r="BZ211" s="145"/>
      <c r="CA211" s="145"/>
      <c r="CB211" s="145"/>
    </row>
    <row r="212" spans="1:80" x14ac:dyDescent="0.25">
      <c r="A212" s="136" t="s">
        <v>698</v>
      </c>
      <c r="B212" s="91"/>
      <c r="C212" s="91">
        <v>0</v>
      </c>
      <c r="D212" s="91">
        <v>15479.1</v>
      </c>
      <c r="E212" s="91">
        <v>30958.21</v>
      </c>
      <c r="F212" s="91">
        <v>46437.31</v>
      </c>
      <c r="G212" s="91">
        <v>61916.42</v>
      </c>
      <c r="H212" s="91">
        <v>77395.520000000004</v>
      </c>
      <c r="I212" s="91">
        <v>92874.63</v>
      </c>
      <c r="J212" s="91">
        <v>108353.73</v>
      </c>
      <c r="K212" s="91">
        <v>123832.84</v>
      </c>
      <c r="L212" s="91">
        <v>139311.94</v>
      </c>
      <c r="M212" s="91">
        <v>154791.04999999999</v>
      </c>
      <c r="N212" s="91">
        <v>170270.15</v>
      </c>
      <c r="O212" s="172">
        <v>0</v>
      </c>
      <c r="P212" s="91">
        <v>15479.11</v>
      </c>
      <c r="Q212" s="91">
        <v>30958.22</v>
      </c>
      <c r="R212" s="91">
        <v>46437.33</v>
      </c>
      <c r="S212" s="91">
        <v>61916.44</v>
      </c>
      <c r="T212" s="91">
        <v>77395.55</v>
      </c>
      <c r="U212" s="91">
        <v>92874.66</v>
      </c>
      <c r="V212" s="91">
        <v>108353.77</v>
      </c>
      <c r="W212" s="91">
        <v>123832.88</v>
      </c>
      <c r="X212" s="91">
        <v>139311.99</v>
      </c>
      <c r="Y212" s="91">
        <v>154791.1</v>
      </c>
      <c r="Z212" s="91">
        <v>170270.21</v>
      </c>
      <c r="AA212" s="172">
        <v>0</v>
      </c>
      <c r="AB212" s="91">
        <v>15479.11</v>
      </c>
      <c r="AC212" s="91">
        <v>30958.22</v>
      </c>
      <c r="AD212" s="91">
        <v>46437.33</v>
      </c>
      <c r="AE212" s="91">
        <v>61916.44</v>
      </c>
      <c r="AF212" s="91">
        <v>77395.55</v>
      </c>
      <c r="AG212" s="91">
        <v>92874.66</v>
      </c>
      <c r="AH212" s="91">
        <v>108353.77</v>
      </c>
      <c r="AI212" s="91">
        <v>123832.88</v>
      </c>
      <c r="AJ212" s="91">
        <v>139311.99</v>
      </c>
      <c r="AK212" s="91">
        <v>154791.1</v>
      </c>
      <c r="AL212" s="91">
        <v>170270.21</v>
      </c>
      <c r="AM212" s="172">
        <v>0</v>
      </c>
      <c r="AN212" s="91">
        <v>15479.11</v>
      </c>
      <c r="AO212" s="91">
        <v>30958.22</v>
      </c>
      <c r="AP212" s="91">
        <v>46437.33</v>
      </c>
      <c r="AQ212" s="91">
        <v>61916.44</v>
      </c>
      <c r="AR212" s="91">
        <v>77395.55</v>
      </c>
      <c r="AS212" s="91">
        <v>92874.66</v>
      </c>
      <c r="AT212" s="91">
        <v>108353.77</v>
      </c>
      <c r="AU212" s="91">
        <v>123832.88</v>
      </c>
      <c r="AV212" s="91">
        <v>139311.82</v>
      </c>
      <c r="AW212" s="91">
        <v>139311.82</v>
      </c>
      <c r="AX212" s="91">
        <v>139311.82</v>
      </c>
      <c r="AY212" s="172">
        <v>0</v>
      </c>
      <c r="AZ212" s="91">
        <v>0</v>
      </c>
      <c r="BA212" s="91">
        <v>0</v>
      </c>
      <c r="BB212" s="91">
        <v>0</v>
      </c>
      <c r="BC212" s="91">
        <v>0</v>
      </c>
      <c r="BD212" s="91">
        <v>0</v>
      </c>
      <c r="BE212" s="91">
        <v>0</v>
      </c>
      <c r="BF212" s="91">
        <v>0</v>
      </c>
      <c r="BG212" s="91">
        <v>0</v>
      </c>
      <c r="BH212" s="91">
        <v>0</v>
      </c>
      <c r="BI212" s="91">
        <v>0</v>
      </c>
      <c r="BJ212" s="91">
        <v>0</v>
      </c>
      <c r="BK212" s="172">
        <v>0</v>
      </c>
      <c r="BL212" s="91">
        <v>0</v>
      </c>
      <c r="BM212" s="91">
        <v>0</v>
      </c>
      <c r="BN212" s="91">
        <v>0</v>
      </c>
      <c r="BO212" s="91">
        <v>0</v>
      </c>
      <c r="BP212" s="91">
        <v>0</v>
      </c>
      <c r="BQ212" s="91">
        <v>0</v>
      </c>
      <c r="BR212" s="91">
        <v>0</v>
      </c>
      <c r="BS212" s="91">
        <v>0</v>
      </c>
      <c r="BT212" s="91">
        <v>0</v>
      </c>
      <c r="BU212" s="91">
        <v>0</v>
      </c>
      <c r="BV212" s="91">
        <v>0</v>
      </c>
      <c r="BW212" s="91"/>
      <c r="BX212" s="91"/>
      <c r="BY212" s="91"/>
      <c r="BZ212" s="91"/>
      <c r="CA212" s="91"/>
      <c r="CB212" s="91"/>
    </row>
    <row r="213" spans="1:80" x14ac:dyDescent="0.25">
      <c r="A213" s="136" t="s">
        <v>752</v>
      </c>
      <c r="B213" s="91"/>
      <c r="C213" s="91">
        <v>15479.1</v>
      </c>
      <c r="D213" s="91">
        <v>15479.11</v>
      </c>
      <c r="E213" s="91">
        <v>15479.1</v>
      </c>
      <c r="F213" s="91">
        <v>15479.11</v>
      </c>
      <c r="G213" s="91">
        <v>15479.1</v>
      </c>
      <c r="H213" s="91">
        <v>15479.11</v>
      </c>
      <c r="I213" s="91">
        <v>15479.1</v>
      </c>
      <c r="J213" s="91">
        <v>15479.11</v>
      </c>
      <c r="K213" s="91">
        <v>15479.1</v>
      </c>
      <c r="L213" s="91">
        <v>15479.11</v>
      </c>
      <c r="M213" s="91">
        <v>15479.1</v>
      </c>
      <c r="N213" s="91">
        <v>15479.11</v>
      </c>
      <c r="O213" s="91">
        <v>15479.11</v>
      </c>
      <c r="P213" s="91">
        <v>15479.11</v>
      </c>
      <c r="Q213" s="91">
        <v>15479.11</v>
      </c>
      <c r="R213" s="91">
        <v>15479.11</v>
      </c>
      <c r="S213" s="91">
        <v>15479.11</v>
      </c>
      <c r="T213" s="91">
        <v>15479.11</v>
      </c>
      <c r="U213" s="91">
        <v>15479.11</v>
      </c>
      <c r="V213" s="91">
        <v>15479.11</v>
      </c>
      <c r="W213" s="91">
        <v>15479.11</v>
      </c>
      <c r="X213" s="91">
        <v>15479.11</v>
      </c>
      <c r="Y213" s="91">
        <v>15479.11</v>
      </c>
      <c r="Z213" s="91">
        <v>15479.11</v>
      </c>
      <c r="AA213" s="91">
        <v>15479.11</v>
      </c>
      <c r="AB213" s="91">
        <v>15479.11</v>
      </c>
      <c r="AC213" s="91">
        <v>15479.11</v>
      </c>
      <c r="AD213" s="91">
        <v>15479.11</v>
      </c>
      <c r="AE213" s="91">
        <v>15479.11</v>
      </c>
      <c r="AF213" s="91">
        <v>15479.11</v>
      </c>
      <c r="AG213" s="91">
        <v>15479.11</v>
      </c>
      <c r="AH213" s="91">
        <v>15479.11</v>
      </c>
      <c r="AI213" s="91">
        <v>15479.11</v>
      </c>
      <c r="AJ213" s="91">
        <v>15479.11</v>
      </c>
      <c r="AK213" s="91">
        <v>15479.11</v>
      </c>
      <c r="AL213" s="91">
        <v>15479.11</v>
      </c>
      <c r="AM213" s="91">
        <v>15479.11</v>
      </c>
      <c r="AN213" s="91">
        <v>15479.11</v>
      </c>
      <c r="AO213" s="91">
        <v>15479.11</v>
      </c>
      <c r="AP213" s="91">
        <v>15479.11</v>
      </c>
      <c r="AQ213" s="91">
        <v>15479.11</v>
      </c>
      <c r="AR213" s="91">
        <v>15479.11</v>
      </c>
      <c r="AS213" s="91">
        <v>15479.11</v>
      </c>
      <c r="AT213" s="91">
        <v>15479.11</v>
      </c>
      <c r="AU213" s="91">
        <v>15478.939999990165</v>
      </c>
      <c r="AV213" s="91">
        <v>0</v>
      </c>
      <c r="AW213" s="91">
        <v>0</v>
      </c>
      <c r="AX213" s="91">
        <v>0</v>
      </c>
      <c r="AY213" s="91">
        <v>0</v>
      </c>
      <c r="AZ213" s="91">
        <v>0</v>
      </c>
      <c r="BA213" s="91">
        <v>0</v>
      </c>
      <c r="BB213" s="91">
        <v>0</v>
      </c>
      <c r="BC213" s="91">
        <v>0</v>
      </c>
      <c r="BD213" s="91">
        <v>0</v>
      </c>
      <c r="BE213" s="91">
        <v>0</v>
      </c>
      <c r="BF213" s="91">
        <v>0</v>
      </c>
      <c r="BG213" s="91">
        <v>0</v>
      </c>
      <c r="BH213" s="91">
        <v>0</v>
      </c>
      <c r="BI213" s="91">
        <v>0</v>
      </c>
      <c r="BJ213" s="91">
        <v>0</v>
      </c>
      <c r="BK213" s="91">
        <v>0</v>
      </c>
      <c r="BL213" s="91">
        <v>0</v>
      </c>
      <c r="BM213" s="91">
        <v>0</v>
      </c>
      <c r="BN213" s="91">
        <v>0</v>
      </c>
      <c r="BO213" s="91">
        <v>0</v>
      </c>
      <c r="BP213" s="91">
        <v>0</v>
      </c>
      <c r="BQ213" s="91">
        <v>0</v>
      </c>
      <c r="BR213" s="91">
        <v>0</v>
      </c>
      <c r="BS213" s="91">
        <v>0</v>
      </c>
      <c r="BT213" s="91">
        <v>0</v>
      </c>
      <c r="BU213" s="91">
        <v>0</v>
      </c>
      <c r="BV213" s="91">
        <v>0</v>
      </c>
      <c r="BW213" s="91">
        <v>185749.26</v>
      </c>
      <c r="BX213" s="91">
        <v>185749.31999999995</v>
      </c>
      <c r="BY213" s="91">
        <v>185749.31999999995</v>
      </c>
      <c r="BZ213" s="91">
        <v>139311.81999999017</v>
      </c>
      <c r="CA213" s="91">
        <v>0</v>
      </c>
      <c r="CB213" s="91">
        <v>0</v>
      </c>
    </row>
    <row r="214" spans="1:80" x14ac:dyDescent="0.25">
      <c r="A214" s="137" t="s">
        <v>643</v>
      </c>
      <c r="B214" s="138"/>
      <c r="C214" s="138"/>
      <c r="D214" s="138"/>
      <c r="E214" s="138"/>
      <c r="F214" s="138"/>
      <c r="G214" s="138"/>
      <c r="H214" s="138"/>
      <c r="I214" s="138"/>
      <c r="J214" s="138"/>
      <c r="K214" s="138"/>
      <c r="L214" s="138"/>
      <c r="M214" s="138"/>
      <c r="N214" s="138"/>
      <c r="O214" s="138"/>
      <c r="P214" s="138"/>
      <c r="Q214" s="138"/>
      <c r="R214" s="138"/>
      <c r="S214" s="138"/>
      <c r="T214" s="138"/>
      <c r="U214" s="138"/>
      <c r="V214" s="138"/>
      <c r="W214" s="138"/>
      <c r="X214" s="138"/>
      <c r="Y214" s="138"/>
      <c r="Z214" s="138"/>
      <c r="AA214" s="138"/>
      <c r="AB214" s="138"/>
      <c r="AC214" s="138"/>
      <c r="AD214" s="138"/>
      <c r="AE214" s="138"/>
      <c r="AF214" s="138"/>
      <c r="AG214" s="138"/>
      <c r="AH214" s="138"/>
      <c r="AI214" s="138"/>
      <c r="AJ214" s="138"/>
      <c r="AK214" s="138"/>
      <c r="AL214" s="138"/>
      <c r="AM214" s="138"/>
      <c r="AN214" s="138"/>
      <c r="AO214" s="138"/>
      <c r="AP214" s="138"/>
      <c r="AQ214" s="138"/>
      <c r="AR214" s="138"/>
      <c r="AS214" s="138"/>
      <c r="AT214" s="138"/>
      <c r="AU214" s="138"/>
      <c r="AV214" s="138"/>
      <c r="AW214" s="138"/>
      <c r="AX214" s="138"/>
      <c r="AY214" s="138"/>
      <c r="AZ214" s="138"/>
      <c r="BA214" s="138"/>
      <c r="BB214" s="138"/>
      <c r="BC214" s="138"/>
      <c r="BD214" s="138"/>
      <c r="BE214" s="138"/>
      <c r="BF214" s="138"/>
      <c r="BG214" s="138"/>
      <c r="BH214" s="138"/>
      <c r="BI214" s="138"/>
      <c r="BJ214" s="138"/>
      <c r="BK214" s="138"/>
      <c r="BL214" s="138"/>
      <c r="BM214" s="138"/>
      <c r="BN214" s="138"/>
      <c r="BO214" s="138"/>
      <c r="BP214" s="138"/>
      <c r="BQ214" s="138"/>
      <c r="BR214" s="138"/>
      <c r="BS214" s="138"/>
      <c r="BT214" s="138"/>
      <c r="BU214" s="138"/>
      <c r="BV214" s="138"/>
      <c r="BW214" s="91">
        <v>0</v>
      </c>
      <c r="BX214" s="91">
        <v>0</v>
      </c>
      <c r="BY214" s="91">
        <v>0</v>
      </c>
      <c r="BZ214" s="91">
        <v>0</v>
      </c>
      <c r="CA214" s="91">
        <v>0</v>
      </c>
      <c r="CB214" s="91">
        <v>0</v>
      </c>
    </row>
    <row r="215" spans="1:80" x14ac:dyDescent="0.25">
      <c r="A215" s="136" t="s">
        <v>315</v>
      </c>
      <c r="B215" s="173"/>
      <c r="C215" s="141">
        <v>15479.1</v>
      </c>
      <c r="D215" s="141">
        <v>30958.21</v>
      </c>
      <c r="E215" s="141">
        <v>46437.31</v>
      </c>
      <c r="F215" s="141">
        <v>61916.42</v>
      </c>
      <c r="G215" s="141">
        <v>77395.520000000004</v>
      </c>
      <c r="H215" s="141">
        <v>92874.63</v>
      </c>
      <c r="I215" s="141">
        <v>108353.73</v>
      </c>
      <c r="J215" s="141">
        <v>123832.84</v>
      </c>
      <c r="K215" s="141">
        <v>139311.94</v>
      </c>
      <c r="L215" s="141">
        <v>154791.04999999999</v>
      </c>
      <c r="M215" s="141">
        <v>170270.15</v>
      </c>
      <c r="N215" s="141">
        <v>185749.26</v>
      </c>
      <c r="O215" s="141">
        <v>15479.11</v>
      </c>
      <c r="P215" s="141">
        <v>30958.22</v>
      </c>
      <c r="Q215" s="141">
        <v>46437.33</v>
      </c>
      <c r="R215" s="141">
        <v>61916.44</v>
      </c>
      <c r="S215" s="141">
        <v>77395.55</v>
      </c>
      <c r="T215" s="141">
        <v>92874.66</v>
      </c>
      <c r="U215" s="141">
        <v>108353.77</v>
      </c>
      <c r="V215" s="141">
        <v>123832.88</v>
      </c>
      <c r="W215" s="141">
        <v>139311.99</v>
      </c>
      <c r="X215" s="141">
        <v>154791.1</v>
      </c>
      <c r="Y215" s="141">
        <v>170270.21</v>
      </c>
      <c r="Z215" s="141">
        <v>185749.32</v>
      </c>
      <c r="AA215" s="141">
        <v>15479.11</v>
      </c>
      <c r="AB215" s="141">
        <v>30958.22</v>
      </c>
      <c r="AC215" s="141">
        <v>46437.33</v>
      </c>
      <c r="AD215" s="141">
        <v>61916.44</v>
      </c>
      <c r="AE215" s="141">
        <v>77395.55</v>
      </c>
      <c r="AF215" s="141">
        <v>92874.66</v>
      </c>
      <c r="AG215" s="141">
        <v>108353.77</v>
      </c>
      <c r="AH215" s="141">
        <v>123832.88</v>
      </c>
      <c r="AI215" s="141">
        <v>139311.99</v>
      </c>
      <c r="AJ215" s="141">
        <v>154791.1</v>
      </c>
      <c r="AK215" s="141">
        <v>170270.21</v>
      </c>
      <c r="AL215" s="141">
        <v>185749.32</v>
      </c>
      <c r="AM215" s="141">
        <v>15479.11</v>
      </c>
      <c r="AN215" s="141">
        <v>30958.22</v>
      </c>
      <c r="AO215" s="141">
        <v>46437.33</v>
      </c>
      <c r="AP215" s="141">
        <v>61916.44</v>
      </c>
      <c r="AQ215" s="141">
        <v>77395.55</v>
      </c>
      <c r="AR215" s="141">
        <v>92874.66</v>
      </c>
      <c r="AS215" s="141">
        <v>108353.77</v>
      </c>
      <c r="AT215" s="141">
        <v>123832.88</v>
      </c>
      <c r="AU215" s="141">
        <v>139311.82</v>
      </c>
      <c r="AV215" s="141">
        <v>139311.82</v>
      </c>
      <c r="AW215" s="141">
        <v>139311.82</v>
      </c>
      <c r="AX215" s="141">
        <v>139311.82</v>
      </c>
      <c r="AY215" s="141">
        <v>0</v>
      </c>
      <c r="AZ215" s="141">
        <v>0</v>
      </c>
      <c r="BA215" s="141">
        <v>0</v>
      </c>
      <c r="BB215" s="141">
        <v>0</v>
      </c>
      <c r="BC215" s="141">
        <v>0</v>
      </c>
      <c r="BD215" s="141">
        <v>0</v>
      </c>
      <c r="BE215" s="141">
        <v>0</v>
      </c>
      <c r="BF215" s="141">
        <v>0</v>
      </c>
      <c r="BG215" s="141">
        <v>0</v>
      </c>
      <c r="BH215" s="141">
        <v>0</v>
      </c>
      <c r="BI215" s="141">
        <v>0</v>
      </c>
      <c r="BJ215" s="141">
        <v>0</v>
      </c>
      <c r="BK215" s="141">
        <v>0</v>
      </c>
      <c r="BL215" s="141">
        <v>0</v>
      </c>
      <c r="BM215" s="141">
        <v>0</v>
      </c>
      <c r="BN215" s="141">
        <v>0</v>
      </c>
      <c r="BO215" s="141">
        <v>0</v>
      </c>
      <c r="BP215" s="141">
        <v>0</v>
      </c>
      <c r="BQ215" s="141">
        <v>0</v>
      </c>
      <c r="BR215" s="141">
        <v>0</v>
      </c>
      <c r="BS215" s="141">
        <v>0</v>
      </c>
      <c r="BT215" s="141">
        <v>0</v>
      </c>
      <c r="BU215" s="141">
        <v>0</v>
      </c>
      <c r="BV215" s="141">
        <v>0</v>
      </c>
      <c r="BW215" s="141">
        <v>185749.26</v>
      </c>
      <c r="BX215" s="141">
        <v>185749.32</v>
      </c>
      <c r="BY215" s="141">
        <v>185749.32</v>
      </c>
      <c r="BZ215" s="141">
        <v>139311.82</v>
      </c>
      <c r="CA215" s="141">
        <v>0</v>
      </c>
      <c r="CB215" s="141">
        <v>0</v>
      </c>
    </row>
    <row r="216" spans="1:80" x14ac:dyDescent="0.25">
      <c r="A216" s="136" t="s">
        <v>700</v>
      </c>
      <c r="B216" s="91"/>
      <c r="C216" s="91">
        <v>0</v>
      </c>
      <c r="D216" s="91">
        <v>0</v>
      </c>
      <c r="E216" s="91">
        <v>0</v>
      </c>
      <c r="F216" s="91">
        <v>0</v>
      </c>
      <c r="G216" s="91">
        <v>0</v>
      </c>
      <c r="H216" s="91">
        <v>0</v>
      </c>
      <c r="I216" s="91">
        <v>0</v>
      </c>
      <c r="J216" s="91">
        <v>0</v>
      </c>
      <c r="K216" s="91">
        <v>0</v>
      </c>
      <c r="L216" s="91">
        <v>0</v>
      </c>
      <c r="M216" s="91">
        <v>0</v>
      </c>
      <c r="N216" s="91">
        <v>0</v>
      </c>
      <c r="O216" s="91">
        <v>0</v>
      </c>
      <c r="P216" s="91">
        <v>0</v>
      </c>
      <c r="Q216" s="91">
        <v>0</v>
      </c>
      <c r="R216" s="91">
        <v>0</v>
      </c>
      <c r="S216" s="91">
        <v>0</v>
      </c>
      <c r="T216" s="91">
        <v>0</v>
      </c>
      <c r="U216" s="91">
        <v>0</v>
      </c>
      <c r="V216" s="91">
        <v>0</v>
      </c>
      <c r="W216" s="91">
        <v>0</v>
      </c>
      <c r="X216" s="91">
        <v>0</v>
      </c>
      <c r="Y216" s="91">
        <v>0</v>
      </c>
      <c r="Z216" s="91">
        <v>0</v>
      </c>
      <c r="AA216" s="91">
        <v>0</v>
      </c>
      <c r="AB216" s="91">
        <v>0</v>
      </c>
      <c r="AC216" s="91">
        <v>0</v>
      </c>
      <c r="AD216" s="91">
        <v>0</v>
      </c>
      <c r="AE216" s="91">
        <v>0</v>
      </c>
      <c r="AF216" s="91">
        <v>0</v>
      </c>
      <c r="AG216" s="91">
        <v>0</v>
      </c>
      <c r="AH216" s="91">
        <v>0</v>
      </c>
      <c r="AI216" s="91">
        <v>0</v>
      </c>
      <c r="AJ216" s="91">
        <v>0</v>
      </c>
      <c r="AK216" s="91">
        <v>0</v>
      </c>
      <c r="AL216" s="91">
        <v>0</v>
      </c>
      <c r="AM216" s="91">
        <v>0</v>
      </c>
      <c r="AN216" s="91">
        <v>0</v>
      </c>
      <c r="AO216" s="91">
        <v>0</v>
      </c>
      <c r="AP216" s="91">
        <v>0</v>
      </c>
      <c r="AQ216" s="91">
        <v>0</v>
      </c>
      <c r="AR216" s="91">
        <v>0</v>
      </c>
      <c r="AS216" s="91">
        <v>0</v>
      </c>
      <c r="AT216" s="91">
        <v>0</v>
      </c>
      <c r="AU216" s="91">
        <v>0</v>
      </c>
      <c r="AV216" s="91">
        <v>0</v>
      </c>
      <c r="AW216" s="91">
        <v>0</v>
      </c>
      <c r="AX216" s="91">
        <v>0</v>
      </c>
      <c r="AY216" s="91">
        <v>0</v>
      </c>
      <c r="AZ216" s="91">
        <v>0</v>
      </c>
      <c r="BA216" s="91">
        <v>0</v>
      </c>
      <c r="BB216" s="91">
        <v>0</v>
      </c>
      <c r="BC216" s="91">
        <v>0</v>
      </c>
      <c r="BD216" s="91">
        <v>0</v>
      </c>
      <c r="BE216" s="91">
        <v>0</v>
      </c>
      <c r="BF216" s="91">
        <v>0</v>
      </c>
      <c r="BG216" s="91">
        <v>0</v>
      </c>
      <c r="BH216" s="91">
        <v>0</v>
      </c>
      <c r="BI216" s="91">
        <v>0</v>
      </c>
      <c r="BJ216" s="91">
        <v>0</v>
      </c>
      <c r="BK216" s="91">
        <v>0</v>
      </c>
      <c r="BL216" s="91">
        <v>0</v>
      </c>
      <c r="BM216" s="91">
        <v>0</v>
      </c>
      <c r="BN216" s="91">
        <v>0</v>
      </c>
      <c r="BO216" s="91">
        <v>0</v>
      </c>
      <c r="BP216" s="91">
        <v>0</v>
      </c>
      <c r="BQ216" s="91">
        <v>0</v>
      </c>
      <c r="BR216" s="91">
        <v>0</v>
      </c>
      <c r="BS216" s="91">
        <v>0</v>
      </c>
      <c r="BT216" s="91">
        <v>0</v>
      </c>
      <c r="BU216" s="91">
        <v>0</v>
      </c>
      <c r="BV216" s="91">
        <v>0</v>
      </c>
      <c r="BW216" s="91"/>
      <c r="BX216" s="91"/>
      <c r="BY216" s="91"/>
      <c r="BZ216" s="91"/>
      <c r="CA216" s="91"/>
      <c r="CB216" s="91"/>
    </row>
    <row r="218" spans="1:80" x14ac:dyDescent="0.25">
      <c r="A218" s="133">
        <v>6800045</v>
      </c>
      <c r="B218" s="134" t="s">
        <v>753</v>
      </c>
      <c r="C218" s="145"/>
      <c r="D218" s="145"/>
      <c r="E218" s="145"/>
      <c r="F218" s="145"/>
      <c r="G218" s="145"/>
      <c r="H218" s="145"/>
      <c r="I218" s="145"/>
      <c r="J218" s="145"/>
      <c r="K218" s="145"/>
      <c r="L218" s="145"/>
      <c r="M218" s="145"/>
      <c r="N218" s="145"/>
      <c r="O218" s="145"/>
      <c r="P218" s="145"/>
      <c r="Q218" s="145"/>
      <c r="R218" s="145"/>
      <c r="S218" s="145"/>
      <c r="T218" s="145"/>
      <c r="U218" s="145"/>
      <c r="V218" s="145"/>
      <c r="W218" s="145"/>
      <c r="X218" s="145"/>
      <c r="Y218" s="145"/>
      <c r="Z218" s="145"/>
      <c r="AA218" s="145"/>
      <c r="AB218" s="145"/>
      <c r="AC218" s="145"/>
      <c r="AD218" s="145"/>
      <c r="AE218" s="145"/>
      <c r="AF218" s="145"/>
      <c r="AG218" s="145"/>
      <c r="AH218" s="145"/>
      <c r="AI218" s="145"/>
      <c r="AJ218" s="145"/>
      <c r="AK218" s="145"/>
      <c r="AL218" s="145"/>
      <c r="AM218" s="145"/>
      <c r="AN218" s="145"/>
      <c r="AO218" s="145"/>
      <c r="AP218" s="145"/>
      <c r="AQ218" s="145"/>
      <c r="AR218" s="145"/>
      <c r="AS218" s="145"/>
      <c r="AT218" s="145"/>
      <c r="AU218" s="145"/>
      <c r="AV218" s="145"/>
      <c r="AW218" s="145"/>
      <c r="AX218" s="145"/>
      <c r="AY218" s="145"/>
      <c r="AZ218" s="145"/>
      <c r="BA218" s="145"/>
      <c r="BB218" s="145"/>
      <c r="BC218" s="145"/>
      <c r="BD218" s="145"/>
      <c r="BE218" s="145"/>
      <c r="BF218" s="145"/>
      <c r="BG218" s="145"/>
      <c r="BH218" s="145"/>
      <c r="BI218" s="145"/>
      <c r="BJ218" s="145"/>
      <c r="BK218" s="145"/>
      <c r="BL218" s="145"/>
      <c r="BM218" s="145"/>
      <c r="BN218" s="145"/>
      <c r="BO218" s="145"/>
      <c r="BP218" s="145"/>
      <c r="BQ218" s="145"/>
      <c r="BR218" s="145"/>
      <c r="BS218" s="145"/>
      <c r="BT218" s="145"/>
      <c r="BU218" s="145"/>
      <c r="BV218" s="145"/>
      <c r="BW218" s="145"/>
      <c r="BX218" s="145"/>
      <c r="BY218" s="145"/>
      <c r="BZ218" s="145"/>
      <c r="CA218" s="145"/>
      <c r="CB218" s="145"/>
    </row>
    <row r="219" spans="1:80" x14ac:dyDescent="0.25">
      <c r="A219" s="136" t="s">
        <v>698</v>
      </c>
      <c r="B219" s="91"/>
      <c r="C219" s="91">
        <v>0</v>
      </c>
      <c r="D219" s="91">
        <v>3491.71</v>
      </c>
      <c r="E219" s="91">
        <v>6983.43</v>
      </c>
      <c r="F219" s="91">
        <v>10475.14</v>
      </c>
      <c r="G219" s="91">
        <v>13966.86</v>
      </c>
      <c r="H219" s="91">
        <v>17458.57</v>
      </c>
      <c r="I219" s="91">
        <v>20950.29</v>
      </c>
      <c r="J219" s="91">
        <v>24442</v>
      </c>
      <c r="K219" s="91">
        <v>27933.72</v>
      </c>
      <c r="L219" s="91">
        <v>31425.43</v>
      </c>
      <c r="M219" s="91">
        <v>34917.15</v>
      </c>
      <c r="N219" s="91">
        <v>38408.86</v>
      </c>
      <c r="O219" s="172">
        <v>0</v>
      </c>
      <c r="P219" s="91">
        <v>3491.72</v>
      </c>
      <c r="Q219" s="91">
        <v>6983.44</v>
      </c>
      <c r="R219" s="91">
        <v>10475.16</v>
      </c>
      <c r="S219" s="91">
        <v>13966.88</v>
      </c>
      <c r="T219" s="91">
        <v>17458.599999999999</v>
      </c>
      <c r="U219" s="91">
        <v>20950.32</v>
      </c>
      <c r="V219" s="91">
        <v>24442.04</v>
      </c>
      <c r="W219" s="91">
        <v>27933.759999999998</v>
      </c>
      <c r="X219" s="91">
        <v>31425.48</v>
      </c>
      <c r="Y219" s="91">
        <v>34917.199999999997</v>
      </c>
      <c r="Z219" s="91">
        <v>38408.92</v>
      </c>
      <c r="AA219" s="172">
        <v>0</v>
      </c>
      <c r="AB219" s="91">
        <v>3491.72</v>
      </c>
      <c r="AC219" s="91">
        <v>6983.44</v>
      </c>
      <c r="AD219" s="91">
        <v>10475.16</v>
      </c>
      <c r="AE219" s="91">
        <v>13966.88</v>
      </c>
      <c r="AF219" s="91">
        <v>17458.599999999999</v>
      </c>
      <c r="AG219" s="91">
        <v>20950.32</v>
      </c>
      <c r="AH219" s="91">
        <v>24442.04</v>
      </c>
      <c r="AI219" s="91">
        <v>27933.759999999998</v>
      </c>
      <c r="AJ219" s="91">
        <v>31425.48</v>
      </c>
      <c r="AK219" s="91">
        <v>34917.199999999997</v>
      </c>
      <c r="AL219" s="91">
        <v>38408.92</v>
      </c>
      <c r="AM219" s="172">
        <v>0</v>
      </c>
      <c r="AN219" s="91">
        <v>3491.72</v>
      </c>
      <c r="AO219" s="91">
        <v>6983.44</v>
      </c>
      <c r="AP219" s="91">
        <v>10475.16</v>
      </c>
      <c r="AQ219" s="91">
        <v>13966.88</v>
      </c>
      <c r="AR219" s="91">
        <v>17458.599999999999</v>
      </c>
      <c r="AS219" s="91">
        <v>20950.32</v>
      </c>
      <c r="AT219" s="91">
        <v>24442.04</v>
      </c>
      <c r="AU219" s="91">
        <v>27933.759999999998</v>
      </c>
      <c r="AV219" s="91">
        <v>31425.31</v>
      </c>
      <c r="AW219" s="91">
        <v>31425.31</v>
      </c>
      <c r="AX219" s="91">
        <v>31425.31</v>
      </c>
      <c r="AY219" s="172">
        <v>0</v>
      </c>
      <c r="AZ219" s="91">
        <v>0</v>
      </c>
      <c r="BA219" s="91">
        <v>0</v>
      </c>
      <c r="BB219" s="91">
        <v>0</v>
      </c>
      <c r="BC219" s="91">
        <v>0</v>
      </c>
      <c r="BD219" s="91">
        <v>0</v>
      </c>
      <c r="BE219" s="91">
        <v>0</v>
      </c>
      <c r="BF219" s="91">
        <v>0</v>
      </c>
      <c r="BG219" s="91">
        <v>0</v>
      </c>
      <c r="BH219" s="91">
        <v>0</v>
      </c>
      <c r="BI219" s="91">
        <v>0</v>
      </c>
      <c r="BJ219" s="91">
        <v>0</v>
      </c>
      <c r="BK219" s="172">
        <v>0</v>
      </c>
      <c r="BL219" s="91">
        <v>0</v>
      </c>
      <c r="BM219" s="91">
        <v>0</v>
      </c>
      <c r="BN219" s="91">
        <v>0</v>
      </c>
      <c r="BO219" s="91">
        <v>0</v>
      </c>
      <c r="BP219" s="91">
        <v>0</v>
      </c>
      <c r="BQ219" s="91">
        <v>0</v>
      </c>
      <c r="BR219" s="91">
        <v>0</v>
      </c>
      <c r="BS219" s="91">
        <v>0</v>
      </c>
      <c r="BT219" s="91">
        <v>0</v>
      </c>
      <c r="BU219" s="91">
        <v>0</v>
      </c>
      <c r="BV219" s="91">
        <v>0</v>
      </c>
      <c r="BW219" s="91"/>
      <c r="BX219" s="91"/>
      <c r="BY219" s="91"/>
      <c r="BZ219" s="91"/>
      <c r="CA219" s="91"/>
      <c r="CB219" s="91"/>
    </row>
    <row r="220" spans="1:80" x14ac:dyDescent="0.25">
      <c r="A220" s="136" t="s">
        <v>754</v>
      </c>
      <c r="B220" s="91"/>
      <c r="C220" s="91">
        <v>3491.71</v>
      </c>
      <c r="D220" s="91">
        <v>3491.72</v>
      </c>
      <c r="E220" s="91">
        <v>3491.71</v>
      </c>
      <c r="F220" s="91">
        <v>3491.7200000000003</v>
      </c>
      <c r="G220" s="91">
        <v>3491.71</v>
      </c>
      <c r="H220" s="91">
        <v>3491.7200000000003</v>
      </c>
      <c r="I220" s="91">
        <v>3491.71</v>
      </c>
      <c r="J220" s="91">
        <v>3491.7200000000003</v>
      </c>
      <c r="K220" s="91">
        <v>3491.71</v>
      </c>
      <c r="L220" s="91">
        <v>3491.7200000000003</v>
      </c>
      <c r="M220" s="91">
        <v>3491.71</v>
      </c>
      <c r="N220" s="91">
        <v>3491.7200000000003</v>
      </c>
      <c r="O220" s="91">
        <v>3491.72</v>
      </c>
      <c r="P220" s="91">
        <v>3491.72</v>
      </c>
      <c r="Q220" s="91">
        <v>3491.72</v>
      </c>
      <c r="R220" s="91">
        <v>3491.72</v>
      </c>
      <c r="S220" s="91">
        <v>3491.72</v>
      </c>
      <c r="T220" s="91">
        <v>3491.72</v>
      </c>
      <c r="U220" s="91">
        <v>3491.72</v>
      </c>
      <c r="V220" s="91">
        <v>3491.72</v>
      </c>
      <c r="W220" s="91">
        <v>3491.72</v>
      </c>
      <c r="X220" s="91">
        <v>3491.72</v>
      </c>
      <c r="Y220" s="91">
        <v>3491.72</v>
      </c>
      <c r="Z220" s="91">
        <v>3491.72</v>
      </c>
      <c r="AA220" s="91">
        <v>3491.72</v>
      </c>
      <c r="AB220" s="91">
        <v>3491.72</v>
      </c>
      <c r="AC220" s="91">
        <v>3491.72</v>
      </c>
      <c r="AD220" s="91">
        <v>3491.72</v>
      </c>
      <c r="AE220" s="91">
        <v>3491.72</v>
      </c>
      <c r="AF220" s="91">
        <v>3491.72</v>
      </c>
      <c r="AG220" s="91">
        <v>3491.72</v>
      </c>
      <c r="AH220" s="91">
        <v>3491.72</v>
      </c>
      <c r="AI220" s="91">
        <v>3491.72</v>
      </c>
      <c r="AJ220" s="91">
        <v>3491.72</v>
      </c>
      <c r="AK220" s="91">
        <v>3491.72</v>
      </c>
      <c r="AL220" s="91">
        <v>3491.72</v>
      </c>
      <c r="AM220" s="91">
        <v>3491.72</v>
      </c>
      <c r="AN220" s="91">
        <v>3491.72</v>
      </c>
      <c r="AO220" s="91">
        <v>3491.72</v>
      </c>
      <c r="AP220" s="91">
        <v>3491.72</v>
      </c>
      <c r="AQ220" s="91">
        <v>3491.72</v>
      </c>
      <c r="AR220" s="91">
        <v>3491.72</v>
      </c>
      <c r="AS220" s="91">
        <v>3491.72</v>
      </c>
      <c r="AT220" s="91">
        <v>3491.72</v>
      </c>
      <c r="AU220" s="91">
        <v>3491.5500000016764</v>
      </c>
      <c r="AV220" s="91">
        <v>0</v>
      </c>
      <c r="AW220" s="91">
        <v>0</v>
      </c>
      <c r="AX220" s="91">
        <v>0</v>
      </c>
      <c r="AY220" s="91">
        <v>0</v>
      </c>
      <c r="AZ220" s="91">
        <v>0</v>
      </c>
      <c r="BA220" s="91">
        <v>0</v>
      </c>
      <c r="BB220" s="91">
        <v>0</v>
      </c>
      <c r="BC220" s="91">
        <v>0</v>
      </c>
      <c r="BD220" s="91">
        <v>0</v>
      </c>
      <c r="BE220" s="91">
        <v>0</v>
      </c>
      <c r="BF220" s="91">
        <v>0</v>
      </c>
      <c r="BG220" s="91">
        <v>0</v>
      </c>
      <c r="BH220" s="91">
        <v>0</v>
      </c>
      <c r="BI220" s="91">
        <v>0</v>
      </c>
      <c r="BJ220" s="91">
        <v>0</v>
      </c>
      <c r="BK220" s="91">
        <v>0</v>
      </c>
      <c r="BL220" s="91">
        <v>0</v>
      </c>
      <c r="BM220" s="91">
        <v>0</v>
      </c>
      <c r="BN220" s="91">
        <v>0</v>
      </c>
      <c r="BO220" s="91">
        <v>0</v>
      </c>
      <c r="BP220" s="91">
        <v>0</v>
      </c>
      <c r="BQ220" s="91">
        <v>0</v>
      </c>
      <c r="BR220" s="91">
        <v>0</v>
      </c>
      <c r="BS220" s="91">
        <v>0</v>
      </c>
      <c r="BT220" s="91">
        <v>0</v>
      </c>
      <c r="BU220" s="91">
        <v>0</v>
      </c>
      <c r="BV220" s="91">
        <v>0</v>
      </c>
      <c r="BW220" s="91">
        <v>41900.58</v>
      </c>
      <c r="BX220" s="91">
        <v>41900.640000000007</v>
      </c>
      <c r="BY220" s="91">
        <v>41900.640000000007</v>
      </c>
      <c r="BZ220" s="91">
        <v>31425.310000001678</v>
      </c>
      <c r="CA220" s="91">
        <v>0</v>
      </c>
      <c r="CB220" s="91">
        <v>0</v>
      </c>
    </row>
    <row r="221" spans="1:80" x14ac:dyDescent="0.25">
      <c r="A221" s="137" t="s">
        <v>643</v>
      </c>
      <c r="B221" s="138"/>
      <c r="C221" s="138"/>
      <c r="D221" s="138"/>
      <c r="E221" s="138"/>
      <c r="F221" s="138"/>
      <c r="G221" s="138"/>
      <c r="H221" s="138"/>
      <c r="I221" s="138"/>
      <c r="J221" s="138"/>
      <c r="K221" s="138"/>
      <c r="L221" s="138"/>
      <c r="M221" s="138"/>
      <c r="N221" s="138"/>
      <c r="O221" s="138"/>
      <c r="P221" s="138"/>
      <c r="Q221" s="138"/>
      <c r="R221" s="138"/>
      <c r="S221" s="138"/>
      <c r="T221" s="138"/>
      <c r="U221" s="138"/>
      <c r="V221" s="138"/>
      <c r="W221" s="138"/>
      <c r="X221" s="138"/>
      <c r="Y221" s="138"/>
      <c r="Z221" s="138"/>
      <c r="AA221" s="138"/>
      <c r="AB221" s="138"/>
      <c r="AC221" s="138"/>
      <c r="AD221" s="138"/>
      <c r="AE221" s="138"/>
      <c r="AF221" s="138"/>
      <c r="AG221" s="138"/>
      <c r="AH221" s="138"/>
      <c r="AI221" s="138"/>
      <c r="AJ221" s="138"/>
      <c r="AK221" s="138"/>
      <c r="AL221" s="138"/>
      <c r="AM221" s="138"/>
      <c r="AN221" s="138"/>
      <c r="AO221" s="138"/>
      <c r="AP221" s="138"/>
      <c r="AQ221" s="138"/>
      <c r="AR221" s="138"/>
      <c r="AS221" s="138"/>
      <c r="AT221" s="138"/>
      <c r="AU221" s="138"/>
      <c r="AV221" s="138"/>
      <c r="AW221" s="138"/>
      <c r="AX221" s="138"/>
      <c r="AY221" s="138"/>
      <c r="AZ221" s="138"/>
      <c r="BA221" s="138"/>
      <c r="BB221" s="138"/>
      <c r="BC221" s="138"/>
      <c r="BD221" s="138"/>
      <c r="BE221" s="138"/>
      <c r="BF221" s="138"/>
      <c r="BG221" s="138"/>
      <c r="BH221" s="138"/>
      <c r="BI221" s="138"/>
      <c r="BJ221" s="138"/>
      <c r="BK221" s="138"/>
      <c r="BL221" s="138"/>
      <c r="BM221" s="138"/>
      <c r="BN221" s="138"/>
      <c r="BO221" s="138"/>
      <c r="BP221" s="138"/>
      <c r="BQ221" s="138"/>
      <c r="BR221" s="138"/>
      <c r="BS221" s="138"/>
      <c r="BT221" s="138"/>
      <c r="BU221" s="138"/>
      <c r="BV221" s="138"/>
      <c r="BW221" s="91">
        <v>0</v>
      </c>
      <c r="BX221" s="91">
        <v>0</v>
      </c>
      <c r="BY221" s="91">
        <v>0</v>
      </c>
      <c r="BZ221" s="91">
        <v>0</v>
      </c>
      <c r="CA221" s="91">
        <v>0</v>
      </c>
      <c r="CB221" s="91">
        <v>0</v>
      </c>
    </row>
    <row r="222" spans="1:80" x14ac:dyDescent="0.25">
      <c r="A222" s="136" t="s">
        <v>315</v>
      </c>
      <c r="B222" s="173"/>
      <c r="C222" s="141">
        <v>3491.71</v>
      </c>
      <c r="D222" s="141">
        <v>6983.43</v>
      </c>
      <c r="E222" s="141">
        <v>10475.14</v>
      </c>
      <c r="F222" s="141">
        <v>13966.86</v>
      </c>
      <c r="G222" s="141">
        <v>17458.57</v>
      </c>
      <c r="H222" s="141">
        <v>20950.29</v>
      </c>
      <c r="I222" s="141">
        <v>24442</v>
      </c>
      <c r="J222" s="141">
        <v>27933.72</v>
      </c>
      <c r="K222" s="141">
        <v>31425.43</v>
      </c>
      <c r="L222" s="141">
        <v>34917.15</v>
      </c>
      <c r="M222" s="141">
        <v>38408.86</v>
      </c>
      <c r="N222" s="141">
        <v>41900.58</v>
      </c>
      <c r="O222" s="141">
        <v>3491.72</v>
      </c>
      <c r="P222" s="141">
        <v>6983.44</v>
      </c>
      <c r="Q222" s="141">
        <v>10475.16</v>
      </c>
      <c r="R222" s="141">
        <v>13966.88</v>
      </c>
      <c r="S222" s="141">
        <v>17458.599999999999</v>
      </c>
      <c r="T222" s="141">
        <v>20950.32</v>
      </c>
      <c r="U222" s="141">
        <v>24442.04</v>
      </c>
      <c r="V222" s="141">
        <v>27933.759999999998</v>
      </c>
      <c r="W222" s="141">
        <v>31425.48</v>
      </c>
      <c r="X222" s="141">
        <v>34917.199999999997</v>
      </c>
      <c r="Y222" s="141">
        <v>38408.92</v>
      </c>
      <c r="Z222" s="141">
        <v>41900.639999999999</v>
      </c>
      <c r="AA222" s="141">
        <v>3491.72</v>
      </c>
      <c r="AB222" s="141">
        <v>6983.44</v>
      </c>
      <c r="AC222" s="141">
        <v>10475.16</v>
      </c>
      <c r="AD222" s="141">
        <v>13966.88</v>
      </c>
      <c r="AE222" s="141">
        <v>17458.599999999999</v>
      </c>
      <c r="AF222" s="141">
        <v>20950.32</v>
      </c>
      <c r="AG222" s="141">
        <v>24442.04</v>
      </c>
      <c r="AH222" s="141">
        <v>27933.759999999998</v>
      </c>
      <c r="AI222" s="141">
        <v>31425.48</v>
      </c>
      <c r="AJ222" s="141">
        <v>34917.199999999997</v>
      </c>
      <c r="AK222" s="141">
        <v>38408.92</v>
      </c>
      <c r="AL222" s="141">
        <v>41900.639999999999</v>
      </c>
      <c r="AM222" s="141">
        <v>3491.72</v>
      </c>
      <c r="AN222" s="141">
        <v>6983.44</v>
      </c>
      <c r="AO222" s="141">
        <v>10475.16</v>
      </c>
      <c r="AP222" s="141">
        <v>13966.88</v>
      </c>
      <c r="AQ222" s="141">
        <v>17458.599999999999</v>
      </c>
      <c r="AR222" s="141">
        <v>20950.32</v>
      </c>
      <c r="AS222" s="141">
        <v>24442.04</v>
      </c>
      <c r="AT222" s="141">
        <v>27933.759999999998</v>
      </c>
      <c r="AU222" s="141">
        <v>31425.31</v>
      </c>
      <c r="AV222" s="141">
        <v>31425.31</v>
      </c>
      <c r="AW222" s="141">
        <v>31425.31</v>
      </c>
      <c r="AX222" s="141">
        <v>31425.31</v>
      </c>
      <c r="AY222" s="141">
        <v>0</v>
      </c>
      <c r="AZ222" s="141">
        <v>0</v>
      </c>
      <c r="BA222" s="141">
        <v>0</v>
      </c>
      <c r="BB222" s="141">
        <v>0</v>
      </c>
      <c r="BC222" s="141">
        <v>0</v>
      </c>
      <c r="BD222" s="141">
        <v>0</v>
      </c>
      <c r="BE222" s="141">
        <v>0</v>
      </c>
      <c r="BF222" s="141">
        <v>0</v>
      </c>
      <c r="BG222" s="141">
        <v>0</v>
      </c>
      <c r="BH222" s="141">
        <v>0</v>
      </c>
      <c r="BI222" s="141">
        <v>0</v>
      </c>
      <c r="BJ222" s="141">
        <v>0</v>
      </c>
      <c r="BK222" s="141">
        <v>0</v>
      </c>
      <c r="BL222" s="141">
        <v>0</v>
      </c>
      <c r="BM222" s="141">
        <v>0</v>
      </c>
      <c r="BN222" s="141">
        <v>0</v>
      </c>
      <c r="BO222" s="141">
        <v>0</v>
      </c>
      <c r="BP222" s="141">
        <v>0</v>
      </c>
      <c r="BQ222" s="141">
        <v>0</v>
      </c>
      <c r="BR222" s="141">
        <v>0</v>
      </c>
      <c r="BS222" s="141">
        <v>0</v>
      </c>
      <c r="BT222" s="141">
        <v>0</v>
      </c>
      <c r="BU222" s="141">
        <v>0</v>
      </c>
      <c r="BV222" s="141">
        <v>0</v>
      </c>
      <c r="BW222" s="141">
        <v>41900.58</v>
      </c>
      <c r="BX222" s="141">
        <v>41900.639999999999</v>
      </c>
      <c r="BY222" s="141">
        <v>41900.639999999999</v>
      </c>
      <c r="BZ222" s="141">
        <v>31425.31</v>
      </c>
      <c r="CA222" s="141">
        <v>0</v>
      </c>
      <c r="CB222" s="141">
        <v>0</v>
      </c>
    </row>
    <row r="223" spans="1:80" x14ac:dyDescent="0.25">
      <c r="A223" s="136" t="s">
        <v>700</v>
      </c>
      <c r="B223" s="91"/>
      <c r="C223" s="91">
        <v>0</v>
      </c>
      <c r="D223" s="91">
        <v>0</v>
      </c>
      <c r="E223" s="91">
        <v>0</v>
      </c>
      <c r="F223" s="91">
        <v>0</v>
      </c>
      <c r="G223" s="91">
        <v>0</v>
      </c>
      <c r="H223" s="91">
        <v>0</v>
      </c>
      <c r="I223" s="91">
        <v>0</v>
      </c>
      <c r="J223" s="91">
        <v>0</v>
      </c>
      <c r="K223" s="91">
        <v>0</v>
      </c>
      <c r="L223" s="91">
        <v>0</v>
      </c>
      <c r="M223" s="91">
        <v>0</v>
      </c>
      <c r="N223" s="91">
        <v>0</v>
      </c>
      <c r="O223" s="91">
        <v>0</v>
      </c>
      <c r="P223" s="91">
        <v>0</v>
      </c>
      <c r="Q223" s="91">
        <v>0</v>
      </c>
      <c r="R223" s="91">
        <v>0</v>
      </c>
      <c r="S223" s="91">
        <v>0</v>
      </c>
      <c r="T223" s="91">
        <v>0</v>
      </c>
      <c r="U223" s="91">
        <v>0</v>
      </c>
      <c r="V223" s="91">
        <v>0</v>
      </c>
      <c r="W223" s="91">
        <v>0</v>
      </c>
      <c r="X223" s="91">
        <v>0</v>
      </c>
      <c r="Y223" s="91">
        <v>0</v>
      </c>
      <c r="Z223" s="91">
        <v>0</v>
      </c>
      <c r="AA223" s="91">
        <v>0</v>
      </c>
      <c r="AB223" s="91">
        <v>0</v>
      </c>
      <c r="AC223" s="91">
        <v>0</v>
      </c>
      <c r="AD223" s="91">
        <v>0</v>
      </c>
      <c r="AE223" s="91">
        <v>0</v>
      </c>
      <c r="AF223" s="91">
        <v>0</v>
      </c>
      <c r="AG223" s="91">
        <v>0</v>
      </c>
      <c r="AH223" s="91">
        <v>0</v>
      </c>
      <c r="AI223" s="91">
        <v>0</v>
      </c>
      <c r="AJ223" s="91">
        <v>0</v>
      </c>
      <c r="AK223" s="91">
        <v>0</v>
      </c>
      <c r="AL223" s="91">
        <v>0</v>
      </c>
      <c r="AM223" s="91">
        <v>0</v>
      </c>
      <c r="AN223" s="91">
        <v>0</v>
      </c>
      <c r="AO223" s="91">
        <v>0</v>
      </c>
      <c r="AP223" s="91">
        <v>0</v>
      </c>
      <c r="AQ223" s="91">
        <v>0</v>
      </c>
      <c r="AR223" s="91">
        <v>0</v>
      </c>
      <c r="AS223" s="91">
        <v>0</v>
      </c>
      <c r="AT223" s="91">
        <v>0</v>
      </c>
      <c r="AU223" s="91">
        <v>0</v>
      </c>
      <c r="AV223" s="91">
        <v>0</v>
      </c>
      <c r="AW223" s="91">
        <v>0</v>
      </c>
      <c r="AX223" s="91">
        <v>0</v>
      </c>
      <c r="AY223" s="91">
        <v>0</v>
      </c>
      <c r="AZ223" s="91">
        <v>0</v>
      </c>
      <c r="BA223" s="91">
        <v>0</v>
      </c>
      <c r="BB223" s="91">
        <v>0</v>
      </c>
      <c r="BC223" s="91">
        <v>0</v>
      </c>
      <c r="BD223" s="91">
        <v>0</v>
      </c>
      <c r="BE223" s="91">
        <v>0</v>
      </c>
      <c r="BF223" s="91">
        <v>0</v>
      </c>
      <c r="BG223" s="91">
        <v>0</v>
      </c>
      <c r="BH223" s="91">
        <v>0</v>
      </c>
      <c r="BI223" s="91">
        <v>0</v>
      </c>
      <c r="BJ223" s="91">
        <v>0</v>
      </c>
      <c r="BK223" s="91">
        <v>0</v>
      </c>
      <c r="BL223" s="91">
        <v>0</v>
      </c>
      <c r="BM223" s="91">
        <v>0</v>
      </c>
      <c r="BN223" s="91">
        <v>0</v>
      </c>
      <c r="BO223" s="91">
        <v>0</v>
      </c>
      <c r="BP223" s="91">
        <v>0</v>
      </c>
      <c r="BQ223" s="91">
        <v>0</v>
      </c>
      <c r="BR223" s="91">
        <v>0</v>
      </c>
      <c r="BS223" s="91">
        <v>0</v>
      </c>
      <c r="BT223" s="91">
        <v>0</v>
      </c>
      <c r="BU223" s="91">
        <v>0</v>
      </c>
      <c r="BV223" s="91">
        <v>0</v>
      </c>
      <c r="BW223" s="91"/>
      <c r="BX223" s="91"/>
      <c r="BY223" s="91"/>
      <c r="BZ223" s="91"/>
      <c r="CA223" s="91"/>
      <c r="CB223" s="91"/>
    </row>
    <row r="224" spans="1:80" x14ac:dyDescent="0.25">
      <c r="A224" s="136"/>
      <c r="B224" s="91"/>
      <c r="C224" s="91"/>
      <c r="D224" s="91"/>
      <c r="E224" s="91"/>
      <c r="F224" s="91"/>
      <c r="G224" s="91"/>
      <c r="H224" s="91"/>
      <c r="I224" s="91"/>
      <c r="J224" s="91"/>
      <c r="K224" s="91"/>
      <c r="L224" s="91"/>
      <c r="M224" s="91"/>
      <c r="N224" s="91"/>
      <c r="O224" s="91"/>
      <c r="P224" s="91"/>
      <c r="Q224" s="91"/>
      <c r="R224" s="91"/>
      <c r="S224" s="91"/>
      <c r="T224" s="91"/>
      <c r="U224" s="91"/>
      <c r="V224" s="91"/>
      <c r="W224" s="91"/>
      <c r="X224" s="91"/>
      <c r="Y224" s="91"/>
      <c r="Z224" s="91"/>
      <c r="AA224" s="91"/>
      <c r="AB224" s="91"/>
      <c r="AC224" s="91"/>
      <c r="AD224" s="91"/>
      <c r="AE224" s="91"/>
      <c r="AF224" s="91"/>
      <c r="AG224" s="91"/>
      <c r="AH224" s="91"/>
      <c r="AI224" s="91"/>
      <c r="AJ224" s="91"/>
      <c r="AK224" s="91"/>
      <c r="AL224" s="91"/>
      <c r="AM224" s="91"/>
      <c r="AN224" s="91"/>
      <c r="AO224" s="91"/>
      <c r="AP224" s="91"/>
      <c r="AQ224" s="91"/>
      <c r="AR224" s="91"/>
      <c r="AS224" s="91"/>
      <c r="AT224" s="91"/>
      <c r="AU224" s="91"/>
      <c r="AV224" s="91"/>
      <c r="AW224" s="91"/>
      <c r="AX224" s="91"/>
      <c r="AY224" s="91"/>
      <c r="AZ224" s="91"/>
      <c r="BA224" s="91"/>
      <c r="BB224" s="91"/>
      <c r="BC224" s="91"/>
      <c r="BD224" s="91"/>
      <c r="BE224" s="91"/>
      <c r="BF224" s="91"/>
      <c r="BG224" s="91"/>
      <c r="BH224" s="91"/>
      <c r="BI224" s="91"/>
      <c r="BJ224" s="91"/>
      <c r="BK224" s="91"/>
      <c r="BL224" s="91"/>
      <c r="BM224" s="91"/>
      <c r="BN224" s="91"/>
      <c r="BO224" s="91"/>
      <c r="BP224" s="91"/>
      <c r="BQ224" s="91"/>
      <c r="BR224" s="91"/>
      <c r="BS224" s="91"/>
      <c r="BT224" s="91"/>
      <c r="BU224" s="91"/>
      <c r="BV224" s="91"/>
      <c r="BW224" s="91"/>
      <c r="BX224" s="91"/>
      <c r="BY224" s="91"/>
      <c r="BZ224" s="91"/>
      <c r="CA224" s="91"/>
      <c r="CB224" s="91"/>
    </row>
    <row r="225" spans="1:80" x14ac:dyDescent="0.25">
      <c r="A225" s="133">
        <v>6800045</v>
      </c>
      <c r="B225" s="134" t="s">
        <v>755</v>
      </c>
      <c r="C225" s="145"/>
      <c r="D225" s="145"/>
      <c r="E225" s="145"/>
      <c r="F225" s="145"/>
      <c r="G225" s="145"/>
      <c r="H225" s="145"/>
      <c r="I225" s="145"/>
      <c r="J225" s="145"/>
      <c r="K225" s="145"/>
      <c r="L225" s="145"/>
      <c r="M225" s="145"/>
      <c r="N225" s="145"/>
      <c r="O225" s="145"/>
      <c r="P225" s="145"/>
      <c r="Q225" s="145"/>
      <c r="R225" s="145"/>
      <c r="S225" s="145"/>
      <c r="T225" s="145"/>
      <c r="U225" s="145"/>
      <c r="V225" s="145"/>
      <c r="W225" s="145"/>
      <c r="X225" s="145"/>
      <c r="Y225" s="145"/>
      <c r="Z225" s="145"/>
      <c r="AA225" s="145"/>
      <c r="AB225" s="145"/>
      <c r="AC225" s="145"/>
      <c r="AD225" s="145"/>
      <c r="AE225" s="145"/>
      <c r="AF225" s="145"/>
      <c r="AG225" s="145"/>
      <c r="AH225" s="145"/>
      <c r="AI225" s="145"/>
      <c r="AJ225" s="145"/>
      <c r="AK225" s="145"/>
      <c r="AL225" s="145"/>
      <c r="AM225" s="145"/>
      <c r="AN225" s="145"/>
      <c r="AO225" s="145"/>
      <c r="AP225" s="145"/>
      <c r="AQ225" s="145"/>
      <c r="AR225" s="145"/>
      <c r="AS225" s="145"/>
      <c r="AT225" s="145"/>
      <c r="AU225" s="145"/>
      <c r="AV225" s="145"/>
      <c r="AW225" s="145"/>
      <c r="AX225" s="145"/>
      <c r="AY225" s="145"/>
      <c r="AZ225" s="145"/>
      <c r="BA225" s="145"/>
      <c r="BB225" s="145"/>
      <c r="BC225" s="145"/>
      <c r="BD225" s="145"/>
      <c r="BE225" s="145"/>
      <c r="BF225" s="145"/>
      <c r="BG225" s="145"/>
      <c r="BH225" s="145"/>
      <c r="BI225" s="145"/>
      <c r="BJ225" s="145"/>
      <c r="BK225" s="145"/>
      <c r="BL225" s="145"/>
      <c r="BM225" s="145"/>
      <c r="BN225" s="145"/>
      <c r="BO225" s="145"/>
      <c r="BP225" s="145"/>
      <c r="BQ225" s="145"/>
      <c r="BR225" s="145"/>
      <c r="BS225" s="145"/>
      <c r="BT225" s="145"/>
      <c r="BU225" s="145"/>
      <c r="BV225" s="145"/>
      <c r="BW225" s="145"/>
      <c r="BX225" s="145"/>
      <c r="BY225" s="145"/>
      <c r="BZ225" s="145"/>
      <c r="CA225" s="145"/>
      <c r="CB225" s="145"/>
    </row>
    <row r="226" spans="1:80" x14ac:dyDescent="0.25">
      <c r="A226" s="136" t="s">
        <v>698</v>
      </c>
      <c r="B226" s="91"/>
      <c r="C226" s="91">
        <v>0</v>
      </c>
      <c r="D226" s="91">
        <v>754.9</v>
      </c>
      <c r="E226" s="91">
        <v>1509.81</v>
      </c>
      <c r="F226" s="91">
        <v>2264.71</v>
      </c>
      <c r="G226" s="91">
        <v>3019.62</v>
      </c>
      <c r="H226" s="91">
        <v>3774.52</v>
      </c>
      <c r="I226" s="91">
        <v>4529.43</v>
      </c>
      <c r="J226" s="91">
        <v>5284.33</v>
      </c>
      <c r="K226" s="91">
        <v>6039.24</v>
      </c>
      <c r="L226" s="91">
        <v>6794.14</v>
      </c>
      <c r="M226" s="91">
        <v>7549.04</v>
      </c>
      <c r="N226" s="91">
        <v>8303.9500000000007</v>
      </c>
      <c r="O226" s="172">
        <v>0</v>
      </c>
      <c r="P226" s="91">
        <v>754.9</v>
      </c>
      <c r="Q226" s="91">
        <v>1509.8</v>
      </c>
      <c r="R226" s="91">
        <v>2264.6999999999998</v>
      </c>
      <c r="S226" s="91">
        <v>3019.6</v>
      </c>
      <c r="T226" s="91">
        <v>3774.5</v>
      </c>
      <c r="U226" s="91">
        <v>4529.3999999999996</v>
      </c>
      <c r="V226" s="91">
        <v>5284.3</v>
      </c>
      <c r="W226" s="91">
        <v>6039.2</v>
      </c>
      <c r="X226" s="91">
        <v>6794.1</v>
      </c>
      <c r="Y226" s="91">
        <v>7549</v>
      </c>
      <c r="Z226" s="91">
        <v>8303.9</v>
      </c>
      <c r="AA226" s="172">
        <v>0</v>
      </c>
      <c r="AB226" s="91">
        <v>754.9</v>
      </c>
      <c r="AC226" s="91">
        <v>1509.8</v>
      </c>
      <c r="AD226" s="91">
        <v>2264.6999999999998</v>
      </c>
      <c r="AE226" s="91">
        <v>3019.6</v>
      </c>
      <c r="AF226" s="91">
        <v>3774.5</v>
      </c>
      <c r="AG226" s="91">
        <v>4529.3999999999996</v>
      </c>
      <c r="AH226" s="91">
        <v>5284.3</v>
      </c>
      <c r="AI226" s="91">
        <v>6039.2</v>
      </c>
      <c r="AJ226" s="91">
        <v>6794.1</v>
      </c>
      <c r="AK226" s="91">
        <v>7549</v>
      </c>
      <c r="AL226" s="91">
        <v>8303.9</v>
      </c>
      <c r="AM226" s="172">
        <v>0</v>
      </c>
      <c r="AN226" s="91">
        <v>754.9</v>
      </c>
      <c r="AO226" s="91">
        <v>1509.8</v>
      </c>
      <c r="AP226" s="91">
        <v>2264.6999999999998</v>
      </c>
      <c r="AQ226" s="91">
        <v>3019.6</v>
      </c>
      <c r="AR226" s="91">
        <v>3774.5</v>
      </c>
      <c r="AS226" s="91">
        <v>4529.3999999999996</v>
      </c>
      <c r="AT226" s="91">
        <v>5284.3</v>
      </c>
      <c r="AU226" s="91">
        <v>6039.2</v>
      </c>
      <c r="AV226" s="91">
        <v>6794.1</v>
      </c>
      <c r="AW226" s="91">
        <v>7549</v>
      </c>
      <c r="AX226" s="91">
        <v>8303.9</v>
      </c>
      <c r="AY226" s="172">
        <v>0</v>
      </c>
      <c r="AZ226" s="91">
        <v>754.9</v>
      </c>
      <c r="BA226" s="91">
        <v>1509.8</v>
      </c>
      <c r="BB226" s="91">
        <v>2264.6999999999998</v>
      </c>
      <c r="BC226" s="91">
        <v>3019.6</v>
      </c>
      <c r="BD226" s="91">
        <v>3774.5</v>
      </c>
      <c r="BE226" s="91">
        <v>4529.3999999999996</v>
      </c>
      <c r="BF226" s="91">
        <v>5284.3</v>
      </c>
      <c r="BG226" s="91">
        <v>6039.2</v>
      </c>
      <c r="BH226" s="91">
        <v>6794.1</v>
      </c>
      <c r="BI226" s="91">
        <v>7549</v>
      </c>
      <c r="BJ226" s="91">
        <v>8303.9</v>
      </c>
      <c r="BK226" s="172">
        <v>0</v>
      </c>
      <c r="BL226" s="91">
        <v>754.9</v>
      </c>
      <c r="BM226" s="91">
        <v>1509.8</v>
      </c>
      <c r="BN226" s="91">
        <v>2264.6999999999998</v>
      </c>
      <c r="BO226" s="91">
        <v>3019.6</v>
      </c>
      <c r="BP226" s="91">
        <v>3774.5</v>
      </c>
      <c r="BQ226" s="91">
        <v>4529.3999999999996</v>
      </c>
      <c r="BR226" s="91">
        <v>5284.3</v>
      </c>
      <c r="BS226" s="91">
        <v>6039.2</v>
      </c>
      <c r="BT226" s="91">
        <v>6794.1</v>
      </c>
      <c r="BU226" s="91">
        <v>7549</v>
      </c>
      <c r="BV226" s="91">
        <v>8303.9</v>
      </c>
      <c r="BW226" s="91"/>
      <c r="BX226" s="91"/>
      <c r="BY226" s="91"/>
      <c r="BZ226" s="91"/>
      <c r="CA226" s="91"/>
      <c r="CB226" s="91"/>
    </row>
    <row r="227" spans="1:80" x14ac:dyDescent="0.25">
      <c r="A227" s="136" t="s">
        <v>756</v>
      </c>
      <c r="B227" s="91"/>
      <c r="C227" s="91">
        <v>754.9</v>
      </c>
      <c r="D227" s="91">
        <v>754.91</v>
      </c>
      <c r="E227" s="91">
        <v>754.9</v>
      </c>
      <c r="F227" s="91">
        <v>754.91</v>
      </c>
      <c r="G227" s="91">
        <v>754.9</v>
      </c>
      <c r="H227" s="91">
        <v>754.91</v>
      </c>
      <c r="I227" s="91">
        <v>754.9</v>
      </c>
      <c r="J227" s="91">
        <v>754.91</v>
      </c>
      <c r="K227" s="91">
        <v>754.9</v>
      </c>
      <c r="L227" s="91">
        <v>754.9</v>
      </c>
      <c r="M227" s="91">
        <v>754.91</v>
      </c>
      <c r="N227" s="91">
        <v>754.91</v>
      </c>
      <c r="O227" s="91">
        <v>754.9</v>
      </c>
      <c r="P227" s="91">
        <v>754.9</v>
      </c>
      <c r="Q227" s="91">
        <v>754.9</v>
      </c>
      <c r="R227" s="91">
        <v>754.9</v>
      </c>
      <c r="S227" s="91">
        <v>754.9</v>
      </c>
      <c r="T227" s="91">
        <v>754.9</v>
      </c>
      <c r="U227" s="91">
        <v>754.9</v>
      </c>
      <c r="V227" s="91">
        <v>754.9</v>
      </c>
      <c r="W227" s="91">
        <v>754.9</v>
      </c>
      <c r="X227" s="91">
        <v>754.9</v>
      </c>
      <c r="Y227" s="91">
        <v>754.9</v>
      </c>
      <c r="Z227" s="91">
        <v>754.9</v>
      </c>
      <c r="AA227" s="91">
        <v>754.9</v>
      </c>
      <c r="AB227" s="91">
        <v>754.9</v>
      </c>
      <c r="AC227" s="91">
        <v>754.9</v>
      </c>
      <c r="AD227" s="91">
        <v>754.9</v>
      </c>
      <c r="AE227" s="91">
        <v>754.9</v>
      </c>
      <c r="AF227" s="91">
        <v>754.9</v>
      </c>
      <c r="AG227" s="91">
        <v>754.9</v>
      </c>
      <c r="AH227" s="91">
        <v>754.9</v>
      </c>
      <c r="AI227" s="91">
        <v>754.9</v>
      </c>
      <c r="AJ227" s="91">
        <v>754.9</v>
      </c>
      <c r="AK227" s="91">
        <v>754.9</v>
      </c>
      <c r="AL227" s="91">
        <v>754.9</v>
      </c>
      <c r="AM227" s="91">
        <v>754.9</v>
      </c>
      <c r="AN227" s="91">
        <v>754.9</v>
      </c>
      <c r="AO227" s="91">
        <v>754.9</v>
      </c>
      <c r="AP227" s="91">
        <v>754.9</v>
      </c>
      <c r="AQ227" s="91">
        <v>754.9</v>
      </c>
      <c r="AR227" s="91">
        <v>754.9</v>
      </c>
      <c r="AS227" s="91">
        <v>754.9</v>
      </c>
      <c r="AT227" s="91">
        <v>754.9</v>
      </c>
      <c r="AU227" s="91">
        <v>754.9</v>
      </c>
      <c r="AV227" s="91">
        <v>754.9</v>
      </c>
      <c r="AW227" s="91">
        <v>754.9</v>
      </c>
      <c r="AX227" s="91">
        <v>754.9</v>
      </c>
      <c r="AY227" s="91">
        <v>754.9</v>
      </c>
      <c r="AZ227" s="91">
        <v>754.9</v>
      </c>
      <c r="BA227" s="91">
        <v>754.9</v>
      </c>
      <c r="BB227" s="91">
        <v>754.9</v>
      </c>
      <c r="BC227" s="91">
        <v>754.9</v>
      </c>
      <c r="BD227" s="91">
        <v>754.9</v>
      </c>
      <c r="BE227" s="91">
        <v>754.9</v>
      </c>
      <c r="BF227" s="91">
        <v>754.9</v>
      </c>
      <c r="BG227" s="91">
        <v>754.9</v>
      </c>
      <c r="BH227" s="91">
        <v>754.9</v>
      </c>
      <c r="BI227" s="91">
        <v>754.9</v>
      </c>
      <c r="BJ227" s="91">
        <v>754.9</v>
      </c>
      <c r="BK227" s="91">
        <v>754.9</v>
      </c>
      <c r="BL227" s="91">
        <v>754.9</v>
      </c>
      <c r="BM227" s="91">
        <v>754.9</v>
      </c>
      <c r="BN227" s="91">
        <v>754.9</v>
      </c>
      <c r="BO227" s="91">
        <v>754.9</v>
      </c>
      <c r="BP227" s="91">
        <v>754.9</v>
      </c>
      <c r="BQ227" s="91">
        <v>754.9</v>
      </c>
      <c r="BR227" s="91">
        <v>754.9</v>
      </c>
      <c r="BS227" s="91">
        <v>754.9</v>
      </c>
      <c r="BT227" s="91">
        <v>754.9</v>
      </c>
      <c r="BU227" s="91">
        <v>754.9</v>
      </c>
      <c r="BV227" s="91">
        <v>754.9</v>
      </c>
      <c r="BW227" s="91">
        <v>9058.8599999999988</v>
      </c>
      <c r="BX227" s="91">
        <v>9058.7999999999975</v>
      </c>
      <c r="BY227" s="91">
        <v>9058.7999999999975</v>
      </c>
      <c r="BZ227" s="91">
        <v>9058.7999999999975</v>
      </c>
      <c r="CA227" s="91">
        <v>9058.7999999999975</v>
      </c>
      <c r="CB227" s="91">
        <v>9058.7999999999975</v>
      </c>
    </row>
    <row r="228" spans="1:80" x14ac:dyDescent="0.25">
      <c r="A228" s="137" t="s">
        <v>643</v>
      </c>
      <c r="B228" s="138"/>
      <c r="C228" s="138"/>
      <c r="D228" s="138"/>
      <c r="E228" s="138"/>
      <c r="F228" s="138"/>
      <c r="G228" s="138"/>
      <c r="H228" s="138"/>
      <c r="I228" s="138"/>
      <c r="J228" s="138"/>
      <c r="K228" s="138"/>
      <c r="L228" s="138"/>
      <c r="M228" s="138"/>
      <c r="N228" s="138"/>
      <c r="O228" s="138"/>
      <c r="P228" s="138"/>
      <c r="Q228" s="138"/>
      <c r="R228" s="138"/>
      <c r="S228" s="138"/>
      <c r="T228" s="138"/>
      <c r="U228" s="138"/>
      <c r="V228" s="138"/>
      <c r="W228" s="138"/>
      <c r="X228" s="138"/>
      <c r="Y228" s="138"/>
      <c r="Z228" s="138"/>
      <c r="AA228" s="138"/>
      <c r="AB228" s="138"/>
      <c r="AC228" s="138"/>
      <c r="AD228" s="138"/>
      <c r="AE228" s="138"/>
      <c r="AF228" s="138"/>
      <c r="AG228" s="138"/>
      <c r="AH228" s="138"/>
      <c r="AI228" s="138"/>
      <c r="AJ228" s="138"/>
      <c r="AK228" s="138"/>
      <c r="AL228" s="138"/>
      <c r="AM228" s="138"/>
      <c r="AN228" s="138"/>
      <c r="AO228" s="138"/>
      <c r="AP228" s="138"/>
      <c r="AQ228" s="138"/>
      <c r="AR228" s="138"/>
      <c r="AS228" s="138"/>
      <c r="AT228" s="138"/>
      <c r="AU228" s="138"/>
      <c r="AV228" s="138"/>
      <c r="AW228" s="138"/>
      <c r="AX228" s="138"/>
      <c r="AY228" s="138"/>
      <c r="AZ228" s="138"/>
      <c r="BA228" s="138"/>
      <c r="BB228" s="138"/>
      <c r="BC228" s="138"/>
      <c r="BD228" s="138"/>
      <c r="BE228" s="138"/>
      <c r="BF228" s="138"/>
      <c r="BG228" s="138"/>
      <c r="BH228" s="138"/>
      <c r="BI228" s="138"/>
      <c r="BJ228" s="138"/>
      <c r="BK228" s="138"/>
      <c r="BL228" s="138"/>
      <c r="BM228" s="138"/>
      <c r="BN228" s="138"/>
      <c r="BO228" s="138"/>
      <c r="BP228" s="138"/>
      <c r="BQ228" s="138"/>
      <c r="BR228" s="138"/>
      <c r="BS228" s="138"/>
      <c r="BT228" s="138"/>
      <c r="BU228" s="138"/>
      <c r="BV228" s="138"/>
      <c r="BW228" s="91">
        <v>0</v>
      </c>
      <c r="BX228" s="91">
        <v>0</v>
      </c>
      <c r="BY228" s="91">
        <v>0</v>
      </c>
      <c r="BZ228" s="91">
        <v>0</v>
      </c>
      <c r="CA228" s="91">
        <v>0</v>
      </c>
      <c r="CB228" s="91">
        <v>0</v>
      </c>
    </row>
    <row r="229" spans="1:80" x14ac:dyDescent="0.25">
      <c r="A229" s="136" t="s">
        <v>315</v>
      </c>
      <c r="B229" s="173"/>
      <c r="C229" s="141">
        <v>754.9</v>
      </c>
      <c r="D229" s="141">
        <v>1509.81</v>
      </c>
      <c r="E229" s="141">
        <v>2264.71</v>
      </c>
      <c r="F229" s="141">
        <v>3019.62</v>
      </c>
      <c r="G229" s="141">
        <v>3774.52</v>
      </c>
      <c r="H229" s="141">
        <v>4529.43</v>
      </c>
      <c r="I229" s="141">
        <v>5284.33</v>
      </c>
      <c r="J229" s="141">
        <v>6039.24</v>
      </c>
      <c r="K229" s="141">
        <v>6794.14</v>
      </c>
      <c r="L229" s="141">
        <v>7549.04</v>
      </c>
      <c r="M229" s="141">
        <v>8303.9500000000007</v>
      </c>
      <c r="N229" s="141">
        <v>9058.86</v>
      </c>
      <c r="O229" s="141">
        <v>754.9</v>
      </c>
      <c r="P229" s="141">
        <v>1509.8</v>
      </c>
      <c r="Q229" s="141">
        <v>2264.6999999999998</v>
      </c>
      <c r="R229" s="141">
        <v>3019.6</v>
      </c>
      <c r="S229" s="141">
        <v>3774.5</v>
      </c>
      <c r="T229" s="141">
        <v>4529.3999999999996</v>
      </c>
      <c r="U229" s="141">
        <v>5284.3</v>
      </c>
      <c r="V229" s="141">
        <v>6039.2</v>
      </c>
      <c r="W229" s="141">
        <v>6794.1</v>
      </c>
      <c r="X229" s="141">
        <v>7549</v>
      </c>
      <c r="Y229" s="141">
        <v>8303.9</v>
      </c>
      <c r="Z229" s="141">
        <v>9058.7999999999993</v>
      </c>
      <c r="AA229" s="141">
        <v>754.9</v>
      </c>
      <c r="AB229" s="141">
        <v>1509.8</v>
      </c>
      <c r="AC229" s="141">
        <v>2264.6999999999998</v>
      </c>
      <c r="AD229" s="141">
        <v>3019.6</v>
      </c>
      <c r="AE229" s="141">
        <v>3774.5</v>
      </c>
      <c r="AF229" s="141">
        <v>4529.3999999999996</v>
      </c>
      <c r="AG229" s="141">
        <v>5284.3</v>
      </c>
      <c r="AH229" s="141">
        <v>6039.2</v>
      </c>
      <c r="AI229" s="141">
        <v>6794.1</v>
      </c>
      <c r="AJ229" s="141">
        <v>7549</v>
      </c>
      <c r="AK229" s="141">
        <v>8303.9</v>
      </c>
      <c r="AL229" s="141">
        <v>9058.7999999999993</v>
      </c>
      <c r="AM229" s="141">
        <v>754.9</v>
      </c>
      <c r="AN229" s="141">
        <v>1509.8</v>
      </c>
      <c r="AO229" s="141">
        <v>2264.6999999999998</v>
      </c>
      <c r="AP229" s="141">
        <v>3019.6</v>
      </c>
      <c r="AQ229" s="141">
        <v>3774.5</v>
      </c>
      <c r="AR229" s="141">
        <v>4529.3999999999996</v>
      </c>
      <c r="AS229" s="141">
        <v>5284.3</v>
      </c>
      <c r="AT229" s="141">
        <v>6039.2</v>
      </c>
      <c r="AU229" s="141">
        <v>6794.1</v>
      </c>
      <c r="AV229" s="141">
        <v>7549</v>
      </c>
      <c r="AW229" s="141">
        <v>8303.9</v>
      </c>
      <c r="AX229" s="141">
        <v>9058.7999999999993</v>
      </c>
      <c r="AY229" s="141">
        <v>754.9</v>
      </c>
      <c r="AZ229" s="141">
        <v>1509.8</v>
      </c>
      <c r="BA229" s="141">
        <v>2264.6999999999998</v>
      </c>
      <c r="BB229" s="141">
        <v>3019.6</v>
      </c>
      <c r="BC229" s="141">
        <v>3774.5</v>
      </c>
      <c r="BD229" s="141">
        <v>4529.3999999999996</v>
      </c>
      <c r="BE229" s="141">
        <v>5284.3</v>
      </c>
      <c r="BF229" s="141">
        <v>6039.2</v>
      </c>
      <c r="BG229" s="141">
        <v>6794.1</v>
      </c>
      <c r="BH229" s="141">
        <v>7549</v>
      </c>
      <c r="BI229" s="141">
        <v>8303.9</v>
      </c>
      <c r="BJ229" s="141">
        <v>9058.7999999999993</v>
      </c>
      <c r="BK229" s="141">
        <v>754.9</v>
      </c>
      <c r="BL229" s="141">
        <v>1509.8</v>
      </c>
      <c r="BM229" s="141">
        <v>2264.6999999999998</v>
      </c>
      <c r="BN229" s="141">
        <v>3019.6</v>
      </c>
      <c r="BO229" s="141">
        <v>3774.5</v>
      </c>
      <c r="BP229" s="141">
        <v>4529.3999999999996</v>
      </c>
      <c r="BQ229" s="141">
        <v>5284.3</v>
      </c>
      <c r="BR229" s="141">
        <v>6039.2</v>
      </c>
      <c r="BS229" s="141">
        <v>6794.1</v>
      </c>
      <c r="BT229" s="141">
        <v>7549</v>
      </c>
      <c r="BU229" s="141">
        <v>8303.9</v>
      </c>
      <c r="BV229" s="141">
        <v>9058.7999999999993</v>
      </c>
      <c r="BW229" s="141">
        <v>9058.86</v>
      </c>
      <c r="BX229" s="141">
        <v>9058.7999999999993</v>
      </c>
      <c r="BY229" s="141">
        <v>9058.7999999999993</v>
      </c>
      <c r="BZ229" s="141">
        <v>9058.7999999999993</v>
      </c>
      <c r="CA229" s="141">
        <v>9058.7999999999993</v>
      </c>
      <c r="CB229" s="141">
        <v>9058.7999999999993</v>
      </c>
    </row>
    <row r="230" spans="1:80" customFormat="1" ht="14.4" x14ac:dyDescent="0.3">
      <c r="A230" s="136" t="s">
        <v>700</v>
      </c>
      <c r="B230" s="91"/>
      <c r="C230" s="91">
        <v>0</v>
      </c>
      <c r="D230" s="91">
        <v>0</v>
      </c>
      <c r="E230" s="91">
        <v>0</v>
      </c>
      <c r="F230" s="91">
        <v>0</v>
      </c>
      <c r="G230" s="91">
        <v>0</v>
      </c>
      <c r="H230" s="91">
        <v>0</v>
      </c>
      <c r="I230" s="91">
        <v>0</v>
      </c>
      <c r="J230" s="91">
        <v>0</v>
      </c>
      <c r="K230" s="91">
        <v>0</v>
      </c>
      <c r="L230" s="91">
        <v>0</v>
      </c>
      <c r="M230" s="91">
        <v>0</v>
      </c>
      <c r="N230" s="91">
        <v>0</v>
      </c>
      <c r="O230" s="91">
        <v>0</v>
      </c>
      <c r="P230" s="91">
        <v>0</v>
      </c>
      <c r="Q230" s="91">
        <v>0</v>
      </c>
      <c r="R230" s="91">
        <v>0</v>
      </c>
      <c r="S230" s="91">
        <v>0</v>
      </c>
      <c r="T230" s="91">
        <v>0</v>
      </c>
      <c r="U230" s="91">
        <v>0</v>
      </c>
      <c r="V230" s="91">
        <v>0</v>
      </c>
      <c r="W230" s="91">
        <v>0</v>
      </c>
      <c r="X230" s="91">
        <v>0</v>
      </c>
      <c r="Y230" s="91">
        <v>0</v>
      </c>
      <c r="Z230" s="91">
        <v>0</v>
      </c>
      <c r="AA230" s="91">
        <v>0</v>
      </c>
      <c r="AB230" s="91">
        <v>0</v>
      </c>
      <c r="AC230" s="91">
        <v>0</v>
      </c>
      <c r="AD230" s="91">
        <v>0</v>
      </c>
      <c r="AE230" s="91">
        <v>0</v>
      </c>
      <c r="AF230" s="91">
        <v>0</v>
      </c>
      <c r="AG230" s="91">
        <v>0</v>
      </c>
      <c r="AH230" s="91">
        <v>0</v>
      </c>
      <c r="AI230" s="91">
        <v>0</v>
      </c>
      <c r="AJ230" s="91">
        <v>0</v>
      </c>
      <c r="AK230" s="91">
        <v>0</v>
      </c>
      <c r="AL230" s="91">
        <v>0</v>
      </c>
      <c r="AM230" s="91">
        <v>0</v>
      </c>
      <c r="AN230" s="91">
        <v>0</v>
      </c>
      <c r="AO230" s="91">
        <v>0</v>
      </c>
      <c r="AP230" s="91">
        <v>0</v>
      </c>
      <c r="AQ230" s="91">
        <v>0</v>
      </c>
      <c r="AR230" s="91">
        <v>0</v>
      </c>
      <c r="AS230" s="91">
        <v>0</v>
      </c>
      <c r="AT230" s="91">
        <v>0</v>
      </c>
      <c r="AU230" s="91">
        <v>0</v>
      </c>
      <c r="AV230" s="91">
        <v>0</v>
      </c>
      <c r="AW230" s="91">
        <v>0</v>
      </c>
      <c r="AX230" s="91">
        <v>0</v>
      </c>
      <c r="AY230" s="91">
        <v>0</v>
      </c>
      <c r="AZ230" s="91">
        <v>0</v>
      </c>
      <c r="BA230" s="91">
        <v>0</v>
      </c>
      <c r="BB230" s="91">
        <v>0</v>
      </c>
      <c r="BC230" s="91">
        <v>0</v>
      </c>
      <c r="BD230" s="91">
        <v>0</v>
      </c>
      <c r="BE230" s="91">
        <v>0</v>
      </c>
      <c r="BF230" s="91">
        <v>0</v>
      </c>
      <c r="BG230" s="91">
        <v>0</v>
      </c>
      <c r="BH230" s="91">
        <v>0</v>
      </c>
      <c r="BI230" s="91">
        <v>0</v>
      </c>
      <c r="BJ230" s="91">
        <v>0</v>
      </c>
      <c r="BK230" s="91">
        <v>0</v>
      </c>
      <c r="BL230" s="91">
        <v>0</v>
      </c>
      <c r="BM230" s="91">
        <v>0</v>
      </c>
      <c r="BN230" s="91">
        <v>0</v>
      </c>
      <c r="BO230" s="91">
        <v>0</v>
      </c>
      <c r="BP230" s="91">
        <v>0</v>
      </c>
      <c r="BQ230" s="91">
        <v>0</v>
      </c>
      <c r="BR230" s="91">
        <v>0</v>
      </c>
      <c r="BS230" s="91">
        <v>0</v>
      </c>
      <c r="BT230" s="91">
        <v>0</v>
      </c>
      <c r="BU230" s="91">
        <v>0</v>
      </c>
      <c r="BV230" s="91">
        <v>0</v>
      </c>
      <c r="BW230" s="91"/>
      <c r="BX230" s="91"/>
      <c r="BY230" s="91"/>
      <c r="BZ230" s="91"/>
      <c r="CA230" s="91"/>
      <c r="CB230" s="91"/>
    </row>
    <row r="231" spans="1:80" x14ac:dyDescent="0.25">
      <c r="A231" s="136"/>
      <c r="B231" s="91"/>
      <c r="C231" s="91"/>
      <c r="D231" s="91"/>
      <c r="E231" s="91"/>
      <c r="F231" s="91"/>
      <c r="G231" s="91"/>
      <c r="H231" s="91"/>
      <c r="I231" s="91"/>
      <c r="J231" s="91"/>
      <c r="K231" s="91"/>
      <c r="L231" s="91"/>
      <c r="M231" s="91"/>
      <c r="N231" s="91"/>
      <c r="O231" s="91"/>
      <c r="P231" s="91"/>
      <c r="Q231" s="91"/>
      <c r="R231" s="91"/>
      <c r="S231" s="91"/>
      <c r="T231" s="91"/>
      <c r="U231" s="91"/>
      <c r="V231" s="91"/>
      <c r="W231" s="91"/>
      <c r="X231" s="91"/>
      <c r="Y231" s="91"/>
      <c r="Z231" s="91"/>
      <c r="AA231" s="91"/>
      <c r="AB231" s="91"/>
      <c r="AC231" s="91"/>
      <c r="AD231" s="91"/>
      <c r="AE231" s="91"/>
      <c r="AF231" s="91"/>
      <c r="AG231" s="91"/>
      <c r="AH231" s="91"/>
      <c r="AI231" s="91"/>
      <c r="AJ231" s="91"/>
      <c r="AK231" s="91"/>
      <c r="AL231" s="91"/>
      <c r="AM231" s="91"/>
      <c r="AN231" s="91"/>
      <c r="AO231" s="91"/>
      <c r="AP231" s="91"/>
      <c r="AQ231" s="91"/>
      <c r="AR231" s="91"/>
      <c r="AS231" s="91"/>
      <c r="AT231" s="91"/>
      <c r="AU231" s="91"/>
      <c r="AV231" s="91"/>
      <c r="AW231" s="91"/>
      <c r="AX231" s="91"/>
      <c r="AY231" s="91"/>
      <c r="AZ231" s="91"/>
      <c r="BA231" s="91"/>
      <c r="BB231" s="91"/>
      <c r="BC231" s="91"/>
      <c r="BD231" s="91"/>
      <c r="BE231" s="91"/>
      <c r="BF231" s="91"/>
      <c r="BG231" s="91"/>
      <c r="BH231" s="91"/>
      <c r="BI231" s="91"/>
      <c r="BJ231" s="91"/>
      <c r="BK231" s="91"/>
      <c r="BL231" s="91"/>
      <c r="BM231" s="91"/>
      <c r="BN231" s="91"/>
      <c r="BO231" s="91"/>
      <c r="BP231" s="91"/>
      <c r="BQ231" s="91"/>
      <c r="BR231" s="91"/>
      <c r="BS231" s="91"/>
      <c r="BT231" s="91"/>
      <c r="BU231" s="91"/>
      <c r="BV231" s="91"/>
      <c r="BW231" s="91"/>
      <c r="BX231" s="91"/>
      <c r="BY231" s="91"/>
      <c r="BZ231" s="91"/>
      <c r="CA231" s="91"/>
      <c r="CB231" s="91"/>
    </row>
    <row r="232" spans="1:80" x14ac:dyDescent="0.25">
      <c r="A232" s="133">
        <v>6800120</v>
      </c>
      <c r="B232" s="134" t="s">
        <v>757</v>
      </c>
      <c r="C232" s="145"/>
      <c r="D232" s="145"/>
      <c r="E232" s="145"/>
      <c r="F232" s="145"/>
      <c r="G232" s="145"/>
      <c r="H232" s="145"/>
      <c r="I232" s="145"/>
      <c r="J232" s="145"/>
      <c r="K232" s="145"/>
      <c r="L232" s="145"/>
      <c r="M232" s="145"/>
      <c r="N232" s="145"/>
      <c r="O232" s="145"/>
      <c r="P232" s="145"/>
      <c r="Q232" s="145"/>
      <c r="R232" s="145"/>
      <c r="S232" s="145"/>
      <c r="T232" s="145"/>
      <c r="U232" s="145"/>
      <c r="V232" s="145"/>
      <c r="W232" s="145"/>
      <c r="X232" s="145"/>
      <c r="Y232" s="145"/>
      <c r="Z232" s="145"/>
      <c r="AA232" s="145"/>
      <c r="AB232" s="145"/>
      <c r="AC232" s="145"/>
      <c r="AD232" s="145"/>
      <c r="AE232" s="145"/>
      <c r="AF232" s="145"/>
      <c r="AG232" s="145"/>
      <c r="AH232" s="145"/>
      <c r="AI232" s="145"/>
      <c r="AJ232" s="145"/>
      <c r="AK232" s="145"/>
      <c r="AL232" s="145"/>
      <c r="AM232" s="145"/>
      <c r="AN232" s="145"/>
      <c r="AO232" s="145"/>
      <c r="AP232" s="145"/>
      <c r="AQ232" s="145"/>
      <c r="AR232" s="145"/>
      <c r="AS232" s="145"/>
      <c r="AT232" s="145"/>
      <c r="AU232" s="145"/>
      <c r="AV232" s="145"/>
      <c r="AW232" s="145"/>
      <c r="AX232" s="145"/>
      <c r="AY232" s="145"/>
      <c r="AZ232" s="145"/>
      <c r="BA232" s="145"/>
      <c r="BB232" s="145"/>
      <c r="BC232" s="145"/>
      <c r="BD232" s="145"/>
      <c r="BE232" s="145"/>
      <c r="BF232" s="145"/>
      <c r="BG232" s="145"/>
      <c r="BH232" s="145"/>
      <c r="BI232" s="145"/>
      <c r="BJ232" s="145"/>
      <c r="BK232" s="145"/>
      <c r="BL232" s="145"/>
      <c r="BM232" s="145"/>
      <c r="BN232" s="145"/>
      <c r="BO232" s="145"/>
      <c r="BP232" s="145"/>
      <c r="BQ232" s="145"/>
      <c r="BR232" s="145"/>
      <c r="BS232" s="145"/>
      <c r="BT232" s="145"/>
      <c r="BU232" s="145"/>
      <c r="BV232" s="145"/>
      <c r="BW232" s="145"/>
      <c r="BX232" s="145"/>
      <c r="BY232" s="145"/>
      <c r="BZ232" s="145"/>
      <c r="CA232" s="145"/>
      <c r="CB232" s="145"/>
    </row>
    <row r="233" spans="1:80" x14ac:dyDescent="0.25">
      <c r="A233" s="136" t="s">
        <v>698</v>
      </c>
      <c r="B233" s="91"/>
      <c r="C233" s="91">
        <v>0</v>
      </c>
      <c r="D233" s="91">
        <v>27547.99</v>
      </c>
      <c r="E233" s="91">
        <v>65374.32</v>
      </c>
      <c r="F233" s="91">
        <v>86230.36</v>
      </c>
      <c r="G233" s="91">
        <v>124056.69</v>
      </c>
      <c r="H233" s="91">
        <v>161883.01999999999</v>
      </c>
      <c r="I233" s="91">
        <v>182861.46</v>
      </c>
      <c r="J233" s="91">
        <v>220687.79</v>
      </c>
      <c r="K233" s="91">
        <v>258514.12</v>
      </c>
      <c r="L233" s="91">
        <v>296340.45</v>
      </c>
      <c r="M233" s="91">
        <v>334166.78000000003</v>
      </c>
      <c r="N233" s="91">
        <v>371993.11</v>
      </c>
      <c r="O233" s="172">
        <v>0</v>
      </c>
      <c r="P233" s="91">
        <v>37826.33</v>
      </c>
      <c r="Q233" s="91">
        <v>75652.66</v>
      </c>
      <c r="R233" s="91">
        <v>113478.99</v>
      </c>
      <c r="S233" s="91">
        <v>151305.32</v>
      </c>
      <c r="T233" s="91">
        <v>189131.65</v>
      </c>
      <c r="U233" s="91">
        <v>226957.98</v>
      </c>
      <c r="V233" s="91">
        <v>264784.31</v>
      </c>
      <c r="W233" s="91">
        <v>302610.64</v>
      </c>
      <c r="X233" s="91">
        <v>340436.97</v>
      </c>
      <c r="Y233" s="91">
        <v>378263.3</v>
      </c>
      <c r="Z233" s="91">
        <v>416089.63</v>
      </c>
      <c r="AA233" s="172">
        <v>0</v>
      </c>
      <c r="AB233" s="91">
        <v>37826.33</v>
      </c>
      <c r="AC233" s="91">
        <v>75652.66</v>
      </c>
      <c r="AD233" s="91">
        <v>113478.99</v>
      </c>
      <c r="AE233" s="91">
        <v>151305.32</v>
      </c>
      <c r="AF233" s="91">
        <v>189131.65</v>
      </c>
      <c r="AG233" s="91">
        <v>226957.98</v>
      </c>
      <c r="AH233" s="91">
        <v>264784.31</v>
      </c>
      <c r="AI233" s="91">
        <v>302610.64</v>
      </c>
      <c r="AJ233" s="91">
        <v>340436.97</v>
      </c>
      <c r="AK233" s="91">
        <v>378263.3</v>
      </c>
      <c r="AL233" s="91">
        <v>416089.63</v>
      </c>
      <c r="AM233" s="172">
        <v>0</v>
      </c>
      <c r="AN233" s="91">
        <v>37826.33</v>
      </c>
      <c r="AO233" s="91">
        <v>75652.66</v>
      </c>
      <c r="AP233" s="91">
        <v>113478.99</v>
      </c>
      <c r="AQ233" s="91">
        <v>151305.32</v>
      </c>
      <c r="AR233" s="91">
        <v>189131.65</v>
      </c>
      <c r="AS233" s="91">
        <v>226957.98</v>
      </c>
      <c r="AT233" s="91">
        <v>264784.31</v>
      </c>
      <c r="AU233" s="91">
        <v>302610.64</v>
      </c>
      <c r="AV233" s="91">
        <v>340436.97</v>
      </c>
      <c r="AW233" s="91">
        <v>378263.3</v>
      </c>
      <c r="AX233" s="91">
        <v>416089.63</v>
      </c>
      <c r="AY233" s="172">
        <v>0</v>
      </c>
      <c r="AZ233" s="91">
        <v>37826.33</v>
      </c>
      <c r="BA233" s="91">
        <v>75652.66</v>
      </c>
      <c r="BB233" s="91">
        <v>113478.99</v>
      </c>
      <c r="BC233" s="91">
        <v>151305.32</v>
      </c>
      <c r="BD233" s="91">
        <v>189131.65</v>
      </c>
      <c r="BE233" s="91">
        <v>226957.98</v>
      </c>
      <c r="BF233" s="91">
        <v>264784.31</v>
      </c>
      <c r="BG233" s="91">
        <v>302610.64</v>
      </c>
      <c r="BH233" s="91">
        <v>340436.97</v>
      </c>
      <c r="BI233" s="91">
        <v>378263.3</v>
      </c>
      <c r="BJ233" s="91">
        <v>416089.63</v>
      </c>
      <c r="BK233" s="172">
        <v>0</v>
      </c>
      <c r="BL233" s="91">
        <v>37826.33</v>
      </c>
      <c r="BM233" s="91">
        <v>75652.66</v>
      </c>
      <c r="BN233" s="91">
        <v>113478.99</v>
      </c>
      <c r="BO233" s="91">
        <v>151305.32</v>
      </c>
      <c r="BP233" s="91">
        <v>189131.65</v>
      </c>
      <c r="BQ233" s="91">
        <v>226957.98</v>
      </c>
      <c r="BR233" s="91">
        <v>264784.31</v>
      </c>
      <c r="BS233" s="91">
        <v>302610.64</v>
      </c>
      <c r="BT233" s="91">
        <v>340436.97</v>
      </c>
      <c r="BU233" s="91">
        <v>378263.3</v>
      </c>
      <c r="BV233" s="91">
        <v>416089.63</v>
      </c>
      <c r="BW233" s="91"/>
      <c r="BX233" s="91"/>
      <c r="BY233" s="91"/>
      <c r="BZ233" s="91"/>
      <c r="CA233" s="91"/>
      <c r="CB233" s="91"/>
    </row>
    <row r="234" spans="1:80" x14ac:dyDescent="0.25">
      <c r="A234" s="136" t="s">
        <v>758</v>
      </c>
      <c r="B234" s="91"/>
      <c r="C234" s="91">
        <v>27547.99</v>
      </c>
      <c r="D234" s="91">
        <v>37826.33</v>
      </c>
      <c r="E234" s="91">
        <v>20856.04</v>
      </c>
      <c r="F234" s="91">
        <v>37826.33</v>
      </c>
      <c r="G234" s="91">
        <v>37826.33</v>
      </c>
      <c r="H234" s="91">
        <v>20978.440000000002</v>
      </c>
      <c r="I234" s="91">
        <v>37826.33</v>
      </c>
      <c r="J234" s="91">
        <v>37826.33</v>
      </c>
      <c r="K234" s="91">
        <v>37826.33</v>
      </c>
      <c r="L234" s="91">
        <v>37826.33</v>
      </c>
      <c r="M234" s="91">
        <v>37826.33</v>
      </c>
      <c r="N234" s="91">
        <v>38193.43</v>
      </c>
      <c r="O234" s="91">
        <v>37826.33</v>
      </c>
      <c r="P234" s="91">
        <v>37826.33</v>
      </c>
      <c r="Q234" s="91">
        <v>37826.33</v>
      </c>
      <c r="R234" s="91">
        <v>37826.33</v>
      </c>
      <c r="S234" s="91">
        <v>37826.33</v>
      </c>
      <c r="T234" s="91">
        <v>37826.33</v>
      </c>
      <c r="U234" s="91">
        <v>37826.33</v>
      </c>
      <c r="V234" s="91">
        <v>37826.33</v>
      </c>
      <c r="W234" s="91">
        <v>37826.33</v>
      </c>
      <c r="X234" s="91">
        <v>37826.33</v>
      </c>
      <c r="Y234" s="91">
        <v>37826.33</v>
      </c>
      <c r="Z234" s="91">
        <v>37826.33</v>
      </c>
      <c r="AA234" s="91">
        <v>37826.33</v>
      </c>
      <c r="AB234" s="91">
        <v>37826.33</v>
      </c>
      <c r="AC234" s="91">
        <v>37826.33</v>
      </c>
      <c r="AD234" s="91">
        <v>37826.33</v>
      </c>
      <c r="AE234" s="91">
        <v>37826.33</v>
      </c>
      <c r="AF234" s="91">
        <v>37826.33</v>
      </c>
      <c r="AG234" s="91">
        <v>37826.33</v>
      </c>
      <c r="AH234" s="91">
        <v>37826.33</v>
      </c>
      <c r="AI234" s="91">
        <v>37826.33</v>
      </c>
      <c r="AJ234" s="91">
        <v>37826.33</v>
      </c>
      <c r="AK234" s="91">
        <v>37826.33</v>
      </c>
      <c r="AL234" s="91">
        <v>37826.33</v>
      </c>
      <c r="AM234" s="91">
        <v>37826.33</v>
      </c>
      <c r="AN234" s="91">
        <v>37826.33</v>
      </c>
      <c r="AO234" s="91">
        <v>37826.33</v>
      </c>
      <c r="AP234" s="91">
        <v>37826.33</v>
      </c>
      <c r="AQ234" s="91">
        <v>37826.33</v>
      </c>
      <c r="AR234" s="91">
        <v>37826.33</v>
      </c>
      <c r="AS234" s="91">
        <v>37826.33</v>
      </c>
      <c r="AT234" s="91">
        <v>37826.33</v>
      </c>
      <c r="AU234" s="91">
        <v>37826.33</v>
      </c>
      <c r="AV234" s="91">
        <v>37826.33</v>
      </c>
      <c r="AW234" s="91">
        <v>37826.33</v>
      </c>
      <c r="AX234" s="91">
        <v>37826.33</v>
      </c>
      <c r="AY234" s="91">
        <v>37826.33</v>
      </c>
      <c r="AZ234" s="91">
        <v>37826.33</v>
      </c>
      <c r="BA234" s="91">
        <v>37826.33</v>
      </c>
      <c r="BB234" s="91">
        <v>37826.33</v>
      </c>
      <c r="BC234" s="91">
        <v>37826.33</v>
      </c>
      <c r="BD234" s="91">
        <v>37826.33</v>
      </c>
      <c r="BE234" s="91">
        <v>37826.33</v>
      </c>
      <c r="BF234" s="91">
        <v>37826.33</v>
      </c>
      <c r="BG234" s="91">
        <v>37826.33</v>
      </c>
      <c r="BH234" s="91">
        <v>37826.33</v>
      </c>
      <c r="BI234" s="91">
        <v>37826.33</v>
      </c>
      <c r="BJ234" s="91">
        <v>37826.33</v>
      </c>
      <c r="BK234" s="91">
        <v>37826.33</v>
      </c>
      <c r="BL234" s="91">
        <v>37826.33</v>
      </c>
      <c r="BM234" s="91">
        <v>37826.33</v>
      </c>
      <c r="BN234" s="91">
        <v>37826.33</v>
      </c>
      <c r="BO234" s="91">
        <v>37826.33</v>
      </c>
      <c r="BP234" s="91">
        <v>37826.33</v>
      </c>
      <c r="BQ234" s="91">
        <v>37826.33</v>
      </c>
      <c r="BR234" s="91">
        <v>37826.33</v>
      </c>
      <c r="BS234" s="91">
        <v>37826.33</v>
      </c>
      <c r="BT234" s="91">
        <v>37826.33</v>
      </c>
      <c r="BU234" s="91">
        <v>37826.33</v>
      </c>
      <c r="BV234" s="91">
        <v>37826.33</v>
      </c>
      <c r="BW234" s="91">
        <v>410186.5400000001</v>
      </c>
      <c r="BX234" s="91">
        <v>453915.96000000014</v>
      </c>
      <c r="BY234" s="91">
        <v>453915.96000000014</v>
      </c>
      <c r="BZ234" s="91">
        <v>453915.96000000014</v>
      </c>
      <c r="CA234" s="91">
        <v>453915.96000000014</v>
      </c>
      <c r="CB234" s="91">
        <v>453915.96000000014</v>
      </c>
    </row>
    <row r="235" spans="1:80" x14ac:dyDescent="0.25">
      <c r="A235" s="137" t="s">
        <v>643</v>
      </c>
      <c r="B235" s="138"/>
      <c r="C235" s="138"/>
      <c r="D235" s="138"/>
      <c r="E235" s="138"/>
      <c r="F235" s="138"/>
      <c r="G235" s="138"/>
      <c r="H235" s="138"/>
      <c r="I235" s="138"/>
      <c r="J235" s="138"/>
      <c r="K235" s="138"/>
      <c r="L235" s="138"/>
      <c r="M235" s="138"/>
      <c r="N235" s="138"/>
      <c r="O235" s="138"/>
      <c r="P235" s="138"/>
      <c r="Q235" s="138"/>
      <c r="R235" s="138"/>
      <c r="S235" s="138"/>
      <c r="T235" s="138"/>
      <c r="U235" s="138"/>
      <c r="V235" s="138"/>
      <c r="W235" s="138"/>
      <c r="X235" s="138"/>
      <c r="Y235" s="138"/>
      <c r="Z235" s="138"/>
      <c r="AA235" s="138"/>
      <c r="AB235" s="138"/>
      <c r="AC235" s="138"/>
      <c r="AD235" s="138"/>
      <c r="AE235" s="138"/>
      <c r="AF235" s="138"/>
      <c r="AG235" s="138"/>
      <c r="AH235" s="138"/>
      <c r="AI235" s="138"/>
      <c r="AJ235" s="138"/>
      <c r="AK235" s="138"/>
      <c r="AL235" s="138"/>
      <c r="AM235" s="138"/>
      <c r="AN235" s="138"/>
      <c r="AO235" s="138"/>
      <c r="AP235" s="138"/>
      <c r="AQ235" s="138"/>
      <c r="AR235" s="138"/>
      <c r="AS235" s="138"/>
      <c r="AT235" s="138"/>
      <c r="AU235" s="138"/>
      <c r="AV235" s="138"/>
      <c r="AW235" s="138"/>
      <c r="AX235" s="138"/>
      <c r="AY235" s="138"/>
      <c r="AZ235" s="138"/>
      <c r="BA235" s="138"/>
      <c r="BB235" s="138"/>
      <c r="BC235" s="138"/>
      <c r="BD235" s="138"/>
      <c r="BE235" s="138"/>
      <c r="BF235" s="138"/>
      <c r="BG235" s="138"/>
      <c r="BH235" s="138"/>
      <c r="BI235" s="138"/>
      <c r="BJ235" s="138"/>
      <c r="BK235" s="138"/>
      <c r="BL235" s="138"/>
      <c r="BM235" s="138"/>
      <c r="BN235" s="138"/>
      <c r="BO235" s="138"/>
      <c r="BP235" s="138"/>
      <c r="BQ235" s="138"/>
      <c r="BR235" s="138"/>
      <c r="BS235" s="138"/>
      <c r="BT235" s="138"/>
      <c r="BU235" s="138"/>
      <c r="BV235" s="138"/>
      <c r="BW235" s="91">
        <v>0</v>
      </c>
      <c r="BX235" s="91">
        <v>0</v>
      </c>
      <c r="BY235" s="91">
        <v>0</v>
      </c>
      <c r="BZ235" s="91">
        <v>0</v>
      </c>
      <c r="CA235" s="91">
        <v>0</v>
      </c>
      <c r="CB235" s="91">
        <v>0</v>
      </c>
    </row>
    <row r="236" spans="1:80" x14ac:dyDescent="0.25">
      <c r="A236" s="136" t="s">
        <v>315</v>
      </c>
      <c r="B236" s="173"/>
      <c r="C236" s="141">
        <v>27547.99</v>
      </c>
      <c r="D236" s="141">
        <v>65374.32</v>
      </c>
      <c r="E236" s="141">
        <v>86230.36</v>
      </c>
      <c r="F236" s="141">
        <v>124056.69</v>
      </c>
      <c r="G236" s="141">
        <v>161883.01999999999</v>
      </c>
      <c r="H236" s="141">
        <v>182861.46</v>
      </c>
      <c r="I236" s="141">
        <v>220687.79</v>
      </c>
      <c r="J236" s="141">
        <v>258514.12</v>
      </c>
      <c r="K236" s="141">
        <v>296340.45</v>
      </c>
      <c r="L236" s="141">
        <v>334166.78000000003</v>
      </c>
      <c r="M236" s="141">
        <v>371993.11</v>
      </c>
      <c r="N236" s="141">
        <v>410186.54</v>
      </c>
      <c r="O236" s="141">
        <v>37826.33</v>
      </c>
      <c r="P236" s="141">
        <v>75652.66</v>
      </c>
      <c r="Q236" s="141">
        <v>113478.99</v>
      </c>
      <c r="R236" s="141">
        <v>151305.32</v>
      </c>
      <c r="S236" s="141">
        <v>189131.65</v>
      </c>
      <c r="T236" s="141">
        <v>226957.98</v>
      </c>
      <c r="U236" s="141">
        <v>264784.31</v>
      </c>
      <c r="V236" s="141">
        <v>302610.64</v>
      </c>
      <c r="W236" s="141">
        <v>340436.97</v>
      </c>
      <c r="X236" s="141">
        <v>378263.3</v>
      </c>
      <c r="Y236" s="141">
        <v>416089.63</v>
      </c>
      <c r="Z236" s="141">
        <v>453915.96</v>
      </c>
      <c r="AA236" s="141">
        <v>37826.33</v>
      </c>
      <c r="AB236" s="141">
        <v>75652.66</v>
      </c>
      <c r="AC236" s="141">
        <v>113478.99</v>
      </c>
      <c r="AD236" s="141">
        <v>151305.32</v>
      </c>
      <c r="AE236" s="141">
        <v>189131.65</v>
      </c>
      <c r="AF236" s="141">
        <v>226957.98</v>
      </c>
      <c r="AG236" s="141">
        <v>264784.31</v>
      </c>
      <c r="AH236" s="141">
        <v>302610.64</v>
      </c>
      <c r="AI236" s="141">
        <v>340436.97</v>
      </c>
      <c r="AJ236" s="141">
        <v>378263.3</v>
      </c>
      <c r="AK236" s="141">
        <v>416089.63</v>
      </c>
      <c r="AL236" s="141">
        <v>453915.96</v>
      </c>
      <c r="AM236" s="141">
        <v>37826.33</v>
      </c>
      <c r="AN236" s="141">
        <v>75652.66</v>
      </c>
      <c r="AO236" s="141">
        <v>113478.99</v>
      </c>
      <c r="AP236" s="141">
        <v>151305.32</v>
      </c>
      <c r="AQ236" s="141">
        <v>189131.65</v>
      </c>
      <c r="AR236" s="141">
        <v>226957.98</v>
      </c>
      <c r="AS236" s="141">
        <v>264784.31</v>
      </c>
      <c r="AT236" s="141">
        <v>302610.64</v>
      </c>
      <c r="AU236" s="141">
        <v>340436.97</v>
      </c>
      <c r="AV236" s="141">
        <v>378263.3</v>
      </c>
      <c r="AW236" s="141">
        <v>416089.63</v>
      </c>
      <c r="AX236" s="141">
        <v>453915.96</v>
      </c>
      <c r="AY236" s="141">
        <v>37826.33</v>
      </c>
      <c r="AZ236" s="141">
        <v>75652.66</v>
      </c>
      <c r="BA236" s="141">
        <v>113478.99</v>
      </c>
      <c r="BB236" s="141">
        <v>151305.32</v>
      </c>
      <c r="BC236" s="141">
        <v>189131.65</v>
      </c>
      <c r="BD236" s="141">
        <v>226957.98</v>
      </c>
      <c r="BE236" s="141">
        <v>264784.31</v>
      </c>
      <c r="BF236" s="141">
        <v>302610.64</v>
      </c>
      <c r="BG236" s="141">
        <v>340436.97</v>
      </c>
      <c r="BH236" s="141">
        <v>378263.3</v>
      </c>
      <c r="BI236" s="141">
        <v>416089.63</v>
      </c>
      <c r="BJ236" s="141">
        <v>453915.96</v>
      </c>
      <c r="BK236" s="141">
        <v>37826.33</v>
      </c>
      <c r="BL236" s="141">
        <v>75652.66</v>
      </c>
      <c r="BM236" s="141">
        <v>113478.99</v>
      </c>
      <c r="BN236" s="141">
        <v>151305.32</v>
      </c>
      <c r="BO236" s="141">
        <v>189131.65</v>
      </c>
      <c r="BP236" s="141">
        <v>226957.98</v>
      </c>
      <c r="BQ236" s="141">
        <v>264784.31</v>
      </c>
      <c r="BR236" s="141">
        <v>302610.64</v>
      </c>
      <c r="BS236" s="141">
        <v>340436.97</v>
      </c>
      <c r="BT236" s="141">
        <v>378263.3</v>
      </c>
      <c r="BU236" s="141">
        <v>416089.63</v>
      </c>
      <c r="BV236" s="141">
        <v>453915.96</v>
      </c>
      <c r="BW236" s="141">
        <v>410186.54</v>
      </c>
      <c r="BX236" s="141">
        <v>453915.96</v>
      </c>
      <c r="BY236" s="141">
        <v>453915.96</v>
      </c>
      <c r="BZ236" s="141">
        <v>453915.96</v>
      </c>
      <c r="CA236" s="141">
        <v>453915.96</v>
      </c>
      <c r="CB236" s="141">
        <v>453915.96</v>
      </c>
    </row>
    <row r="237" spans="1:80" customFormat="1" ht="14.4" x14ac:dyDescent="0.3">
      <c r="A237" s="136" t="s">
        <v>700</v>
      </c>
      <c r="B237" s="91"/>
      <c r="C237" s="91">
        <v>0</v>
      </c>
      <c r="D237" s="91">
        <v>0</v>
      </c>
      <c r="E237" s="91">
        <v>0</v>
      </c>
      <c r="F237" s="91">
        <v>0</v>
      </c>
      <c r="G237" s="91">
        <v>0</v>
      </c>
      <c r="H237" s="91">
        <v>0</v>
      </c>
      <c r="I237" s="91">
        <v>0</v>
      </c>
      <c r="J237" s="91">
        <v>0</v>
      </c>
      <c r="K237" s="91">
        <v>0</v>
      </c>
      <c r="L237" s="91">
        <v>0</v>
      </c>
      <c r="M237" s="91">
        <v>0</v>
      </c>
      <c r="N237" s="91">
        <v>0</v>
      </c>
      <c r="O237" s="91">
        <v>0</v>
      </c>
      <c r="P237" s="91">
        <v>0</v>
      </c>
      <c r="Q237" s="91">
        <v>0</v>
      </c>
      <c r="R237" s="91">
        <v>0</v>
      </c>
      <c r="S237" s="91">
        <v>0</v>
      </c>
      <c r="T237" s="91">
        <v>0</v>
      </c>
      <c r="U237" s="91">
        <v>0</v>
      </c>
      <c r="V237" s="91">
        <v>0</v>
      </c>
      <c r="W237" s="91">
        <v>0</v>
      </c>
      <c r="X237" s="91">
        <v>0</v>
      </c>
      <c r="Y237" s="91">
        <v>0</v>
      </c>
      <c r="Z237" s="91">
        <v>0</v>
      </c>
      <c r="AA237" s="91">
        <v>0</v>
      </c>
      <c r="AB237" s="91">
        <v>0</v>
      </c>
      <c r="AC237" s="91">
        <v>0</v>
      </c>
      <c r="AD237" s="91">
        <v>0</v>
      </c>
      <c r="AE237" s="91">
        <v>0</v>
      </c>
      <c r="AF237" s="91">
        <v>0</v>
      </c>
      <c r="AG237" s="91">
        <v>0</v>
      </c>
      <c r="AH237" s="91">
        <v>0</v>
      </c>
      <c r="AI237" s="91">
        <v>0</v>
      </c>
      <c r="AJ237" s="91">
        <v>0</v>
      </c>
      <c r="AK237" s="91">
        <v>0</v>
      </c>
      <c r="AL237" s="91">
        <v>0</v>
      </c>
      <c r="AM237" s="91">
        <v>0</v>
      </c>
      <c r="AN237" s="91">
        <v>0</v>
      </c>
      <c r="AO237" s="91">
        <v>0</v>
      </c>
      <c r="AP237" s="91">
        <v>0</v>
      </c>
      <c r="AQ237" s="91">
        <v>0</v>
      </c>
      <c r="AR237" s="91">
        <v>0</v>
      </c>
      <c r="AS237" s="91">
        <v>0</v>
      </c>
      <c r="AT237" s="91">
        <v>0</v>
      </c>
      <c r="AU237" s="91">
        <v>0</v>
      </c>
      <c r="AV237" s="91">
        <v>0</v>
      </c>
      <c r="AW237" s="91">
        <v>0</v>
      </c>
      <c r="AX237" s="91">
        <v>0</v>
      </c>
      <c r="AY237" s="91">
        <v>0</v>
      </c>
      <c r="AZ237" s="91">
        <v>0</v>
      </c>
      <c r="BA237" s="91">
        <v>0</v>
      </c>
      <c r="BB237" s="91">
        <v>0</v>
      </c>
      <c r="BC237" s="91">
        <v>0</v>
      </c>
      <c r="BD237" s="91">
        <v>0</v>
      </c>
      <c r="BE237" s="91">
        <v>0</v>
      </c>
      <c r="BF237" s="91">
        <v>0</v>
      </c>
      <c r="BG237" s="91">
        <v>0</v>
      </c>
      <c r="BH237" s="91">
        <v>0</v>
      </c>
      <c r="BI237" s="91">
        <v>0</v>
      </c>
      <c r="BJ237" s="91">
        <v>0</v>
      </c>
      <c r="BK237" s="91">
        <v>0</v>
      </c>
      <c r="BL237" s="91">
        <v>0</v>
      </c>
      <c r="BM237" s="91">
        <v>0</v>
      </c>
      <c r="BN237" s="91">
        <v>0</v>
      </c>
      <c r="BO237" s="91">
        <v>0</v>
      </c>
      <c r="BP237" s="91">
        <v>0</v>
      </c>
      <c r="BQ237" s="91">
        <v>0</v>
      </c>
      <c r="BR237" s="91">
        <v>0</v>
      </c>
      <c r="BS237" s="91">
        <v>0</v>
      </c>
      <c r="BT237" s="91">
        <v>0</v>
      </c>
      <c r="BU237" s="91">
        <v>0</v>
      </c>
      <c r="BV237" s="91">
        <v>0</v>
      </c>
      <c r="BW237" s="91"/>
      <c r="BX237" s="91"/>
      <c r="BY237" s="91"/>
      <c r="BZ237" s="91"/>
      <c r="CA237" s="91"/>
      <c r="CB237" s="91"/>
    </row>
    <row r="238" spans="1:80" customFormat="1" ht="14.4" x14ac:dyDescent="0.3"/>
    <row r="239" spans="1:80" x14ac:dyDescent="0.25">
      <c r="A239" s="133">
        <v>6810010</v>
      </c>
      <c r="B239" s="134" t="s">
        <v>759</v>
      </c>
      <c r="C239" s="145"/>
      <c r="D239" s="145"/>
      <c r="E239" s="145"/>
      <c r="F239" s="145"/>
      <c r="G239" s="145"/>
      <c r="H239" s="145"/>
      <c r="I239" s="145"/>
      <c r="J239" s="145"/>
      <c r="K239" s="145"/>
      <c r="L239" s="145"/>
      <c r="M239" s="145"/>
      <c r="N239" s="145"/>
      <c r="O239" s="145"/>
      <c r="P239" s="145"/>
      <c r="Q239" s="145"/>
      <c r="R239" s="145"/>
      <c r="S239" s="145"/>
      <c r="T239" s="145"/>
      <c r="U239" s="145"/>
      <c r="V239" s="145"/>
      <c r="W239" s="145"/>
      <c r="X239" s="145"/>
      <c r="Y239" s="145"/>
      <c r="Z239" s="145"/>
      <c r="AA239" s="145"/>
      <c r="AB239" s="145"/>
      <c r="AC239" s="145"/>
      <c r="AD239" s="145"/>
      <c r="AE239" s="145"/>
      <c r="AF239" s="145"/>
      <c r="AG239" s="145"/>
      <c r="AH239" s="145"/>
      <c r="AI239" s="145"/>
      <c r="AJ239" s="145"/>
      <c r="AK239" s="145"/>
      <c r="AL239" s="145"/>
      <c r="AM239" s="145"/>
      <c r="AN239" s="145"/>
      <c r="AO239" s="145"/>
      <c r="AP239" s="145"/>
      <c r="AQ239" s="145"/>
      <c r="AR239" s="145"/>
      <c r="AS239" s="145"/>
      <c r="AT239" s="145"/>
      <c r="AU239" s="145"/>
      <c r="AV239" s="145"/>
      <c r="AW239" s="145"/>
      <c r="AX239" s="145"/>
      <c r="AY239" s="145"/>
      <c r="AZ239" s="145"/>
      <c r="BA239" s="145"/>
      <c r="BB239" s="145"/>
      <c r="BC239" s="145"/>
      <c r="BD239" s="145"/>
      <c r="BE239" s="145"/>
      <c r="BF239" s="145"/>
      <c r="BG239" s="145"/>
      <c r="BH239" s="145"/>
      <c r="BI239" s="145"/>
      <c r="BJ239" s="145"/>
      <c r="BK239" s="145"/>
      <c r="BL239" s="145"/>
      <c r="BM239" s="145"/>
      <c r="BN239" s="145"/>
      <c r="BO239" s="145"/>
      <c r="BP239" s="145"/>
      <c r="BQ239" s="145"/>
      <c r="BR239" s="145"/>
      <c r="BS239" s="145"/>
      <c r="BT239" s="145"/>
      <c r="BU239" s="145"/>
      <c r="BV239" s="145"/>
      <c r="BW239" s="145"/>
      <c r="BX239" s="145"/>
      <c r="BY239" s="145"/>
      <c r="BZ239" s="145"/>
      <c r="CA239" s="145"/>
      <c r="CB239" s="145"/>
    </row>
    <row r="240" spans="1:80" x14ac:dyDescent="0.25">
      <c r="A240" s="136" t="s">
        <v>698</v>
      </c>
      <c r="B240" s="91"/>
      <c r="C240" s="91">
        <v>0</v>
      </c>
      <c r="D240" s="91">
        <v>30403369.190000001</v>
      </c>
      <c r="E240" s="91">
        <v>60897957.390000001</v>
      </c>
      <c r="F240" s="91">
        <v>91535203.409999996</v>
      </c>
      <c r="G240" s="91">
        <v>122384310.33</v>
      </c>
      <c r="H240" s="91">
        <v>153224344.05000001</v>
      </c>
      <c r="I240" s="91">
        <v>184081740.44</v>
      </c>
      <c r="J240" s="91">
        <v>215134313.19</v>
      </c>
      <c r="K240" s="91">
        <v>246196397.00999999</v>
      </c>
      <c r="L240" s="91">
        <v>277270212.69</v>
      </c>
      <c r="M240" s="91">
        <v>308489698.80000001</v>
      </c>
      <c r="N240" s="91">
        <v>339848939.24000001</v>
      </c>
      <c r="O240" s="172">
        <v>0</v>
      </c>
      <c r="P240" s="91">
        <v>32393094.09</v>
      </c>
      <c r="Q240" s="91">
        <v>64959402.549999997</v>
      </c>
      <c r="R240" s="91">
        <v>97716023.819999993</v>
      </c>
      <c r="S240" s="91">
        <v>130648196.73999999</v>
      </c>
      <c r="T240" s="91">
        <v>163701646.99000001</v>
      </c>
      <c r="U240" s="91">
        <v>197078389.56</v>
      </c>
      <c r="V240" s="91">
        <v>230622724.43000001</v>
      </c>
      <c r="W240" s="91">
        <v>264248593.86000001</v>
      </c>
      <c r="X240" s="91">
        <v>297962105</v>
      </c>
      <c r="Y240" s="91">
        <v>331934851.17000002</v>
      </c>
      <c r="Z240" s="91">
        <v>365997519.10000002</v>
      </c>
      <c r="AA240" s="172">
        <v>0</v>
      </c>
      <c r="AB240" s="91">
        <v>37713725.600000001</v>
      </c>
      <c r="AC240" s="91">
        <v>75457044.180000007</v>
      </c>
      <c r="AD240" s="91">
        <v>113633672.64</v>
      </c>
      <c r="AE240" s="91">
        <v>151941985.81</v>
      </c>
      <c r="AF240" s="91">
        <v>191224759.75</v>
      </c>
      <c r="AG240" s="91">
        <v>231142118.81999999</v>
      </c>
      <c r="AH240" s="91">
        <v>271693485.47000003</v>
      </c>
      <c r="AI240" s="91">
        <v>312441393.19</v>
      </c>
      <c r="AJ240" s="91">
        <v>353343835.31999999</v>
      </c>
      <c r="AK240" s="91">
        <v>394351344.93000001</v>
      </c>
      <c r="AL240" s="91">
        <v>435451360.98000002</v>
      </c>
      <c r="AM240" s="172">
        <v>0</v>
      </c>
      <c r="AN240" s="91">
        <v>42414092.780000001</v>
      </c>
      <c r="AO240" s="91">
        <v>84718734.560000002</v>
      </c>
      <c r="AP240" s="91">
        <v>127095363.42</v>
      </c>
      <c r="AQ240" s="91">
        <v>169580995.02000001</v>
      </c>
      <c r="AR240" s="91">
        <v>212165166.33000001</v>
      </c>
      <c r="AS240" s="91">
        <v>255083019.16999999</v>
      </c>
      <c r="AT240" s="91">
        <v>298260537.01999998</v>
      </c>
      <c r="AU240" s="91">
        <v>341586868.57999998</v>
      </c>
      <c r="AV240" s="91">
        <v>384987774.06</v>
      </c>
      <c r="AW240" s="91">
        <v>428854754.19</v>
      </c>
      <c r="AX240" s="91">
        <v>472840258.82999998</v>
      </c>
      <c r="AY240" s="172">
        <v>0</v>
      </c>
      <c r="AZ240" s="91">
        <v>46285807.770000003</v>
      </c>
      <c r="BA240" s="91">
        <v>92719415.230000004</v>
      </c>
      <c r="BB240" s="91">
        <v>139232760.31</v>
      </c>
      <c r="BC240" s="91">
        <v>185909802.94999999</v>
      </c>
      <c r="BD240" s="91">
        <v>232702023.08000001</v>
      </c>
      <c r="BE240" s="91">
        <v>279610780.27999997</v>
      </c>
      <c r="BF240" s="91">
        <v>326733085.23000002</v>
      </c>
      <c r="BG240" s="91">
        <v>373911824.32999998</v>
      </c>
      <c r="BH240" s="91">
        <v>421206501.58999997</v>
      </c>
      <c r="BI240" s="91">
        <v>468683836.60000002</v>
      </c>
      <c r="BJ240" s="91">
        <v>516261375.35000002</v>
      </c>
      <c r="BK240" s="172">
        <v>0</v>
      </c>
      <c r="BL240" s="91">
        <v>49203906.890000001</v>
      </c>
      <c r="BM240" s="91">
        <v>98320293.989999995</v>
      </c>
      <c r="BN240" s="91">
        <v>147525940.68000001</v>
      </c>
      <c r="BO240" s="91">
        <v>196838872.81</v>
      </c>
      <c r="BP240" s="91">
        <v>246220999.09999999</v>
      </c>
      <c r="BQ240" s="91">
        <v>295708965.42000002</v>
      </c>
      <c r="BR240" s="91">
        <v>345310007.86000001</v>
      </c>
      <c r="BS240" s="91">
        <v>395018878.04000002</v>
      </c>
      <c r="BT240" s="91">
        <v>444805285.93000001</v>
      </c>
      <c r="BU240" s="91">
        <v>496811282.20999998</v>
      </c>
      <c r="BV240" s="91">
        <v>549023557.25</v>
      </c>
      <c r="BW240" s="91"/>
      <c r="BX240" s="91"/>
      <c r="BY240" s="91"/>
      <c r="BZ240" s="91"/>
      <c r="CA240" s="91"/>
      <c r="CB240" s="91"/>
    </row>
    <row r="241" spans="1:80" x14ac:dyDescent="0.25">
      <c r="A241" s="136" t="s">
        <v>674</v>
      </c>
      <c r="B241" s="91"/>
      <c r="C241" s="91">
        <v>30403369.190000005</v>
      </c>
      <c r="D241" s="91">
        <v>30494588.199999999</v>
      </c>
      <c r="E241" s="91">
        <v>30637246.020000007</v>
      </c>
      <c r="F241" s="91">
        <v>30849106.920000002</v>
      </c>
      <c r="G241" s="91">
        <v>30840033.719999999</v>
      </c>
      <c r="H241" s="91">
        <v>30857396.390000001</v>
      </c>
      <c r="I241" s="91">
        <v>31052572.749999996</v>
      </c>
      <c r="J241" s="91">
        <v>31062083.819999993</v>
      </c>
      <c r="K241" s="91">
        <v>31073815.679999992</v>
      </c>
      <c r="L241" s="91">
        <v>31219486.109999999</v>
      </c>
      <c r="M241" s="91">
        <v>31359240.439999994</v>
      </c>
      <c r="N241" s="91">
        <v>31288969.070000004</v>
      </c>
      <c r="O241" s="91">
        <v>32393094.09</v>
      </c>
      <c r="P241" s="91">
        <v>32566308.460000001</v>
      </c>
      <c r="Q241" s="91">
        <v>32756621.270000007</v>
      </c>
      <c r="R241" s="91">
        <v>32932172.919999991</v>
      </c>
      <c r="S241" s="91">
        <v>33053450.250000007</v>
      </c>
      <c r="T241" s="91">
        <v>33376742.569999993</v>
      </c>
      <c r="U241" s="91">
        <v>33544334.869999997</v>
      </c>
      <c r="V241" s="91">
        <v>33625869.43</v>
      </c>
      <c r="W241" s="91">
        <v>33713511.140000001</v>
      </c>
      <c r="X241" s="91">
        <v>33972746.170000002</v>
      </c>
      <c r="Y241" s="91">
        <v>34062667.93</v>
      </c>
      <c r="Z241" s="91">
        <v>34130716.759999998</v>
      </c>
      <c r="AA241" s="91">
        <v>37713725.600000001</v>
      </c>
      <c r="AB241" s="91">
        <v>37743318.579999998</v>
      </c>
      <c r="AC241" s="91">
        <v>38176628.459999993</v>
      </c>
      <c r="AD241" s="91">
        <v>38308313.169999994</v>
      </c>
      <c r="AE241" s="91">
        <v>39282773.939999998</v>
      </c>
      <c r="AF241" s="91">
        <v>39917359.069999993</v>
      </c>
      <c r="AG241" s="91">
        <v>40551366.649999991</v>
      </c>
      <c r="AH241" s="91">
        <v>40747907.720000006</v>
      </c>
      <c r="AI241" s="91">
        <v>40902442.129999995</v>
      </c>
      <c r="AJ241" s="91">
        <v>41007509.610000007</v>
      </c>
      <c r="AK241" s="91">
        <v>41100016.050000004</v>
      </c>
      <c r="AL241" s="91">
        <v>41188917.729999997</v>
      </c>
      <c r="AM241" s="91">
        <v>42414092.780000001</v>
      </c>
      <c r="AN241" s="91">
        <v>42304641.780000001</v>
      </c>
      <c r="AO241" s="91">
        <v>42376628.859999992</v>
      </c>
      <c r="AP241" s="91">
        <v>42485631.599999994</v>
      </c>
      <c r="AQ241" s="91">
        <v>42584171.309999995</v>
      </c>
      <c r="AR241" s="91">
        <v>42917852.839999989</v>
      </c>
      <c r="AS241" s="91">
        <v>43177517.850000009</v>
      </c>
      <c r="AT241" s="91">
        <v>43326331.560000002</v>
      </c>
      <c r="AU241" s="91">
        <v>43400905.479999997</v>
      </c>
      <c r="AV241" s="91">
        <v>43866980.13000001</v>
      </c>
      <c r="AW241" s="91">
        <v>43985504.640000008</v>
      </c>
      <c r="AX241" s="91">
        <v>44200867.24000001</v>
      </c>
      <c r="AY241" s="91">
        <v>46285807.770000003</v>
      </c>
      <c r="AZ241" s="91">
        <v>46433607.460000016</v>
      </c>
      <c r="BA241" s="91">
        <v>46513345.080000006</v>
      </c>
      <c r="BB241" s="91">
        <v>46677042.640000001</v>
      </c>
      <c r="BC241" s="91">
        <v>46792220.129999995</v>
      </c>
      <c r="BD241" s="91">
        <v>46908757.20000001</v>
      </c>
      <c r="BE241" s="91">
        <v>47122304.950000003</v>
      </c>
      <c r="BF241" s="91">
        <v>47178739.100000001</v>
      </c>
      <c r="BG241" s="91">
        <v>47294677.260000005</v>
      </c>
      <c r="BH241" s="91">
        <v>47477335.010000013</v>
      </c>
      <c r="BI241" s="91">
        <v>47577538.749999993</v>
      </c>
      <c r="BJ241" s="91">
        <v>47687276.090000004</v>
      </c>
      <c r="BK241" s="91">
        <v>49203906.889999993</v>
      </c>
      <c r="BL241" s="91">
        <v>49116387.100000001</v>
      </c>
      <c r="BM241" s="91">
        <v>49205646.68999999</v>
      </c>
      <c r="BN241" s="91">
        <v>49312932.129999995</v>
      </c>
      <c r="BO241" s="91">
        <v>49382126.289999992</v>
      </c>
      <c r="BP241" s="91">
        <v>49487966.320000008</v>
      </c>
      <c r="BQ241" s="91">
        <v>49601042.439999998</v>
      </c>
      <c r="BR241" s="91">
        <v>49708870.180000007</v>
      </c>
      <c r="BS241" s="91">
        <v>49786407.890000001</v>
      </c>
      <c r="BT241" s="91">
        <v>52005996.279999994</v>
      </c>
      <c r="BU241" s="91">
        <v>52212275.039999999</v>
      </c>
      <c r="BV241" s="91">
        <v>52399839.649999999</v>
      </c>
      <c r="BW241" s="91">
        <v>371137908.31</v>
      </c>
      <c r="BX241" s="91">
        <v>400128235.86000001</v>
      </c>
      <c r="BY241" s="91">
        <v>476640278.71000004</v>
      </c>
      <c r="BZ241" s="91">
        <v>517041126.06999999</v>
      </c>
      <c r="CA241" s="91">
        <v>563948651.44000006</v>
      </c>
      <c r="CB241" s="91">
        <v>601423396.89999986</v>
      </c>
    </row>
    <row r="242" spans="1:80" x14ac:dyDescent="0.25">
      <c r="A242" s="137" t="s">
        <v>643</v>
      </c>
      <c r="B242" s="174"/>
      <c r="C242" s="138"/>
      <c r="D242" s="138"/>
      <c r="E242" s="138"/>
      <c r="F242" s="138"/>
      <c r="G242" s="138"/>
      <c r="H242" s="138"/>
      <c r="I242" s="138"/>
      <c r="J242" s="138"/>
      <c r="K242" s="138"/>
      <c r="L242" s="138"/>
      <c r="M242" s="138"/>
      <c r="N242" s="138"/>
      <c r="O242" s="138"/>
      <c r="P242" s="138"/>
      <c r="Q242" s="138"/>
      <c r="R242" s="138"/>
      <c r="S242" s="138"/>
      <c r="T242" s="138"/>
      <c r="U242" s="138"/>
      <c r="V242" s="138"/>
      <c r="W242" s="138"/>
      <c r="X242" s="138"/>
      <c r="Y242" s="138"/>
      <c r="Z242" s="138"/>
      <c r="AA242" s="138"/>
      <c r="AB242" s="138"/>
      <c r="AC242" s="138"/>
      <c r="AD242" s="138"/>
      <c r="AE242" s="138"/>
      <c r="AF242" s="138"/>
      <c r="AG242" s="138"/>
      <c r="AH242" s="138"/>
      <c r="AI242" s="138"/>
      <c r="AJ242" s="138"/>
      <c r="AK242" s="138"/>
      <c r="AL242" s="138"/>
      <c r="AM242" s="138"/>
      <c r="AN242" s="138"/>
      <c r="AO242" s="138"/>
      <c r="AP242" s="138"/>
      <c r="AQ242" s="138"/>
      <c r="AR242" s="138"/>
      <c r="AS242" s="138"/>
      <c r="AT242" s="138"/>
      <c r="AU242" s="138"/>
      <c r="AV242" s="138"/>
      <c r="AW242" s="138"/>
      <c r="AX242" s="138"/>
      <c r="AY242" s="138"/>
      <c r="AZ242" s="138"/>
      <c r="BA242" s="138"/>
      <c r="BB242" s="138"/>
      <c r="BC242" s="138"/>
      <c r="BD242" s="138"/>
      <c r="BE242" s="138"/>
      <c r="BF242" s="138"/>
      <c r="BG242" s="138"/>
      <c r="BH242" s="138"/>
      <c r="BI242" s="138"/>
      <c r="BJ242" s="138"/>
      <c r="BK242" s="138"/>
      <c r="BL242" s="138"/>
      <c r="BM242" s="138"/>
      <c r="BN242" s="138"/>
      <c r="BO242" s="138"/>
      <c r="BP242" s="138"/>
      <c r="BQ242" s="138"/>
      <c r="BR242" s="138"/>
      <c r="BS242" s="138"/>
      <c r="BT242" s="138"/>
      <c r="BU242" s="138"/>
      <c r="BV242" s="138"/>
      <c r="BW242" s="91">
        <v>0</v>
      </c>
      <c r="BX242" s="91">
        <v>0</v>
      </c>
      <c r="BY242" s="91">
        <v>0</v>
      </c>
      <c r="BZ242" s="91">
        <v>0</v>
      </c>
      <c r="CA242" s="91">
        <v>0</v>
      </c>
      <c r="CB242" s="91">
        <v>0</v>
      </c>
    </row>
    <row r="243" spans="1:80" x14ac:dyDescent="0.25">
      <c r="A243" s="136" t="s">
        <v>315</v>
      </c>
      <c r="B243" s="173"/>
      <c r="C243" s="141">
        <v>30403369.190000001</v>
      </c>
      <c r="D243" s="141">
        <v>60897957.390000001</v>
      </c>
      <c r="E243" s="141">
        <v>91535203.409999996</v>
      </c>
      <c r="F243" s="141">
        <v>122384310.33</v>
      </c>
      <c r="G243" s="141">
        <v>153224344.05000001</v>
      </c>
      <c r="H243" s="141">
        <v>184081740.44</v>
      </c>
      <c r="I243" s="141">
        <v>215134313.19</v>
      </c>
      <c r="J243" s="141">
        <v>246196397.00999999</v>
      </c>
      <c r="K243" s="141">
        <v>277270212.69</v>
      </c>
      <c r="L243" s="141">
        <v>308489698.80000001</v>
      </c>
      <c r="M243" s="141">
        <v>339848939.24000001</v>
      </c>
      <c r="N243" s="141">
        <v>371137908.31</v>
      </c>
      <c r="O243" s="141">
        <v>32393094.09</v>
      </c>
      <c r="P243" s="141">
        <v>64959402.549999997</v>
      </c>
      <c r="Q243" s="141">
        <v>97716023.819999993</v>
      </c>
      <c r="R243" s="141">
        <v>130648196.73999999</v>
      </c>
      <c r="S243" s="141">
        <v>163701646.99000001</v>
      </c>
      <c r="T243" s="141">
        <v>197078389.56</v>
      </c>
      <c r="U243" s="141">
        <v>230622724.43000001</v>
      </c>
      <c r="V243" s="141">
        <v>264248593.86000001</v>
      </c>
      <c r="W243" s="141">
        <v>297962105</v>
      </c>
      <c r="X243" s="141">
        <v>331934851.17000002</v>
      </c>
      <c r="Y243" s="141">
        <v>365997519.10000002</v>
      </c>
      <c r="Z243" s="141">
        <v>400128235.86000001</v>
      </c>
      <c r="AA243" s="141">
        <v>37713725.600000001</v>
      </c>
      <c r="AB243" s="141">
        <v>75457044.180000007</v>
      </c>
      <c r="AC243" s="141">
        <v>113633672.64</v>
      </c>
      <c r="AD243" s="141">
        <v>151941985.81</v>
      </c>
      <c r="AE243" s="141">
        <v>191224759.75</v>
      </c>
      <c r="AF243" s="141">
        <v>231142118.81999999</v>
      </c>
      <c r="AG243" s="141">
        <v>271693485.47000003</v>
      </c>
      <c r="AH243" s="141">
        <v>312441393.19</v>
      </c>
      <c r="AI243" s="141">
        <v>353343835.31999999</v>
      </c>
      <c r="AJ243" s="141">
        <v>394351344.93000001</v>
      </c>
      <c r="AK243" s="141">
        <v>435451360.98000002</v>
      </c>
      <c r="AL243" s="141">
        <v>476640278.70999998</v>
      </c>
      <c r="AM243" s="141">
        <v>42414092.780000001</v>
      </c>
      <c r="AN243" s="141">
        <v>84718734.560000002</v>
      </c>
      <c r="AO243" s="141">
        <v>127095363.42</v>
      </c>
      <c r="AP243" s="141">
        <v>169580995.02000001</v>
      </c>
      <c r="AQ243" s="141">
        <v>212165166.33000001</v>
      </c>
      <c r="AR243" s="141">
        <v>255083019.16999999</v>
      </c>
      <c r="AS243" s="141">
        <v>298260537.01999998</v>
      </c>
      <c r="AT243" s="141">
        <v>341586868.57999998</v>
      </c>
      <c r="AU243" s="141">
        <v>384987774.06</v>
      </c>
      <c r="AV243" s="141">
        <v>428854754.19</v>
      </c>
      <c r="AW243" s="141">
        <v>472840258.82999998</v>
      </c>
      <c r="AX243" s="141">
        <v>517041126.06999999</v>
      </c>
      <c r="AY243" s="141">
        <v>46285807.770000003</v>
      </c>
      <c r="AZ243" s="141">
        <v>92719415.230000004</v>
      </c>
      <c r="BA243" s="141">
        <v>139232760.31</v>
      </c>
      <c r="BB243" s="141">
        <v>185909802.94999999</v>
      </c>
      <c r="BC243" s="141">
        <v>232702023.08000001</v>
      </c>
      <c r="BD243" s="141">
        <v>279610780.27999997</v>
      </c>
      <c r="BE243" s="141">
        <v>326733085.23000002</v>
      </c>
      <c r="BF243" s="141">
        <v>373911824.32999998</v>
      </c>
      <c r="BG243" s="141">
        <v>421206501.58999997</v>
      </c>
      <c r="BH243" s="141">
        <v>468683836.60000002</v>
      </c>
      <c r="BI243" s="141">
        <v>516261375.35000002</v>
      </c>
      <c r="BJ243" s="141">
        <v>563948651.44000006</v>
      </c>
      <c r="BK243" s="141">
        <v>49203906.890000001</v>
      </c>
      <c r="BL243" s="141">
        <v>98320293.989999995</v>
      </c>
      <c r="BM243" s="141">
        <v>147525940.68000001</v>
      </c>
      <c r="BN243" s="141">
        <v>196838872.81</v>
      </c>
      <c r="BO243" s="141">
        <v>246220999.09999999</v>
      </c>
      <c r="BP243" s="141">
        <v>295708965.42000002</v>
      </c>
      <c r="BQ243" s="141">
        <v>345310007.86000001</v>
      </c>
      <c r="BR243" s="141">
        <v>395018878.04000002</v>
      </c>
      <c r="BS243" s="141">
        <v>444805285.93000001</v>
      </c>
      <c r="BT243" s="141">
        <v>496811282.20999998</v>
      </c>
      <c r="BU243" s="141">
        <v>549023557.25</v>
      </c>
      <c r="BV243" s="141">
        <v>601423396.89999998</v>
      </c>
      <c r="BW243" s="141">
        <v>371137908.31</v>
      </c>
      <c r="BX243" s="141">
        <v>400128235.86000001</v>
      </c>
      <c r="BY243" s="141">
        <v>476640278.70999998</v>
      </c>
      <c r="BZ243" s="141">
        <v>517041126.06999999</v>
      </c>
      <c r="CA243" s="141">
        <v>563948651.44000006</v>
      </c>
      <c r="CB243" s="141">
        <v>601423396.89999998</v>
      </c>
    </row>
    <row r="244" spans="1:80" x14ac:dyDescent="0.25">
      <c r="A244" s="136" t="s">
        <v>700</v>
      </c>
      <c r="B244" s="91"/>
      <c r="C244" s="91">
        <v>0</v>
      </c>
      <c r="D244" s="91">
        <v>0</v>
      </c>
      <c r="E244" s="91">
        <v>0</v>
      </c>
      <c r="F244" s="91">
        <v>0</v>
      </c>
      <c r="G244" s="91">
        <v>0</v>
      </c>
      <c r="H244" s="91">
        <v>0</v>
      </c>
      <c r="I244" s="91">
        <v>0</v>
      </c>
      <c r="J244" s="91">
        <v>0</v>
      </c>
      <c r="K244" s="91">
        <v>0</v>
      </c>
      <c r="L244" s="91">
        <v>0</v>
      </c>
      <c r="M244" s="91">
        <v>0</v>
      </c>
      <c r="N244" s="91">
        <v>0</v>
      </c>
      <c r="O244" s="91">
        <v>0</v>
      </c>
      <c r="P244" s="91">
        <v>0</v>
      </c>
      <c r="Q244" s="91">
        <v>0</v>
      </c>
      <c r="R244" s="91">
        <v>0</v>
      </c>
      <c r="S244" s="91">
        <v>0</v>
      </c>
      <c r="T244" s="91">
        <v>0</v>
      </c>
      <c r="U244" s="91">
        <v>0</v>
      </c>
      <c r="V244" s="91">
        <v>0</v>
      </c>
      <c r="W244" s="91">
        <v>0</v>
      </c>
      <c r="X244" s="91">
        <v>0</v>
      </c>
      <c r="Y244" s="91">
        <v>0</v>
      </c>
      <c r="Z244" s="91">
        <v>0</v>
      </c>
      <c r="AA244" s="91">
        <v>0</v>
      </c>
      <c r="AB244" s="91">
        <v>0</v>
      </c>
      <c r="AC244" s="91">
        <v>0</v>
      </c>
      <c r="AD244" s="91">
        <v>0</v>
      </c>
      <c r="AE244" s="91">
        <v>0</v>
      </c>
      <c r="AF244" s="91">
        <v>0</v>
      </c>
      <c r="AG244" s="91">
        <v>0</v>
      </c>
      <c r="AH244" s="91">
        <v>0</v>
      </c>
      <c r="AI244" s="91">
        <v>0</v>
      </c>
      <c r="AJ244" s="91">
        <v>0</v>
      </c>
      <c r="AK244" s="91">
        <v>0</v>
      </c>
      <c r="AL244" s="91">
        <v>0</v>
      </c>
      <c r="AM244" s="91">
        <v>0</v>
      </c>
      <c r="AN244" s="91">
        <v>0</v>
      </c>
      <c r="AO244" s="91">
        <v>0</v>
      </c>
      <c r="AP244" s="91">
        <v>0</v>
      </c>
      <c r="AQ244" s="91">
        <v>0</v>
      </c>
      <c r="AR244" s="91">
        <v>0</v>
      </c>
      <c r="AS244" s="91">
        <v>0</v>
      </c>
      <c r="AT244" s="91">
        <v>0</v>
      </c>
      <c r="AU244" s="91">
        <v>0</v>
      </c>
      <c r="AV244" s="91">
        <v>0</v>
      </c>
      <c r="AW244" s="91">
        <v>0</v>
      </c>
      <c r="AX244" s="91">
        <v>0</v>
      </c>
      <c r="AY244" s="91">
        <v>0</v>
      </c>
      <c r="AZ244" s="91">
        <v>0</v>
      </c>
      <c r="BA244" s="91">
        <v>0</v>
      </c>
      <c r="BB244" s="91">
        <v>0</v>
      </c>
      <c r="BC244" s="91">
        <v>0</v>
      </c>
      <c r="BD244" s="91">
        <v>0</v>
      </c>
      <c r="BE244" s="91">
        <v>0</v>
      </c>
      <c r="BF244" s="91">
        <v>0</v>
      </c>
      <c r="BG244" s="91">
        <v>0</v>
      </c>
      <c r="BH244" s="91">
        <v>0</v>
      </c>
      <c r="BI244" s="91">
        <v>0</v>
      </c>
      <c r="BJ244" s="91">
        <v>0</v>
      </c>
      <c r="BK244" s="91">
        <v>0</v>
      </c>
      <c r="BL244" s="91">
        <v>0</v>
      </c>
      <c r="BM244" s="91">
        <v>0</v>
      </c>
      <c r="BN244" s="91">
        <v>0</v>
      </c>
      <c r="BO244" s="91">
        <v>0</v>
      </c>
      <c r="BP244" s="91">
        <v>0</v>
      </c>
      <c r="BQ244" s="91">
        <v>0</v>
      </c>
      <c r="BR244" s="91">
        <v>0</v>
      </c>
      <c r="BS244" s="91">
        <v>0</v>
      </c>
      <c r="BT244" s="91">
        <v>0</v>
      </c>
      <c r="BU244" s="91">
        <v>0</v>
      </c>
      <c r="BV244" s="91">
        <v>0</v>
      </c>
      <c r="BW244" s="91"/>
      <c r="BX244" s="91"/>
      <c r="BY244" s="91"/>
      <c r="BZ244" s="91"/>
      <c r="CA244" s="91"/>
      <c r="CB244" s="91"/>
    </row>
    <row r="245" spans="1:80" x14ac:dyDescent="0.25">
      <c r="A245" s="136"/>
      <c r="B245" s="91"/>
      <c r="C245" s="91"/>
      <c r="D245" s="91"/>
      <c r="E245" s="91"/>
      <c r="F245" s="91"/>
      <c r="G245" s="91"/>
      <c r="H245" s="91"/>
      <c r="I245" s="91"/>
      <c r="J245" s="91"/>
      <c r="K245" s="91"/>
      <c r="L245" s="91"/>
      <c r="M245" s="91"/>
      <c r="N245" s="91"/>
      <c r="O245" s="91"/>
      <c r="P245" s="91"/>
      <c r="Q245" s="91"/>
      <c r="R245" s="91"/>
      <c r="S245" s="91"/>
      <c r="T245" s="91"/>
      <c r="U245" s="91"/>
      <c r="V245" s="91"/>
      <c r="W245" s="91"/>
      <c r="X245" s="91"/>
      <c r="Y245" s="91"/>
      <c r="Z245" s="91"/>
      <c r="AA245" s="91"/>
      <c r="AB245" s="91"/>
      <c r="AC245" s="91"/>
      <c r="AD245" s="91"/>
      <c r="AE245" s="91"/>
      <c r="AF245" s="91"/>
      <c r="AG245" s="91"/>
      <c r="AH245" s="91"/>
      <c r="AI245" s="91"/>
      <c r="AJ245" s="91"/>
      <c r="AK245" s="91"/>
      <c r="AL245" s="91"/>
      <c r="AM245" s="91"/>
      <c r="AN245" s="91"/>
      <c r="AO245" s="91"/>
      <c r="AP245" s="91"/>
      <c r="AQ245" s="91"/>
      <c r="AR245" s="91"/>
      <c r="AS245" s="91"/>
      <c r="AT245" s="91"/>
      <c r="AU245" s="91"/>
      <c r="AV245" s="91"/>
      <c r="AW245" s="91"/>
      <c r="AX245" s="91"/>
      <c r="AY245" s="91"/>
      <c r="AZ245" s="91"/>
      <c r="BA245" s="91"/>
      <c r="BB245" s="91"/>
      <c r="BC245" s="91"/>
      <c r="BD245" s="91"/>
      <c r="BE245" s="91"/>
      <c r="BF245" s="91"/>
      <c r="BG245" s="91"/>
      <c r="BH245" s="91"/>
      <c r="BI245" s="91"/>
      <c r="BJ245" s="91"/>
      <c r="BK245" s="91"/>
      <c r="BL245" s="91"/>
      <c r="BM245" s="91"/>
      <c r="BN245" s="91"/>
      <c r="BO245" s="91"/>
      <c r="BP245" s="91"/>
      <c r="BQ245" s="91"/>
      <c r="BR245" s="91"/>
      <c r="BS245" s="91"/>
      <c r="BT245" s="91"/>
      <c r="BU245" s="91"/>
      <c r="BV245" s="91"/>
      <c r="BW245" s="91"/>
      <c r="BX245" s="91"/>
      <c r="BY245" s="91"/>
      <c r="BZ245" s="91"/>
      <c r="CA245" s="91"/>
      <c r="CB245" s="91"/>
    </row>
    <row r="246" spans="1:80" x14ac:dyDescent="0.25">
      <c r="A246" s="133">
        <v>6810025</v>
      </c>
      <c r="B246" s="134" t="s">
        <v>760</v>
      </c>
      <c r="C246" s="145"/>
      <c r="D246" s="145"/>
      <c r="E246" s="145"/>
      <c r="F246" s="145"/>
      <c r="G246" s="145"/>
      <c r="H246" s="145"/>
      <c r="I246" s="145"/>
      <c r="J246" s="145"/>
      <c r="K246" s="145"/>
      <c r="L246" s="145"/>
      <c r="M246" s="145"/>
      <c r="N246" s="145"/>
      <c r="O246" s="145"/>
      <c r="P246" s="145"/>
      <c r="Q246" s="145"/>
      <c r="R246" s="145"/>
      <c r="S246" s="145"/>
      <c r="T246" s="145"/>
      <c r="U246" s="145"/>
      <c r="V246" s="145"/>
      <c r="W246" s="145"/>
      <c r="X246" s="145"/>
      <c r="Y246" s="145"/>
      <c r="Z246" s="145"/>
      <c r="AA246" s="145"/>
      <c r="AB246" s="145"/>
      <c r="AC246" s="145"/>
      <c r="AD246" s="145"/>
      <c r="AE246" s="145"/>
      <c r="AF246" s="145"/>
      <c r="AG246" s="145"/>
      <c r="AH246" s="145"/>
      <c r="AI246" s="145"/>
      <c r="AJ246" s="145"/>
      <c r="AK246" s="145"/>
      <c r="AL246" s="145"/>
      <c r="AM246" s="145"/>
      <c r="AN246" s="145"/>
      <c r="AO246" s="145"/>
      <c r="AP246" s="145"/>
      <c r="AQ246" s="145"/>
      <c r="AR246" s="145"/>
      <c r="AS246" s="145"/>
      <c r="AT246" s="145"/>
      <c r="AU246" s="145"/>
      <c r="AV246" s="145"/>
      <c r="AW246" s="145"/>
      <c r="AX246" s="145"/>
      <c r="AY246" s="145"/>
      <c r="AZ246" s="145"/>
      <c r="BA246" s="145"/>
      <c r="BB246" s="145"/>
      <c r="BC246" s="145"/>
      <c r="BD246" s="145"/>
      <c r="BE246" s="145"/>
      <c r="BF246" s="145"/>
      <c r="BG246" s="145"/>
      <c r="BH246" s="145"/>
      <c r="BI246" s="145"/>
      <c r="BJ246" s="145"/>
      <c r="BK246" s="145"/>
      <c r="BL246" s="145"/>
      <c r="BM246" s="145"/>
      <c r="BN246" s="145"/>
      <c r="BO246" s="145"/>
      <c r="BP246" s="145"/>
      <c r="BQ246" s="145"/>
      <c r="BR246" s="145"/>
      <c r="BS246" s="145"/>
      <c r="BT246" s="145"/>
      <c r="BU246" s="145"/>
      <c r="BV246" s="145"/>
      <c r="BW246" s="145"/>
      <c r="BX246" s="145"/>
      <c r="BY246" s="145"/>
      <c r="BZ246" s="145"/>
      <c r="CA246" s="145"/>
      <c r="CB246" s="145"/>
    </row>
    <row r="247" spans="1:80" x14ac:dyDescent="0.25">
      <c r="A247" s="136" t="s">
        <v>698</v>
      </c>
      <c r="B247" s="91"/>
      <c r="C247" s="91">
        <v>0</v>
      </c>
      <c r="D247" s="91">
        <v>98723.53</v>
      </c>
      <c r="E247" s="91">
        <v>199083.33</v>
      </c>
      <c r="F247" s="91">
        <v>300133.27</v>
      </c>
      <c r="G247" s="91">
        <v>405568.33</v>
      </c>
      <c r="H247" s="91">
        <v>507931.32</v>
      </c>
      <c r="I247" s="91">
        <v>618617.31999999995</v>
      </c>
      <c r="J247" s="91">
        <v>723910.42</v>
      </c>
      <c r="K247" s="91">
        <v>828535.8</v>
      </c>
      <c r="L247" s="91">
        <v>934241.01</v>
      </c>
      <c r="M247" s="91">
        <v>1040259.62</v>
      </c>
      <c r="N247" s="91">
        <v>1173335.3899999999</v>
      </c>
      <c r="O247" s="172">
        <v>0</v>
      </c>
      <c r="P247" s="91">
        <v>82724.759999999995</v>
      </c>
      <c r="Q247" s="91">
        <v>166141.06</v>
      </c>
      <c r="R247" s="91">
        <v>250280.6</v>
      </c>
      <c r="S247" s="91">
        <v>335143.37</v>
      </c>
      <c r="T247" s="91">
        <v>420729.38</v>
      </c>
      <c r="U247" s="91">
        <v>506673.3</v>
      </c>
      <c r="V247" s="91">
        <v>595476.79</v>
      </c>
      <c r="W247" s="91">
        <v>685230.73</v>
      </c>
      <c r="X247" s="91">
        <v>777620.69</v>
      </c>
      <c r="Y247" s="91">
        <v>870639.97</v>
      </c>
      <c r="Z247" s="91">
        <v>964263.2</v>
      </c>
      <c r="AA247" s="172">
        <v>0</v>
      </c>
      <c r="AB247" s="91">
        <v>96541.5</v>
      </c>
      <c r="AC247" s="91">
        <v>193643.19</v>
      </c>
      <c r="AD247" s="91">
        <v>291338.49</v>
      </c>
      <c r="AE247" s="91">
        <v>389618.84</v>
      </c>
      <c r="AF247" s="91">
        <v>488487.31</v>
      </c>
      <c r="AG247" s="91">
        <v>587860.01</v>
      </c>
      <c r="AH247" s="91">
        <v>687784.95</v>
      </c>
      <c r="AI247" s="91">
        <v>787653.32</v>
      </c>
      <c r="AJ247" s="91">
        <v>887741.49</v>
      </c>
      <c r="AK247" s="91">
        <v>988304.73</v>
      </c>
      <c r="AL247" s="91">
        <v>1089192.8799999999</v>
      </c>
      <c r="AM247" s="172">
        <v>0</v>
      </c>
      <c r="AN247" s="91">
        <v>102149.92</v>
      </c>
      <c r="AO247" s="91">
        <v>204669.07</v>
      </c>
      <c r="AP247" s="91">
        <v>307767.48</v>
      </c>
      <c r="AQ247" s="91">
        <v>411456.07</v>
      </c>
      <c r="AR247" s="91">
        <v>515735.44</v>
      </c>
      <c r="AS247" s="91">
        <v>620407.67000000004</v>
      </c>
      <c r="AT247" s="91">
        <v>724964.07</v>
      </c>
      <c r="AU247" s="91">
        <v>829077.76</v>
      </c>
      <c r="AV247" s="91">
        <v>933351.41</v>
      </c>
      <c r="AW247" s="91">
        <v>1037164.95</v>
      </c>
      <c r="AX247" s="91">
        <v>1141096.82</v>
      </c>
      <c r="AY247" s="172">
        <v>0</v>
      </c>
      <c r="AZ247" s="91">
        <v>103989.16</v>
      </c>
      <c r="BA247" s="91">
        <v>205188.32</v>
      </c>
      <c r="BB247" s="91">
        <v>306880.92</v>
      </c>
      <c r="BC247" s="91">
        <v>409141.88</v>
      </c>
      <c r="BD247" s="91">
        <v>511849.63</v>
      </c>
      <c r="BE247" s="91">
        <v>615051.65</v>
      </c>
      <c r="BF247" s="91">
        <v>718690.35</v>
      </c>
      <c r="BG247" s="91">
        <v>819063.03</v>
      </c>
      <c r="BH247" s="91">
        <v>920161.19</v>
      </c>
      <c r="BI247" s="91">
        <v>1021799.8</v>
      </c>
      <c r="BJ247" s="91">
        <v>1123741.3500000001</v>
      </c>
      <c r="BK247" s="172">
        <v>0</v>
      </c>
      <c r="BL247" s="91">
        <v>103080.05</v>
      </c>
      <c r="BM247" s="91">
        <v>206682.96</v>
      </c>
      <c r="BN247" s="91">
        <v>310701.63</v>
      </c>
      <c r="BO247" s="91">
        <v>415221.95</v>
      </c>
      <c r="BP247" s="91">
        <v>520247.75</v>
      </c>
      <c r="BQ247" s="91">
        <v>625425.28</v>
      </c>
      <c r="BR247" s="91">
        <v>731328.29</v>
      </c>
      <c r="BS247" s="91">
        <v>837517.2</v>
      </c>
      <c r="BT247" s="91">
        <v>943454.04</v>
      </c>
      <c r="BU247" s="91">
        <v>1049269.75</v>
      </c>
      <c r="BV247" s="91">
        <v>1155604.8799999999</v>
      </c>
      <c r="BW247" s="91"/>
      <c r="BX247" s="91"/>
      <c r="BY247" s="91"/>
      <c r="BZ247" s="91"/>
      <c r="CA247" s="91"/>
      <c r="CB247" s="91"/>
    </row>
    <row r="248" spans="1:80" x14ac:dyDescent="0.25">
      <c r="A248" s="136" t="s">
        <v>674</v>
      </c>
      <c r="B248" s="91"/>
      <c r="C248" s="91">
        <v>98723.53</v>
      </c>
      <c r="D248" s="91">
        <v>100359.8</v>
      </c>
      <c r="E248" s="91">
        <v>101049.93999999999</v>
      </c>
      <c r="F248" s="91">
        <v>105435.06000000001</v>
      </c>
      <c r="G248" s="91">
        <v>102362.99</v>
      </c>
      <c r="H248" s="91">
        <v>110686</v>
      </c>
      <c r="I248" s="91">
        <v>105293.1</v>
      </c>
      <c r="J248" s="91">
        <v>104625.38</v>
      </c>
      <c r="K248" s="91">
        <v>105705.21</v>
      </c>
      <c r="L248" s="91">
        <v>106018.61</v>
      </c>
      <c r="M248" s="91">
        <v>133075.76999999999</v>
      </c>
      <c r="N248" s="91">
        <v>-1402841.66</v>
      </c>
      <c r="O248" s="91">
        <v>82724.760000000009</v>
      </c>
      <c r="P248" s="91">
        <v>83416.300000000017</v>
      </c>
      <c r="Q248" s="91">
        <v>84139.54</v>
      </c>
      <c r="R248" s="91">
        <v>84862.77</v>
      </c>
      <c r="S248" s="91">
        <v>85586.010000000009</v>
      </c>
      <c r="T248" s="91">
        <v>85943.920000000013</v>
      </c>
      <c r="U248" s="91">
        <v>88803.49</v>
      </c>
      <c r="V248" s="91">
        <v>89753.940000000017</v>
      </c>
      <c r="W248" s="91">
        <v>92389.96</v>
      </c>
      <c r="X248" s="91">
        <v>93019.28</v>
      </c>
      <c r="Y248" s="91">
        <v>93623.23000000001</v>
      </c>
      <c r="Z248" s="91">
        <v>94477.180000000008</v>
      </c>
      <c r="AA248" s="91">
        <v>96541.5</v>
      </c>
      <c r="AB248" s="91">
        <v>97101.690000000017</v>
      </c>
      <c r="AC248" s="91">
        <v>97695.300000000017</v>
      </c>
      <c r="AD248" s="91">
        <v>98280.35</v>
      </c>
      <c r="AE248" s="91">
        <v>98868.47</v>
      </c>
      <c r="AF248" s="91">
        <v>99372.7</v>
      </c>
      <c r="AG248" s="91">
        <v>99924.94</v>
      </c>
      <c r="AH248" s="91">
        <v>99868.37000000001</v>
      </c>
      <c r="AI248" s="91">
        <v>100088.17000000001</v>
      </c>
      <c r="AJ248" s="91">
        <v>100563.24</v>
      </c>
      <c r="AK248" s="91">
        <v>100888.15000000001</v>
      </c>
      <c r="AL248" s="91">
        <v>101567.50000000001</v>
      </c>
      <c r="AM248" s="91">
        <v>102149.92000000001</v>
      </c>
      <c r="AN248" s="91">
        <v>102519.15000000001</v>
      </c>
      <c r="AO248" s="91">
        <v>103098.41</v>
      </c>
      <c r="AP248" s="91">
        <v>103688.59000000001</v>
      </c>
      <c r="AQ248" s="91">
        <v>104279.37000000001</v>
      </c>
      <c r="AR248" s="91">
        <v>104672.23000000001</v>
      </c>
      <c r="AS248" s="91">
        <v>104556.40000000001</v>
      </c>
      <c r="AT248" s="91">
        <v>104113.69</v>
      </c>
      <c r="AU248" s="91">
        <v>104273.65</v>
      </c>
      <c r="AV248" s="91">
        <v>103813.54000000001</v>
      </c>
      <c r="AW248" s="91">
        <v>103931.87</v>
      </c>
      <c r="AX248" s="91">
        <v>104080.85</v>
      </c>
      <c r="AY248" s="91">
        <v>103989.16</v>
      </c>
      <c r="AZ248" s="91">
        <v>101199.16</v>
      </c>
      <c r="BA248" s="91">
        <v>101692.6</v>
      </c>
      <c r="BB248" s="91">
        <v>102260.96</v>
      </c>
      <c r="BC248" s="91">
        <v>102707.75</v>
      </c>
      <c r="BD248" s="91">
        <v>103202.02</v>
      </c>
      <c r="BE248" s="91">
        <v>103638.70000000001</v>
      </c>
      <c r="BF248" s="91">
        <v>100372.68000000001</v>
      </c>
      <c r="BG248" s="91">
        <v>101098.16</v>
      </c>
      <c r="BH248" s="91">
        <v>101638.61000000002</v>
      </c>
      <c r="BI248" s="91">
        <v>101941.55</v>
      </c>
      <c r="BJ248" s="91">
        <v>102618.85</v>
      </c>
      <c r="BK248" s="91">
        <v>103080.05000000002</v>
      </c>
      <c r="BL248" s="91">
        <v>103602.91000000002</v>
      </c>
      <c r="BM248" s="91">
        <v>104018.67000000001</v>
      </c>
      <c r="BN248" s="91">
        <v>104520.32000000001</v>
      </c>
      <c r="BO248" s="91">
        <v>105025.8</v>
      </c>
      <c r="BP248" s="91">
        <v>105177.53</v>
      </c>
      <c r="BQ248" s="91">
        <v>105903.01000000001</v>
      </c>
      <c r="BR248" s="91">
        <v>106188.91</v>
      </c>
      <c r="BS248" s="91">
        <v>105936.84000000001</v>
      </c>
      <c r="BT248" s="91">
        <v>105815.71</v>
      </c>
      <c r="BU248" s="91">
        <v>106335.13</v>
      </c>
      <c r="BV248" s="91">
        <v>106775.12000000001</v>
      </c>
      <c r="BW248" s="91">
        <v>-229506.27000000002</v>
      </c>
      <c r="BX248" s="91">
        <v>1058740.3800000001</v>
      </c>
      <c r="BY248" s="91">
        <v>1190760.3799999999</v>
      </c>
      <c r="BZ248" s="91">
        <v>1245177.6700000002</v>
      </c>
      <c r="CA248" s="91">
        <v>1226360.2000000002</v>
      </c>
      <c r="CB248" s="91">
        <v>1262380</v>
      </c>
    </row>
    <row r="249" spans="1:80" x14ac:dyDescent="0.25">
      <c r="A249" s="137" t="s">
        <v>643</v>
      </c>
      <c r="B249" s="174"/>
      <c r="C249" s="174"/>
      <c r="D249" s="174"/>
      <c r="E249" s="174"/>
      <c r="F249" s="174"/>
      <c r="G249" s="174"/>
      <c r="H249" s="174"/>
      <c r="I249" s="174"/>
      <c r="J249" s="174"/>
      <c r="K249" s="174"/>
      <c r="L249" s="174"/>
      <c r="M249" s="174"/>
      <c r="N249" s="174"/>
      <c r="O249" s="174"/>
      <c r="P249" s="174"/>
      <c r="Q249" s="174"/>
      <c r="R249" s="174"/>
      <c r="S249" s="174"/>
      <c r="T249" s="174"/>
      <c r="U249" s="174"/>
      <c r="V249" s="174"/>
      <c r="W249" s="174"/>
      <c r="X249" s="174"/>
      <c r="Y249" s="174"/>
      <c r="Z249" s="174"/>
      <c r="AA249" s="174"/>
      <c r="AB249" s="174"/>
      <c r="AC249" s="174"/>
      <c r="AD249" s="174"/>
      <c r="AE249" s="174"/>
      <c r="AF249" s="174"/>
      <c r="AG249" s="174"/>
      <c r="AH249" s="174"/>
      <c r="AI249" s="174"/>
      <c r="AJ249" s="174"/>
      <c r="AK249" s="174"/>
      <c r="AL249" s="174"/>
      <c r="AM249" s="174"/>
      <c r="AN249" s="174"/>
      <c r="AO249" s="174"/>
      <c r="AP249" s="174"/>
      <c r="AQ249" s="174"/>
      <c r="AR249" s="174"/>
      <c r="AS249" s="174"/>
      <c r="AT249" s="174"/>
      <c r="AU249" s="174"/>
      <c r="AV249" s="174"/>
      <c r="AW249" s="174"/>
      <c r="AX249" s="174"/>
      <c r="AY249" s="174"/>
      <c r="AZ249" s="174"/>
      <c r="BA249" s="174"/>
      <c r="BB249" s="174"/>
      <c r="BC249" s="174"/>
      <c r="BD249" s="174"/>
      <c r="BE249" s="174"/>
      <c r="BF249" s="174"/>
      <c r="BG249" s="174"/>
      <c r="BH249" s="174"/>
      <c r="BI249" s="174"/>
      <c r="BJ249" s="174"/>
      <c r="BK249" s="174"/>
      <c r="BL249" s="174"/>
      <c r="BM249" s="174"/>
      <c r="BN249" s="174"/>
      <c r="BO249" s="174"/>
      <c r="BP249" s="174"/>
      <c r="BQ249" s="174"/>
      <c r="BR249" s="174"/>
      <c r="BS249" s="174"/>
      <c r="BT249" s="174"/>
      <c r="BU249" s="174"/>
      <c r="BV249" s="174"/>
      <c r="BW249" s="91">
        <v>0</v>
      </c>
      <c r="BX249" s="91">
        <v>0</v>
      </c>
      <c r="BY249" s="91">
        <v>0</v>
      </c>
      <c r="BZ249" s="91">
        <v>0</v>
      </c>
      <c r="CA249" s="91">
        <v>0</v>
      </c>
      <c r="CB249" s="91">
        <v>0</v>
      </c>
    </row>
    <row r="250" spans="1:80" x14ac:dyDescent="0.25">
      <c r="A250" s="136" t="s">
        <v>315</v>
      </c>
      <c r="B250" s="173"/>
      <c r="C250" s="141">
        <v>98723.53</v>
      </c>
      <c r="D250" s="141">
        <v>199083.33</v>
      </c>
      <c r="E250" s="141">
        <v>300133.27</v>
      </c>
      <c r="F250" s="141">
        <v>405568.33</v>
      </c>
      <c r="G250" s="141">
        <v>507931.32</v>
      </c>
      <c r="H250" s="141">
        <v>618617.31999999995</v>
      </c>
      <c r="I250" s="141">
        <v>723910.42</v>
      </c>
      <c r="J250" s="141">
        <v>828535.8</v>
      </c>
      <c r="K250" s="141">
        <v>934241.01</v>
      </c>
      <c r="L250" s="141">
        <v>1040259.62</v>
      </c>
      <c r="M250" s="141">
        <v>1173335.3899999999</v>
      </c>
      <c r="N250" s="141">
        <v>-229506.27</v>
      </c>
      <c r="O250" s="141">
        <v>82724.759999999995</v>
      </c>
      <c r="P250" s="141">
        <v>166141.06</v>
      </c>
      <c r="Q250" s="141">
        <v>250280.6</v>
      </c>
      <c r="R250" s="141">
        <v>335143.37</v>
      </c>
      <c r="S250" s="141">
        <v>420729.38</v>
      </c>
      <c r="T250" s="141">
        <v>506673.3</v>
      </c>
      <c r="U250" s="141">
        <v>595476.79</v>
      </c>
      <c r="V250" s="141">
        <v>685230.73</v>
      </c>
      <c r="W250" s="141">
        <v>777620.69</v>
      </c>
      <c r="X250" s="141">
        <v>870639.97</v>
      </c>
      <c r="Y250" s="141">
        <v>964263.2</v>
      </c>
      <c r="Z250" s="141">
        <v>1058740.3799999999</v>
      </c>
      <c r="AA250" s="141">
        <v>96541.5</v>
      </c>
      <c r="AB250" s="141">
        <v>193643.19</v>
      </c>
      <c r="AC250" s="141">
        <v>291338.49</v>
      </c>
      <c r="AD250" s="141">
        <v>389618.84</v>
      </c>
      <c r="AE250" s="141">
        <v>488487.31</v>
      </c>
      <c r="AF250" s="141">
        <v>587860.01</v>
      </c>
      <c r="AG250" s="141">
        <v>687784.95</v>
      </c>
      <c r="AH250" s="141">
        <v>787653.32</v>
      </c>
      <c r="AI250" s="141">
        <v>887741.49</v>
      </c>
      <c r="AJ250" s="141">
        <v>988304.73</v>
      </c>
      <c r="AK250" s="141">
        <v>1089192.8799999999</v>
      </c>
      <c r="AL250" s="141">
        <v>1190760.3799999999</v>
      </c>
      <c r="AM250" s="141">
        <v>102149.92</v>
      </c>
      <c r="AN250" s="141">
        <v>204669.07</v>
      </c>
      <c r="AO250" s="141">
        <v>307767.48</v>
      </c>
      <c r="AP250" s="141">
        <v>411456.07</v>
      </c>
      <c r="AQ250" s="141">
        <v>515735.44</v>
      </c>
      <c r="AR250" s="141">
        <v>620407.67000000004</v>
      </c>
      <c r="AS250" s="141">
        <v>724964.07</v>
      </c>
      <c r="AT250" s="141">
        <v>829077.76</v>
      </c>
      <c r="AU250" s="141">
        <v>933351.41</v>
      </c>
      <c r="AV250" s="141">
        <v>1037164.95</v>
      </c>
      <c r="AW250" s="141">
        <v>1141096.82</v>
      </c>
      <c r="AX250" s="141">
        <v>1245177.67</v>
      </c>
      <c r="AY250" s="141">
        <v>103989.16</v>
      </c>
      <c r="AZ250" s="141">
        <v>205188.32</v>
      </c>
      <c r="BA250" s="141">
        <v>306880.92</v>
      </c>
      <c r="BB250" s="141">
        <v>409141.88</v>
      </c>
      <c r="BC250" s="141">
        <v>511849.63</v>
      </c>
      <c r="BD250" s="141">
        <v>615051.65</v>
      </c>
      <c r="BE250" s="141">
        <v>718690.35</v>
      </c>
      <c r="BF250" s="141">
        <v>819063.03</v>
      </c>
      <c r="BG250" s="141">
        <v>920161.19</v>
      </c>
      <c r="BH250" s="141">
        <v>1021799.8</v>
      </c>
      <c r="BI250" s="141">
        <v>1123741.3500000001</v>
      </c>
      <c r="BJ250" s="141">
        <v>1226360.2</v>
      </c>
      <c r="BK250" s="141">
        <v>103080.05</v>
      </c>
      <c r="BL250" s="141">
        <v>206682.96</v>
      </c>
      <c r="BM250" s="141">
        <v>310701.63</v>
      </c>
      <c r="BN250" s="141">
        <v>415221.95</v>
      </c>
      <c r="BO250" s="141">
        <v>520247.75</v>
      </c>
      <c r="BP250" s="141">
        <v>625425.28</v>
      </c>
      <c r="BQ250" s="141">
        <v>731328.29</v>
      </c>
      <c r="BR250" s="141">
        <v>837517.2</v>
      </c>
      <c r="BS250" s="141">
        <v>943454.04</v>
      </c>
      <c r="BT250" s="141">
        <v>1049269.75</v>
      </c>
      <c r="BU250" s="141">
        <v>1155604.8799999999</v>
      </c>
      <c r="BV250" s="141">
        <v>1262380</v>
      </c>
      <c r="BW250" s="141">
        <v>-229506.27</v>
      </c>
      <c r="BX250" s="141">
        <v>1058740.3799999999</v>
      </c>
      <c r="BY250" s="141">
        <v>1190760.3799999999</v>
      </c>
      <c r="BZ250" s="141">
        <v>1245177.67</v>
      </c>
      <c r="CA250" s="141">
        <v>1226360.2</v>
      </c>
      <c r="CB250" s="141">
        <v>1262380</v>
      </c>
    </row>
    <row r="251" spans="1:80" x14ac:dyDescent="0.25">
      <c r="A251" s="136" t="s">
        <v>700</v>
      </c>
      <c r="B251" s="91"/>
      <c r="C251" s="91">
        <v>0</v>
      </c>
      <c r="D251" s="91">
        <v>0</v>
      </c>
      <c r="E251" s="91">
        <v>0</v>
      </c>
      <c r="F251" s="91">
        <v>0</v>
      </c>
      <c r="G251" s="91">
        <v>0</v>
      </c>
      <c r="H251" s="91">
        <v>0</v>
      </c>
      <c r="I251" s="91">
        <v>0</v>
      </c>
      <c r="J251" s="91">
        <v>0</v>
      </c>
      <c r="K251" s="91">
        <v>0</v>
      </c>
      <c r="L251" s="91">
        <v>0</v>
      </c>
      <c r="M251" s="91">
        <v>0</v>
      </c>
      <c r="N251" s="91">
        <v>0</v>
      </c>
      <c r="O251" s="91">
        <v>0</v>
      </c>
      <c r="P251" s="91">
        <v>0</v>
      </c>
      <c r="Q251" s="91">
        <v>0</v>
      </c>
      <c r="R251" s="91">
        <v>0</v>
      </c>
      <c r="S251" s="91">
        <v>0</v>
      </c>
      <c r="T251" s="91">
        <v>0</v>
      </c>
      <c r="U251" s="91">
        <v>0</v>
      </c>
      <c r="V251" s="91">
        <v>0</v>
      </c>
      <c r="W251" s="91">
        <v>0</v>
      </c>
      <c r="X251" s="91">
        <v>0</v>
      </c>
      <c r="Y251" s="91">
        <v>0</v>
      </c>
      <c r="Z251" s="91">
        <v>0</v>
      </c>
      <c r="AA251" s="91">
        <v>0</v>
      </c>
      <c r="AB251" s="91">
        <v>0</v>
      </c>
      <c r="AC251" s="91">
        <v>0</v>
      </c>
      <c r="AD251" s="91">
        <v>0</v>
      </c>
      <c r="AE251" s="91">
        <v>0</v>
      </c>
      <c r="AF251" s="91">
        <v>0</v>
      </c>
      <c r="AG251" s="91">
        <v>0</v>
      </c>
      <c r="AH251" s="91">
        <v>0</v>
      </c>
      <c r="AI251" s="91">
        <v>0</v>
      </c>
      <c r="AJ251" s="91">
        <v>0</v>
      </c>
      <c r="AK251" s="91">
        <v>0</v>
      </c>
      <c r="AL251" s="91">
        <v>0</v>
      </c>
      <c r="AM251" s="91">
        <v>0</v>
      </c>
      <c r="AN251" s="91">
        <v>0</v>
      </c>
      <c r="AO251" s="91">
        <v>0</v>
      </c>
      <c r="AP251" s="91">
        <v>0</v>
      </c>
      <c r="AQ251" s="91">
        <v>0</v>
      </c>
      <c r="AR251" s="91">
        <v>0</v>
      </c>
      <c r="AS251" s="91">
        <v>0</v>
      </c>
      <c r="AT251" s="91">
        <v>0</v>
      </c>
      <c r="AU251" s="91">
        <v>0</v>
      </c>
      <c r="AV251" s="91">
        <v>0</v>
      </c>
      <c r="AW251" s="91">
        <v>0</v>
      </c>
      <c r="AX251" s="91">
        <v>0</v>
      </c>
      <c r="AY251" s="91">
        <v>0</v>
      </c>
      <c r="AZ251" s="91">
        <v>0</v>
      </c>
      <c r="BA251" s="91">
        <v>0</v>
      </c>
      <c r="BB251" s="91">
        <v>0</v>
      </c>
      <c r="BC251" s="91">
        <v>0</v>
      </c>
      <c r="BD251" s="91">
        <v>0</v>
      </c>
      <c r="BE251" s="91">
        <v>0</v>
      </c>
      <c r="BF251" s="91">
        <v>0</v>
      </c>
      <c r="BG251" s="91">
        <v>0</v>
      </c>
      <c r="BH251" s="91">
        <v>0</v>
      </c>
      <c r="BI251" s="91">
        <v>0</v>
      </c>
      <c r="BJ251" s="91">
        <v>0</v>
      </c>
      <c r="BK251" s="91">
        <v>0</v>
      </c>
      <c r="BL251" s="91">
        <v>0</v>
      </c>
      <c r="BM251" s="91">
        <v>0</v>
      </c>
      <c r="BN251" s="91">
        <v>0</v>
      </c>
      <c r="BO251" s="91">
        <v>0</v>
      </c>
      <c r="BP251" s="91">
        <v>0</v>
      </c>
      <c r="BQ251" s="91">
        <v>0</v>
      </c>
      <c r="BR251" s="91">
        <v>0</v>
      </c>
      <c r="BS251" s="91">
        <v>0</v>
      </c>
      <c r="BT251" s="91">
        <v>0</v>
      </c>
      <c r="BU251" s="91">
        <v>0</v>
      </c>
      <c r="BV251" s="91">
        <v>0</v>
      </c>
      <c r="BW251" s="91"/>
      <c r="BX251" s="91"/>
      <c r="BY251" s="91"/>
      <c r="BZ251" s="91"/>
      <c r="CA251" s="91"/>
      <c r="CB251" s="91"/>
    </row>
    <row r="252" spans="1:80" ht="14.4" x14ac:dyDescent="0.3">
      <c r="A252" s="136"/>
      <c r="B252" s="91"/>
      <c r="C252" s="187"/>
      <c r="D252" s="187"/>
      <c r="E252" s="187"/>
      <c r="F252" s="187"/>
      <c r="G252" s="187"/>
      <c r="H252" s="187"/>
      <c r="I252" s="187"/>
      <c r="J252" s="187"/>
      <c r="K252" s="187"/>
      <c r="L252" s="187"/>
      <c r="M252" s="187"/>
      <c r="N252" s="187"/>
      <c r="O252" s="187"/>
      <c r="P252" s="187"/>
      <c r="Q252" s="187"/>
      <c r="R252" s="187"/>
      <c r="S252" s="187"/>
      <c r="T252" s="187"/>
      <c r="U252" s="187"/>
      <c r="V252" s="187"/>
      <c r="W252" s="187"/>
      <c r="X252" s="187"/>
      <c r="Y252" s="187"/>
      <c r="Z252" s="187"/>
      <c r="AA252" s="187"/>
      <c r="AB252" s="187"/>
      <c r="AC252" s="187"/>
      <c r="AD252" s="187"/>
      <c r="AE252" s="187"/>
      <c r="AF252" s="187"/>
      <c r="AG252" s="187"/>
      <c r="AH252" s="187"/>
      <c r="AI252" s="187"/>
      <c r="AJ252" s="187"/>
      <c r="AK252" s="187"/>
      <c r="AL252" s="187"/>
      <c r="AM252" s="187"/>
      <c r="AN252" s="187"/>
      <c r="AO252" s="187"/>
      <c r="AP252" s="187"/>
      <c r="AQ252" s="187"/>
      <c r="AR252" s="187"/>
      <c r="AS252" s="187"/>
      <c r="AT252" s="187"/>
      <c r="AU252" s="187"/>
      <c r="AV252" s="187"/>
      <c r="AW252" s="187"/>
      <c r="AX252" s="187"/>
      <c r="AY252" s="187"/>
      <c r="AZ252" s="187"/>
      <c r="BA252" s="187"/>
      <c r="BB252" s="187"/>
      <c r="BC252" s="187"/>
      <c r="BD252" s="187"/>
      <c r="BE252" s="187"/>
      <c r="BF252" s="187"/>
      <c r="BG252" s="187"/>
      <c r="BH252" s="187"/>
      <c r="BI252" s="187"/>
      <c r="BJ252" s="187"/>
      <c r="BK252" s="187"/>
      <c r="BL252" s="187"/>
      <c r="BM252" s="187"/>
      <c r="BN252" s="187"/>
      <c r="BO252" s="187"/>
      <c r="BP252" s="187"/>
      <c r="BQ252" s="187"/>
      <c r="BR252" s="187"/>
      <c r="BS252" s="187"/>
      <c r="BT252" s="187"/>
      <c r="BU252" s="187"/>
      <c r="BV252" s="187"/>
      <c r="BW252" s="187"/>
      <c r="BX252" s="187"/>
      <c r="BY252" s="187"/>
      <c r="BZ252" s="187"/>
      <c r="CA252" s="187"/>
      <c r="CB252" s="187"/>
    </row>
    <row r="253" spans="1:80" x14ac:dyDescent="0.25">
      <c r="A253" s="133">
        <v>6810050</v>
      </c>
      <c r="B253" s="134" t="s">
        <v>761</v>
      </c>
      <c r="C253" s="145"/>
      <c r="D253" s="145"/>
      <c r="E253" s="145"/>
      <c r="F253" s="145"/>
      <c r="G253" s="145"/>
      <c r="H253" s="145"/>
      <c r="I253" s="145"/>
      <c r="J253" s="145"/>
      <c r="K253" s="145"/>
      <c r="L253" s="145"/>
      <c r="M253" s="145"/>
      <c r="N253" s="145"/>
      <c r="O253" s="145"/>
      <c r="P253" s="145"/>
      <c r="Q253" s="145"/>
      <c r="R253" s="145"/>
      <c r="S253" s="145"/>
      <c r="T253" s="145"/>
      <c r="U253" s="145"/>
      <c r="V253" s="145"/>
      <c r="W253" s="145"/>
      <c r="X253" s="145"/>
      <c r="Y253" s="145"/>
      <c r="Z253" s="145"/>
      <c r="AA253" s="145"/>
      <c r="AB253" s="145"/>
      <c r="AC253" s="145"/>
      <c r="AD253" s="145"/>
      <c r="AE253" s="145"/>
      <c r="AF253" s="145"/>
      <c r="AG253" s="145"/>
      <c r="AH253" s="145"/>
      <c r="AI253" s="145"/>
      <c r="AJ253" s="145"/>
      <c r="AK253" s="145"/>
      <c r="AL253" s="145"/>
      <c r="AM253" s="145"/>
      <c r="AN253" s="145"/>
      <c r="AO253" s="145"/>
      <c r="AP253" s="145"/>
      <c r="AQ253" s="145"/>
      <c r="AR253" s="145"/>
      <c r="AS253" s="145"/>
      <c r="AT253" s="145"/>
      <c r="AU253" s="145"/>
      <c r="AV253" s="145"/>
      <c r="AW253" s="145"/>
      <c r="AX253" s="145"/>
      <c r="AY253" s="145"/>
      <c r="AZ253" s="145"/>
      <c r="BA253" s="145"/>
      <c r="BB253" s="145"/>
      <c r="BC253" s="145"/>
      <c r="BD253" s="145"/>
      <c r="BE253" s="145"/>
      <c r="BF253" s="145"/>
      <c r="BG253" s="145"/>
      <c r="BH253" s="145"/>
      <c r="BI253" s="145"/>
      <c r="BJ253" s="145"/>
      <c r="BK253" s="145"/>
      <c r="BL253" s="145"/>
      <c r="BM253" s="145"/>
      <c r="BN253" s="145"/>
      <c r="BO253" s="145"/>
      <c r="BP253" s="145"/>
      <c r="BQ253" s="145"/>
      <c r="BR253" s="145"/>
      <c r="BS253" s="145"/>
      <c r="BT253" s="145"/>
      <c r="BU253" s="145"/>
      <c r="BV253" s="145"/>
      <c r="BW253" s="145"/>
      <c r="BX253" s="145"/>
      <c r="BY253" s="145"/>
      <c r="BZ253" s="145"/>
      <c r="CA253" s="145"/>
      <c r="CB253" s="145"/>
    </row>
    <row r="254" spans="1:80" x14ac:dyDescent="0.25">
      <c r="A254" s="136" t="s">
        <v>698</v>
      </c>
      <c r="B254" s="91"/>
      <c r="C254" s="91">
        <v>0</v>
      </c>
      <c r="D254" s="91">
        <v>549566</v>
      </c>
      <c r="E254" s="91">
        <v>1099137</v>
      </c>
      <c r="F254" s="91">
        <v>1648708</v>
      </c>
      <c r="G254" s="91">
        <v>2244321</v>
      </c>
      <c r="H254" s="91">
        <v>2840339</v>
      </c>
      <c r="I254" s="91">
        <v>3436357</v>
      </c>
      <c r="J254" s="91">
        <v>4052882</v>
      </c>
      <c r="K254" s="91">
        <v>4675270</v>
      </c>
      <c r="L254" s="91">
        <v>5297658</v>
      </c>
      <c r="M254" s="91">
        <v>5920065</v>
      </c>
      <c r="N254" s="91">
        <v>6553309</v>
      </c>
      <c r="O254" s="172">
        <v>0</v>
      </c>
      <c r="P254" s="91">
        <v>664622</v>
      </c>
      <c r="Q254" s="91">
        <v>1333563</v>
      </c>
      <c r="R254" s="91">
        <v>2004546</v>
      </c>
      <c r="S254" s="91">
        <v>2752507</v>
      </c>
      <c r="T254" s="91">
        <v>3503273</v>
      </c>
      <c r="U254" s="91">
        <v>4257923</v>
      </c>
      <c r="V254" s="91">
        <v>5013483</v>
      </c>
      <c r="W254" s="91">
        <v>5769043</v>
      </c>
      <c r="X254" s="91">
        <v>6524603</v>
      </c>
      <c r="Y254" s="91">
        <v>7280163</v>
      </c>
      <c r="Z254" s="91">
        <v>8035723</v>
      </c>
      <c r="AA254" s="172">
        <v>0</v>
      </c>
      <c r="AB254" s="91">
        <v>957035</v>
      </c>
      <c r="AC254" s="91">
        <v>1914070</v>
      </c>
      <c r="AD254" s="91">
        <v>2871105</v>
      </c>
      <c r="AE254" s="91">
        <v>3828140</v>
      </c>
      <c r="AF254" s="91">
        <v>4785175</v>
      </c>
      <c r="AG254" s="91">
        <v>5742210</v>
      </c>
      <c r="AH254" s="91">
        <v>6699245</v>
      </c>
      <c r="AI254" s="91">
        <v>7656050.8300000001</v>
      </c>
      <c r="AJ254" s="91">
        <v>8612668.8300000001</v>
      </c>
      <c r="AK254" s="91">
        <v>9572782.8300000001</v>
      </c>
      <c r="AL254" s="91">
        <v>10532896.83</v>
      </c>
      <c r="AM254" s="172">
        <v>0</v>
      </c>
      <c r="AN254" s="91">
        <v>960114</v>
      </c>
      <c r="AO254" s="91">
        <v>1920228</v>
      </c>
      <c r="AP254" s="91">
        <v>2880342</v>
      </c>
      <c r="AQ254" s="91">
        <v>3840456</v>
      </c>
      <c r="AR254" s="91">
        <v>4800570</v>
      </c>
      <c r="AS254" s="91">
        <v>5760684</v>
      </c>
      <c r="AT254" s="91">
        <v>6720798</v>
      </c>
      <c r="AU254" s="91">
        <v>7680912</v>
      </c>
      <c r="AV254" s="91">
        <v>8641026</v>
      </c>
      <c r="AW254" s="91">
        <v>9601140</v>
      </c>
      <c r="AX254" s="91">
        <v>10561254</v>
      </c>
      <c r="AY254" s="172">
        <v>0</v>
      </c>
      <c r="AZ254" s="91">
        <v>960114</v>
      </c>
      <c r="BA254" s="91">
        <v>1920228</v>
      </c>
      <c r="BB254" s="91">
        <v>2880342</v>
      </c>
      <c r="BC254" s="91">
        <v>3840456</v>
      </c>
      <c r="BD254" s="91">
        <v>4800570</v>
      </c>
      <c r="BE254" s="91">
        <v>5760684</v>
      </c>
      <c r="BF254" s="91">
        <v>6720798</v>
      </c>
      <c r="BG254" s="91">
        <v>7680912</v>
      </c>
      <c r="BH254" s="91">
        <v>8641026</v>
      </c>
      <c r="BI254" s="91">
        <v>9601140</v>
      </c>
      <c r="BJ254" s="91">
        <v>10561254</v>
      </c>
      <c r="BK254" s="172">
        <v>0</v>
      </c>
      <c r="BL254" s="91">
        <v>960114</v>
      </c>
      <c r="BM254" s="91">
        <v>1920228</v>
      </c>
      <c r="BN254" s="91">
        <v>2880342</v>
      </c>
      <c r="BO254" s="91">
        <v>3840456</v>
      </c>
      <c r="BP254" s="91">
        <v>4800570</v>
      </c>
      <c r="BQ254" s="91">
        <v>5760684</v>
      </c>
      <c r="BR254" s="91">
        <v>6720798</v>
      </c>
      <c r="BS254" s="91">
        <v>7680912</v>
      </c>
      <c r="BT254" s="91">
        <v>8641026</v>
      </c>
      <c r="BU254" s="91">
        <v>9601140</v>
      </c>
      <c r="BV254" s="91">
        <v>10561254</v>
      </c>
      <c r="BW254" s="91"/>
      <c r="BX254" s="91"/>
      <c r="BY254" s="91"/>
      <c r="BZ254" s="91"/>
      <c r="CA254" s="91"/>
      <c r="CB254" s="91"/>
    </row>
    <row r="255" spans="1:80" x14ac:dyDescent="0.25">
      <c r="A255" s="136" t="s">
        <v>674</v>
      </c>
      <c r="B255" s="91"/>
      <c r="C255" s="91">
        <v>549566</v>
      </c>
      <c r="D255" s="91">
        <v>549571</v>
      </c>
      <c r="E255" s="91">
        <v>549571</v>
      </c>
      <c r="F255" s="91">
        <v>595613</v>
      </c>
      <c r="G255" s="91">
        <v>596018</v>
      </c>
      <c r="H255" s="91">
        <v>596018</v>
      </c>
      <c r="I255" s="91">
        <v>616525</v>
      </c>
      <c r="J255" s="91">
        <v>622388</v>
      </c>
      <c r="K255" s="91">
        <v>622388</v>
      </c>
      <c r="L255" s="91">
        <v>622407</v>
      </c>
      <c r="M255" s="91">
        <v>633244</v>
      </c>
      <c r="N255" s="91">
        <v>618243</v>
      </c>
      <c r="O255" s="91">
        <v>664622</v>
      </c>
      <c r="P255" s="91">
        <v>668941</v>
      </c>
      <c r="Q255" s="91">
        <v>670983</v>
      </c>
      <c r="R255" s="91">
        <v>747961</v>
      </c>
      <c r="S255" s="91">
        <v>750766</v>
      </c>
      <c r="T255" s="91">
        <v>754650</v>
      </c>
      <c r="U255" s="91">
        <v>755560</v>
      </c>
      <c r="V255" s="91">
        <v>755560</v>
      </c>
      <c r="W255" s="91">
        <v>755560</v>
      </c>
      <c r="X255" s="91">
        <v>755560</v>
      </c>
      <c r="Y255" s="91">
        <v>755560</v>
      </c>
      <c r="Z255" s="91">
        <v>755560</v>
      </c>
      <c r="AA255" s="91">
        <v>957035</v>
      </c>
      <c r="AB255" s="91">
        <v>957035</v>
      </c>
      <c r="AC255" s="91">
        <v>957035</v>
      </c>
      <c r="AD255" s="91">
        <v>957035</v>
      </c>
      <c r="AE255" s="91">
        <v>957035</v>
      </c>
      <c r="AF255" s="91">
        <v>957035</v>
      </c>
      <c r="AG255" s="91">
        <v>957035</v>
      </c>
      <c r="AH255" s="91">
        <v>956805.83</v>
      </c>
      <c r="AI255" s="91">
        <v>956618</v>
      </c>
      <c r="AJ255" s="91">
        <v>960114</v>
      </c>
      <c r="AK255" s="91">
        <v>960114</v>
      </c>
      <c r="AL255" s="91">
        <v>960114</v>
      </c>
      <c r="AM255" s="91">
        <v>960114</v>
      </c>
      <c r="AN255" s="91">
        <v>960114</v>
      </c>
      <c r="AO255" s="91">
        <v>960114</v>
      </c>
      <c r="AP255" s="91">
        <v>960114</v>
      </c>
      <c r="AQ255" s="91">
        <v>960114</v>
      </c>
      <c r="AR255" s="91">
        <v>960114</v>
      </c>
      <c r="AS255" s="91">
        <v>960114</v>
      </c>
      <c r="AT255" s="91">
        <v>960114</v>
      </c>
      <c r="AU255" s="91">
        <v>960114</v>
      </c>
      <c r="AV255" s="91">
        <v>960114</v>
      </c>
      <c r="AW255" s="91">
        <v>960114</v>
      </c>
      <c r="AX255" s="91">
        <v>960114</v>
      </c>
      <c r="AY255" s="91">
        <v>960114</v>
      </c>
      <c r="AZ255" s="91">
        <v>960114</v>
      </c>
      <c r="BA255" s="91">
        <v>960114</v>
      </c>
      <c r="BB255" s="91">
        <v>960114</v>
      </c>
      <c r="BC255" s="91">
        <v>960114</v>
      </c>
      <c r="BD255" s="91">
        <v>960114</v>
      </c>
      <c r="BE255" s="91">
        <v>960114</v>
      </c>
      <c r="BF255" s="91">
        <v>960114</v>
      </c>
      <c r="BG255" s="91">
        <v>960114</v>
      </c>
      <c r="BH255" s="91">
        <v>960114</v>
      </c>
      <c r="BI255" s="91">
        <v>960114</v>
      </c>
      <c r="BJ255" s="91">
        <v>960114</v>
      </c>
      <c r="BK255" s="91">
        <v>960114</v>
      </c>
      <c r="BL255" s="91">
        <v>960114</v>
      </c>
      <c r="BM255" s="91">
        <v>960114</v>
      </c>
      <c r="BN255" s="91">
        <v>960114</v>
      </c>
      <c r="BO255" s="91">
        <v>960114</v>
      </c>
      <c r="BP255" s="91">
        <v>960114</v>
      </c>
      <c r="BQ255" s="91">
        <v>960114</v>
      </c>
      <c r="BR255" s="91">
        <v>960114</v>
      </c>
      <c r="BS255" s="91">
        <v>960114</v>
      </c>
      <c r="BT255" s="91">
        <v>960114</v>
      </c>
      <c r="BU255" s="91">
        <v>960114</v>
      </c>
      <c r="BV255" s="91">
        <v>960114</v>
      </c>
      <c r="BW255" s="91">
        <v>7171552</v>
      </c>
      <c r="BX255" s="91">
        <v>8791283</v>
      </c>
      <c r="BY255" s="91">
        <v>11493010.83</v>
      </c>
      <c r="BZ255" s="91">
        <v>11521368</v>
      </c>
      <c r="CA255" s="91">
        <v>11521368</v>
      </c>
      <c r="CB255" s="91">
        <v>11521368</v>
      </c>
    </row>
    <row r="256" spans="1:80" x14ac:dyDescent="0.25">
      <c r="A256" s="137" t="s">
        <v>643</v>
      </c>
      <c r="B256" s="138"/>
      <c r="C256" s="138"/>
      <c r="D256" s="138"/>
      <c r="E256" s="138"/>
      <c r="F256" s="138"/>
      <c r="G256" s="138"/>
      <c r="H256" s="138"/>
      <c r="I256" s="138"/>
      <c r="J256" s="138"/>
      <c r="K256" s="138"/>
      <c r="L256" s="138"/>
      <c r="M256" s="138"/>
      <c r="N256" s="138"/>
      <c r="O256" s="138"/>
      <c r="P256" s="138"/>
      <c r="Q256" s="138"/>
      <c r="R256" s="138"/>
      <c r="S256" s="138"/>
      <c r="T256" s="138"/>
      <c r="U256" s="138"/>
      <c r="V256" s="138"/>
      <c r="W256" s="138"/>
      <c r="X256" s="138"/>
      <c r="Y256" s="138"/>
      <c r="Z256" s="138"/>
      <c r="AA256" s="138"/>
      <c r="AB256" s="138"/>
      <c r="AC256" s="138"/>
      <c r="AD256" s="138"/>
      <c r="AE256" s="138"/>
      <c r="AF256" s="138"/>
      <c r="AG256" s="138"/>
      <c r="AH256" s="138"/>
      <c r="AI256" s="138"/>
      <c r="AJ256" s="138"/>
      <c r="AK256" s="138"/>
      <c r="AL256" s="138"/>
      <c r="AM256" s="138"/>
      <c r="AN256" s="138"/>
      <c r="AO256" s="138"/>
      <c r="AP256" s="138"/>
      <c r="AQ256" s="138"/>
      <c r="AR256" s="138"/>
      <c r="AS256" s="138"/>
      <c r="AT256" s="138"/>
      <c r="AU256" s="138"/>
      <c r="AV256" s="138"/>
      <c r="AW256" s="138"/>
      <c r="AX256" s="138"/>
      <c r="AY256" s="138"/>
      <c r="AZ256" s="138"/>
      <c r="BA256" s="138"/>
      <c r="BB256" s="138"/>
      <c r="BC256" s="138"/>
      <c r="BD256" s="138"/>
      <c r="BE256" s="138"/>
      <c r="BF256" s="138"/>
      <c r="BG256" s="138"/>
      <c r="BH256" s="138"/>
      <c r="BI256" s="138"/>
      <c r="BJ256" s="138"/>
      <c r="BK256" s="138"/>
      <c r="BL256" s="138"/>
      <c r="BM256" s="138"/>
      <c r="BN256" s="138"/>
      <c r="BO256" s="138"/>
      <c r="BP256" s="138"/>
      <c r="BQ256" s="138"/>
      <c r="BR256" s="138"/>
      <c r="BS256" s="138"/>
      <c r="BT256" s="138"/>
      <c r="BU256" s="138"/>
      <c r="BV256" s="138"/>
      <c r="BW256" s="91">
        <v>0</v>
      </c>
      <c r="BX256" s="91">
        <v>0</v>
      </c>
      <c r="BY256" s="91">
        <v>0</v>
      </c>
      <c r="BZ256" s="91">
        <v>0</v>
      </c>
      <c r="CA256" s="91">
        <v>0</v>
      </c>
      <c r="CB256" s="91">
        <v>0</v>
      </c>
    </row>
    <row r="257" spans="1:80" x14ac:dyDescent="0.25">
      <c r="A257" s="136" t="s">
        <v>315</v>
      </c>
      <c r="B257" s="173"/>
      <c r="C257" s="141">
        <v>549566</v>
      </c>
      <c r="D257" s="141">
        <v>1099137</v>
      </c>
      <c r="E257" s="141">
        <v>1648708</v>
      </c>
      <c r="F257" s="141">
        <v>2244321</v>
      </c>
      <c r="G257" s="141">
        <v>2840339</v>
      </c>
      <c r="H257" s="141">
        <v>3436357</v>
      </c>
      <c r="I257" s="141">
        <v>4052882</v>
      </c>
      <c r="J257" s="141">
        <v>4675270</v>
      </c>
      <c r="K257" s="141">
        <v>5297658</v>
      </c>
      <c r="L257" s="141">
        <v>5920065</v>
      </c>
      <c r="M257" s="141">
        <v>6553309</v>
      </c>
      <c r="N257" s="141">
        <v>7171552</v>
      </c>
      <c r="O257" s="141">
        <v>664622</v>
      </c>
      <c r="P257" s="141">
        <v>1333563</v>
      </c>
      <c r="Q257" s="141">
        <v>2004546</v>
      </c>
      <c r="R257" s="141">
        <v>2752507</v>
      </c>
      <c r="S257" s="141">
        <v>3503273</v>
      </c>
      <c r="T257" s="141">
        <v>4257923</v>
      </c>
      <c r="U257" s="141">
        <v>5013483</v>
      </c>
      <c r="V257" s="141">
        <v>5769043</v>
      </c>
      <c r="W257" s="141">
        <v>6524603</v>
      </c>
      <c r="X257" s="141">
        <v>7280163</v>
      </c>
      <c r="Y257" s="141">
        <v>8035723</v>
      </c>
      <c r="Z257" s="141">
        <v>8791283</v>
      </c>
      <c r="AA257" s="141">
        <v>957035</v>
      </c>
      <c r="AB257" s="141">
        <v>1914070</v>
      </c>
      <c r="AC257" s="141">
        <v>2871105</v>
      </c>
      <c r="AD257" s="141">
        <v>3828140</v>
      </c>
      <c r="AE257" s="141">
        <v>4785175</v>
      </c>
      <c r="AF257" s="141">
        <v>5742210</v>
      </c>
      <c r="AG257" s="141">
        <v>6699245</v>
      </c>
      <c r="AH257" s="141">
        <v>7656050.8300000001</v>
      </c>
      <c r="AI257" s="141">
        <v>8612668.8300000001</v>
      </c>
      <c r="AJ257" s="141">
        <v>9572782.8300000001</v>
      </c>
      <c r="AK257" s="141">
        <v>10532896.83</v>
      </c>
      <c r="AL257" s="141">
        <v>11493010.83</v>
      </c>
      <c r="AM257" s="141">
        <v>960114</v>
      </c>
      <c r="AN257" s="141">
        <v>1920228</v>
      </c>
      <c r="AO257" s="141">
        <v>2880342</v>
      </c>
      <c r="AP257" s="141">
        <v>3840456</v>
      </c>
      <c r="AQ257" s="141">
        <v>4800570</v>
      </c>
      <c r="AR257" s="141">
        <v>5760684</v>
      </c>
      <c r="AS257" s="141">
        <v>6720798</v>
      </c>
      <c r="AT257" s="141">
        <v>7680912</v>
      </c>
      <c r="AU257" s="141">
        <v>8641026</v>
      </c>
      <c r="AV257" s="141">
        <v>9601140</v>
      </c>
      <c r="AW257" s="141">
        <v>10561254</v>
      </c>
      <c r="AX257" s="141">
        <v>11521368</v>
      </c>
      <c r="AY257" s="141">
        <v>960114</v>
      </c>
      <c r="AZ257" s="141">
        <v>1920228</v>
      </c>
      <c r="BA257" s="141">
        <v>2880342</v>
      </c>
      <c r="BB257" s="141">
        <v>3840456</v>
      </c>
      <c r="BC257" s="141">
        <v>4800570</v>
      </c>
      <c r="BD257" s="141">
        <v>5760684</v>
      </c>
      <c r="BE257" s="141">
        <v>6720798</v>
      </c>
      <c r="BF257" s="141">
        <v>7680912</v>
      </c>
      <c r="BG257" s="141">
        <v>8641026</v>
      </c>
      <c r="BH257" s="141">
        <v>9601140</v>
      </c>
      <c r="BI257" s="141">
        <v>10561254</v>
      </c>
      <c r="BJ257" s="141">
        <v>11521368</v>
      </c>
      <c r="BK257" s="141">
        <v>960114</v>
      </c>
      <c r="BL257" s="141">
        <v>1920228</v>
      </c>
      <c r="BM257" s="141">
        <v>2880342</v>
      </c>
      <c r="BN257" s="141">
        <v>3840456</v>
      </c>
      <c r="BO257" s="141">
        <v>4800570</v>
      </c>
      <c r="BP257" s="141">
        <v>5760684</v>
      </c>
      <c r="BQ257" s="141">
        <v>6720798</v>
      </c>
      <c r="BR257" s="141">
        <v>7680912</v>
      </c>
      <c r="BS257" s="141">
        <v>8641026</v>
      </c>
      <c r="BT257" s="141">
        <v>9601140</v>
      </c>
      <c r="BU257" s="141">
        <v>10561254</v>
      </c>
      <c r="BV257" s="141">
        <v>11521368</v>
      </c>
      <c r="BW257" s="141">
        <v>7171552</v>
      </c>
      <c r="BX257" s="141">
        <v>8791283</v>
      </c>
      <c r="BY257" s="141">
        <v>11493010.83</v>
      </c>
      <c r="BZ257" s="141">
        <v>11521368</v>
      </c>
      <c r="CA257" s="141">
        <v>11521368</v>
      </c>
      <c r="CB257" s="141">
        <v>11521368</v>
      </c>
    </row>
    <row r="258" spans="1:80" x14ac:dyDescent="0.25">
      <c r="A258" s="136" t="s">
        <v>700</v>
      </c>
      <c r="B258" s="91"/>
      <c r="C258" s="91">
        <v>0</v>
      </c>
      <c r="D258" s="91">
        <v>0</v>
      </c>
      <c r="E258" s="91">
        <v>0</v>
      </c>
      <c r="F258" s="91">
        <v>0</v>
      </c>
      <c r="G258" s="91">
        <v>0</v>
      </c>
      <c r="H258" s="91">
        <v>0</v>
      </c>
      <c r="I258" s="91">
        <v>0</v>
      </c>
      <c r="J258" s="91">
        <v>0</v>
      </c>
      <c r="K258" s="91">
        <v>0</v>
      </c>
      <c r="L258" s="91">
        <v>0</v>
      </c>
      <c r="M258" s="91">
        <v>0</v>
      </c>
      <c r="N258" s="91">
        <v>0</v>
      </c>
      <c r="O258" s="91">
        <v>0</v>
      </c>
      <c r="P258" s="91">
        <v>0</v>
      </c>
      <c r="Q258" s="91">
        <v>0</v>
      </c>
      <c r="R258" s="91">
        <v>0</v>
      </c>
      <c r="S258" s="91">
        <v>0</v>
      </c>
      <c r="T258" s="91">
        <v>0</v>
      </c>
      <c r="U258" s="91">
        <v>0</v>
      </c>
      <c r="V258" s="91">
        <v>0</v>
      </c>
      <c r="W258" s="91">
        <v>0</v>
      </c>
      <c r="X258" s="91">
        <v>0</v>
      </c>
      <c r="Y258" s="91">
        <v>0</v>
      </c>
      <c r="Z258" s="91">
        <v>0</v>
      </c>
      <c r="AA258" s="91">
        <v>0</v>
      </c>
      <c r="AB258" s="91">
        <v>0</v>
      </c>
      <c r="AC258" s="91">
        <v>0</v>
      </c>
      <c r="AD258" s="91">
        <v>0</v>
      </c>
      <c r="AE258" s="91">
        <v>0</v>
      </c>
      <c r="AF258" s="91">
        <v>0</v>
      </c>
      <c r="AG258" s="91">
        <v>0</v>
      </c>
      <c r="AH258" s="91">
        <v>0</v>
      </c>
      <c r="AI258" s="91">
        <v>0</v>
      </c>
      <c r="AJ258" s="91">
        <v>0</v>
      </c>
      <c r="AK258" s="91">
        <v>0</v>
      </c>
      <c r="AL258" s="91">
        <v>0</v>
      </c>
      <c r="AM258" s="91">
        <v>0</v>
      </c>
      <c r="AN258" s="91">
        <v>0</v>
      </c>
      <c r="AO258" s="91">
        <v>0</v>
      </c>
      <c r="AP258" s="91">
        <v>0</v>
      </c>
      <c r="AQ258" s="91">
        <v>0</v>
      </c>
      <c r="AR258" s="91">
        <v>0</v>
      </c>
      <c r="AS258" s="91">
        <v>0</v>
      </c>
      <c r="AT258" s="91">
        <v>0</v>
      </c>
      <c r="AU258" s="91">
        <v>0</v>
      </c>
      <c r="AV258" s="91">
        <v>0</v>
      </c>
      <c r="AW258" s="91">
        <v>0</v>
      </c>
      <c r="AX258" s="91">
        <v>0</v>
      </c>
      <c r="AY258" s="91">
        <v>0</v>
      </c>
      <c r="AZ258" s="91">
        <v>0</v>
      </c>
      <c r="BA258" s="91">
        <v>0</v>
      </c>
      <c r="BB258" s="91">
        <v>0</v>
      </c>
      <c r="BC258" s="91">
        <v>0</v>
      </c>
      <c r="BD258" s="91">
        <v>0</v>
      </c>
      <c r="BE258" s="91">
        <v>0</v>
      </c>
      <c r="BF258" s="91">
        <v>0</v>
      </c>
      <c r="BG258" s="91">
        <v>0</v>
      </c>
      <c r="BH258" s="91">
        <v>0</v>
      </c>
      <c r="BI258" s="91">
        <v>0</v>
      </c>
      <c r="BJ258" s="91">
        <v>0</v>
      </c>
      <c r="BK258" s="91">
        <v>0</v>
      </c>
      <c r="BL258" s="91">
        <v>0</v>
      </c>
      <c r="BM258" s="91">
        <v>0</v>
      </c>
      <c r="BN258" s="91">
        <v>0</v>
      </c>
      <c r="BO258" s="91">
        <v>0</v>
      </c>
      <c r="BP258" s="91">
        <v>0</v>
      </c>
      <c r="BQ258" s="91">
        <v>0</v>
      </c>
      <c r="BR258" s="91">
        <v>0</v>
      </c>
      <c r="BS258" s="91">
        <v>0</v>
      </c>
      <c r="BT258" s="91">
        <v>0</v>
      </c>
      <c r="BU258" s="91">
        <v>0</v>
      </c>
      <c r="BV258" s="91">
        <v>0</v>
      </c>
      <c r="BW258" s="91"/>
      <c r="BX258" s="91"/>
      <c r="BY258" s="91"/>
      <c r="BZ258" s="91"/>
      <c r="CA258" s="91"/>
      <c r="CB258" s="91"/>
    </row>
    <row r="259" spans="1:80" ht="14.4" x14ac:dyDescent="0.3">
      <c r="A259" s="136"/>
      <c r="B259" s="91"/>
      <c r="C259" s="187"/>
      <c r="D259" s="187"/>
      <c r="E259" s="187"/>
      <c r="F259" s="187"/>
      <c r="G259" s="187"/>
      <c r="H259" s="187"/>
      <c r="I259" s="187"/>
      <c r="J259" s="187"/>
      <c r="K259" s="187"/>
      <c r="L259" s="187"/>
      <c r="M259" s="187"/>
      <c r="N259" s="187"/>
      <c r="O259" s="187"/>
      <c r="P259" s="187"/>
      <c r="Q259" s="187"/>
      <c r="R259" s="187"/>
      <c r="S259" s="187"/>
      <c r="T259" s="187"/>
      <c r="U259" s="187"/>
      <c r="V259" s="187"/>
      <c r="W259" s="187"/>
      <c r="X259" s="187"/>
      <c r="Y259" s="187"/>
      <c r="Z259" s="187"/>
      <c r="AA259" s="187"/>
      <c r="AB259" s="187"/>
      <c r="AC259" s="187"/>
      <c r="AD259" s="187"/>
      <c r="AE259" s="187"/>
      <c r="AF259" s="187"/>
      <c r="AG259" s="187"/>
      <c r="AH259" s="187"/>
      <c r="AI259" s="187"/>
      <c r="AJ259" s="187"/>
      <c r="AK259" s="187"/>
      <c r="AL259" s="187"/>
      <c r="AM259" s="187"/>
      <c r="AN259" s="187"/>
      <c r="AO259" s="187"/>
      <c r="AP259" s="187"/>
      <c r="AQ259" s="187"/>
      <c r="AR259" s="187"/>
      <c r="AS259" s="187"/>
      <c r="AT259" s="187"/>
      <c r="AU259" s="187"/>
      <c r="AV259" s="187"/>
      <c r="AW259" s="187"/>
      <c r="AX259" s="187"/>
      <c r="AY259" s="187"/>
      <c r="AZ259" s="187"/>
      <c r="BA259" s="187"/>
      <c r="BB259" s="187"/>
      <c r="BC259" s="187"/>
      <c r="BD259" s="187"/>
      <c r="BE259" s="187"/>
      <c r="BF259" s="187"/>
      <c r="BG259" s="187"/>
      <c r="BH259" s="187"/>
      <c r="BI259" s="187"/>
      <c r="BJ259" s="187"/>
      <c r="BK259" s="187"/>
      <c r="BL259" s="187"/>
      <c r="BM259" s="187"/>
      <c r="BN259" s="187"/>
      <c r="BO259" s="187"/>
      <c r="BP259" s="187"/>
      <c r="BQ259" s="187"/>
      <c r="BR259" s="187"/>
      <c r="BS259" s="187"/>
      <c r="BT259" s="187"/>
      <c r="BU259" s="187"/>
      <c r="BV259" s="187"/>
      <c r="BW259" s="187"/>
      <c r="BX259" s="187"/>
      <c r="BY259" s="187"/>
      <c r="BZ259" s="187"/>
      <c r="CA259" s="187"/>
      <c r="CB259" s="187"/>
    </row>
    <row r="260" spans="1:80" x14ac:dyDescent="0.25">
      <c r="A260" s="133">
        <v>6810060</v>
      </c>
      <c r="B260" s="134" t="s">
        <v>762</v>
      </c>
      <c r="C260" s="145"/>
      <c r="D260" s="145"/>
      <c r="E260" s="145"/>
      <c r="F260" s="145"/>
      <c r="G260" s="145"/>
      <c r="H260" s="145"/>
      <c r="I260" s="145"/>
      <c r="J260" s="145"/>
      <c r="K260" s="145"/>
      <c r="L260" s="145"/>
      <c r="M260" s="145"/>
      <c r="N260" s="145"/>
      <c r="O260" s="145"/>
      <c r="P260" s="145"/>
      <c r="Q260" s="145"/>
      <c r="R260" s="145"/>
      <c r="S260" s="145"/>
      <c r="T260" s="145"/>
      <c r="U260" s="145"/>
      <c r="V260" s="145"/>
      <c r="W260" s="145"/>
      <c r="X260" s="145"/>
      <c r="Y260" s="145"/>
      <c r="Z260" s="145"/>
      <c r="AA260" s="145"/>
      <c r="AB260" s="145"/>
      <c r="AC260" s="145"/>
      <c r="AD260" s="145"/>
      <c r="AE260" s="145"/>
      <c r="AF260" s="145"/>
      <c r="AG260" s="145"/>
      <c r="AH260" s="145"/>
      <c r="AI260" s="145"/>
      <c r="AJ260" s="145"/>
      <c r="AK260" s="145"/>
      <c r="AL260" s="145"/>
      <c r="AM260" s="145"/>
      <c r="AN260" s="145"/>
      <c r="AO260" s="145"/>
      <c r="AP260" s="145"/>
      <c r="AQ260" s="145"/>
      <c r="AR260" s="145"/>
      <c r="AS260" s="145"/>
      <c r="AT260" s="145"/>
      <c r="AU260" s="145"/>
      <c r="AV260" s="145"/>
      <c r="AW260" s="145"/>
      <c r="AX260" s="145"/>
      <c r="AY260" s="145"/>
      <c r="AZ260" s="145"/>
      <c r="BA260" s="145"/>
      <c r="BB260" s="145"/>
      <c r="BC260" s="145"/>
      <c r="BD260" s="145"/>
      <c r="BE260" s="145"/>
      <c r="BF260" s="145"/>
      <c r="BG260" s="145"/>
      <c r="BH260" s="145"/>
      <c r="BI260" s="145"/>
      <c r="BJ260" s="145"/>
      <c r="BK260" s="145"/>
      <c r="BL260" s="145"/>
      <c r="BM260" s="145"/>
      <c r="BN260" s="145"/>
      <c r="BO260" s="145"/>
      <c r="BP260" s="145"/>
      <c r="BQ260" s="145"/>
      <c r="BR260" s="145"/>
      <c r="BS260" s="145"/>
      <c r="BT260" s="145"/>
      <c r="BU260" s="145"/>
      <c r="BV260" s="145"/>
      <c r="BW260" s="145"/>
      <c r="BX260" s="145"/>
      <c r="BY260" s="145"/>
      <c r="BZ260" s="145"/>
      <c r="CA260" s="145"/>
      <c r="CB260" s="145"/>
    </row>
    <row r="261" spans="1:80" x14ac:dyDescent="0.25">
      <c r="A261" s="136" t="s">
        <v>698</v>
      </c>
      <c r="B261" s="91"/>
      <c r="C261" s="91">
        <v>0</v>
      </c>
      <c r="D261" s="91">
        <v>667895.25</v>
      </c>
      <c r="E261" s="91">
        <v>1335790.5</v>
      </c>
      <c r="F261" s="91">
        <v>2003685.75</v>
      </c>
      <c r="G261" s="91">
        <v>2671581</v>
      </c>
      <c r="H261" s="91">
        <v>3339476.25</v>
      </c>
      <c r="I261" s="91">
        <v>4007371.5</v>
      </c>
      <c r="J261" s="91">
        <v>4675266.75</v>
      </c>
      <c r="K261" s="91">
        <v>5343162</v>
      </c>
      <c r="L261" s="91">
        <v>6011057.25</v>
      </c>
      <c r="M261" s="91">
        <v>6678952.5</v>
      </c>
      <c r="N261" s="91">
        <v>7346847.75</v>
      </c>
      <c r="O261" s="172">
        <v>0</v>
      </c>
      <c r="P261" s="91">
        <v>667895.25</v>
      </c>
      <c r="Q261" s="91">
        <v>1335790.5</v>
      </c>
      <c r="R261" s="91">
        <v>2003685.75</v>
      </c>
      <c r="S261" s="91">
        <v>2671581</v>
      </c>
      <c r="T261" s="91">
        <v>3339476.25</v>
      </c>
      <c r="U261" s="91">
        <v>4007371.5</v>
      </c>
      <c r="V261" s="91">
        <v>4675266.75</v>
      </c>
      <c r="W261" s="91">
        <v>5343162</v>
      </c>
      <c r="X261" s="91">
        <v>6011057.25</v>
      </c>
      <c r="Y261" s="91">
        <v>6678952.5</v>
      </c>
      <c r="Z261" s="91">
        <v>7346847.75</v>
      </c>
      <c r="AA261" s="172">
        <v>0</v>
      </c>
      <c r="AB261" s="91">
        <v>1453532.67</v>
      </c>
      <c r="AC261" s="91">
        <v>2907065.34</v>
      </c>
      <c r="AD261" s="91">
        <v>4360598.01</v>
      </c>
      <c r="AE261" s="91">
        <v>5814130.6799999997</v>
      </c>
      <c r="AF261" s="91">
        <v>7267663.3499999996</v>
      </c>
      <c r="AG261" s="91">
        <v>8721196.0199999996</v>
      </c>
      <c r="AH261" s="91">
        <v>10174728.689999999</v>
      </c>
      <c r="AI261" s="91">
        <v>11628261.359999999</v>
      </c>
      <c r="AJ261" s="91">
        <v>13081794.029999999</v>
      </c>
      <c r="AK261" s="91">
        <v>14535326.699999999</v>
      </c>
      <c r="AL261" s="91">
        <v>15988859.369999999</v>
      </c>
      <c r="AM261" s="172">
        <v>0</v>
      </c>
      <c r="AN261" s="91">
        <v>1453532.67</v>
      </c>
      <c r="AO261" s="91">
        <v>2907065.34</v>
      </c>
      <c r="AP261" s="91">
        <v>4360598.01</v>
      </c>
      <c r="AQ261" s="91">
        <v>5814130.6799999997</v>
      </c>
      <c r="AR261" s="91">
        <v>7267663.3499999996</v>
      </c>
      <c r="AS261" s="91">
        <v>8721196.0199999996</v>
      </c>
      <c r="AT261" s="91">
        <v>10174728.689999999</v>
      </c>
      <c r="AU261" s="91">
        <v>11628261.359999999</v>
      </c>
      <c r="AV261" s="91">
        <v>13081794.029999999</v>
      </c>
      <c r="AW261" s="91">
        <v>14535326.699999999</v>
      </c>
      <c r="AX261" s="91">
        <v>15988859.369999999</v>
      </c>
      <c r="AY261" s="172">
        <v>0</v>
      </c>
      <c r="AZ261" s="91">
        <v>1453532.67</v>
      </c>
      <c r="BA261" s="91">
        <v>2907065.34</v>
      </c>
      <c r="BB261" s="91">
        <v>4360598.01</v>
      </c>
      <c r="BC261" s="91">
        <v>5814130.6799999997</v>
      </c>
      <c r="BD261" s="91">
        <v>7267663.3499999996</v>
      </c>
      <c r="BE261" s="91">
        <v>8721196.0199999996</v>
      </c>
      <c r="BF261" s="91">
        <v>10174728.689999999</v>
      </c>
      <c r="BG261" s="91">
        <v>11628261.359999999</v>
      </c>
      <c r="BH261" s="91">
        <v>13081794.029999999</v>
      </c>
      <c r="BI261" s="91">
        <v>14535326.699999999</v>
      </c>
      <c r="BJ261" s="91">
        <v>15988859.369999999</v>
      </c>
      <c r="BK261" s="172">
        <v>0</v>
      </c>
      <c r="BL261" s="91">
        <v>1453532.67</v>
      </c>
      <c r="BM261" s="91">
        <v>2907065.34</v>
      </c>
      <c r="BN261" s="91">
        <v>4360598.01</v>
      </c>
      <c r="BO261" s="91">
        <v>5814130.6799999997</v>
      </c>
      <c r="BP261" s="91">
        <v>7267663.3499999996</v>
      </c>
      <c r="BQ261" s="91">
        <v>8721196.0199999996</v>
      </c>
      <c r="BR261" s="91">
        <v>10174728.689999999</v>
      </c>
      <c r="BS261" s="91">
        <v>11628261.359999999</v>
      </c>
      <c r="BT261" s="91">
        <v>13081794.029999999</v>
      </c>
      <c r="BU261" s="91">
        <v>14535326.699999999</v>
      </c>
      <c r="BV261" s="91">
        <v>15988859.369999999</v>
      </c>
      <c r="BW261" s="91"/>
      <c r="BX261" s="91"/>
      <c r="BY261" s="91"/>
      <c r="BZ261" s="91"/>
      <c r="CA261" s="91"/>
      <c r="CB261" s="91"/>
    </row>
    <row r="262" spans="1:80" x14ac:dyDescent="0.25">
      <c r="A262" s="136" t="s">
        <v>674</v>
      </c>
      <c r="B262" s="91"/>
      <c r="C262" s="91">
        <v>667895.25</v>
      </c>
      <c r="D262" s="91">
        <v>667895.25</v>
      </c>
      <c r="E262" s="91">
        <v>667895.25</v>
      </c>
      <c r="F262" s="91">
        <v>667895.25</v>
      </c>
      <c r="G262" s="91">
        <v>667895.25</v>
      </c>
      <c r="H262" s="91">
        <v>667895.25</v>
      </c>
      <c r="I262" s="91">
        <v>667895.25</v>
      </c>
      <c r="J262" s="91">
        <v>667895.25</v>
      </c>
      <c r="K262" s="91">
        <v>667895.25</v>
      </c>
      <c r="L262" s="91">
        <v>667895.25</v>
      </c>
      <c r="M262" s="91">
        <v>667895.25</v>
      </c>
      <c r="N262" s="91">
        <v>667895.25</v>
      </c>
      <c r="O262" s="91">
        <v>667895.25</v>
      </c>
      <c r="P262" s="91">
        <v>667895.25</v>
      </c>
      <c r="Q262" s="91">
        <v>667895.25</v>
      </c>
      <c r="R262" s="91">
        <v>667895.25</v>
      </c>
      <c r="S262" s="91">
        <v>667895.25</v>
      </c>
      <c r="T262" s="91">
        <v>667895.25</v>
      </c>
      <c r="U262" s="91">
        <v>667895.25</v>
      </c>
      <c r="V262" s="91">
        <v>667895.25</v>
      </c>
      <c r="W262" s="91">
        <v>667895.25</v>
      </c>
      <c r="X262" s="91">
        <v>667895.25</v>
      </c>
      <c r="Y262" s="91">
        <v>667895.25</v>
      </c>
      <c r="Z262" s="91">
        <v>667895.25</v>
      </c>
      <c r="AA262" s="91">
        <v>1453532.67</v>
      </c>
      <c r="AB262" s="91">
        <v>1453532.67</v>
      </c>
      <c r="AC262" s="91">
        <v>1453532.67</v>
      </c>
      <c r="AD262" s="91">
        <v>1453532.67</v>
      </c>
      <c r="AE262" s="91">
        <v>1453532.67</v>
      </c>
      <c r="AF262" s="91">
        <v>1453532.67</v>
      </c>
      <c r="AG262" s="91">
        <v>1453532.67</v>
      </c>
      <c r="AH262" s="91">
        <v>1453532.67</v>
      </c>
      <c r="AI262" s="91">
        <v>1453532.67</v>
      </c>
      <c r="AJ262" s="91">
        <v>1453532.67</v>
      </c>
      <c r="AK262" s="91">
        <v>1453532.67</v>
      </c>
      <c r="AL262" s="91">
        <v>1453532.67</v>
      </c>
      <c r="AM262" s="91">
        <v>1453532.67</v>
      </c>
      <c r="AN262" s="91">
        <v>1453532.67</v>
      </c>
      <c r="AO262" s="91">
        <v>1453532.67</v>
      </c>
      <c r="AP262" s="91">
        <v>1453532.67</v>
      </c>
      <c r="AQ262" s="91">
        <v>1453532.67</v>
      </c>
      <c r="AR262" s="91">
        <v>1453532.67</v>
      </c>
      <c r="AS262" s="91">
        <v>1453532.67</v>
      </c>
      <c r="AT262" s="91">
        <v>1453532.67</v>
      </c>
      <c r="AU262" s="91">
        <v>1453532.67</v>
      </c>
      <c r="AV262" s="91">
        <v>1453532.67</v>
      </c>
      <c r="AW262" s="91">
        <v>1453532.67</v>
      </c>
      <c r="AX262" s="91">
        <v>1453532.67</v>
      </c>
      <c r="AY262" s="91">
        <v>1453532.67</v>
      </c>
      <c r="AZ262" s="91">
        <v>1453532.67</v>
      </c>
      <c r="BA262" s="91">
        <v>1453532.67</v>
      </c>
      <c r="BB262" s="91">
        <v>1453532.67</v>
      </c>
      <c r="BC262" s="91">
        <v>1453532.67</v>
      </c>
      <c r="BD262" s="91">
        <v>1453532.67</v>
      </c>
      <c r="BE262" s="91">
        <v>1453532.67</v>
      </c>
      <c r="BF262" s="91">
        <v>1453532.67</v>
      </c>
      <c r="BG262" s="91">
        <v>1453532.67</v>
      </c>
      <c r="BH262" s="91">
        <v>1453532.67</v>
      </c>
      <c r="BI262" s="91">
        <v>1453532.67</v>
      </c>
      <c r="BJ262" s="91">
        <v>1453532.67</v>
      </c>
      <c r="BK262" s="91">
        <v>1453532.67</v>
      </c>
      <c r="BL262" s="91">
        <v>1453532.67</v>
      </c>
      <c r="BM262" s="91">
        <v>1453532.67</v>
      </c>
      <c r="BN262" s="91">
        <v>1453532.67</v>
      </c>
      <c r="BO262" s="91">
        <v>1453532.67</v>
      </c>
      <c r="BP262" s="91">
        <v>1453532.67</v>
      </c>
      <c r="BQ262" s="91">
        <v>1453532.67</v>
      </c>
      <c r="BR262" s="91">
        <v>1453532.67</v>
      </c>
      <c r="BS262" s="91">
        <v>1453532.67</v>
      </c>
      <c r="BT262" s="91">
        <v>1453532.67</v>
      </c>
      <c r="BU262" s="91">
        <v>1453532.67</v>
      </c>
      <c r="BV262" s="91">
        <v>1453532.67</v>
      </c>
      <c r="BW262" s="91">
        <v>8014743</v>
      </c>
      <c r="BX262" s="91">
        <v>8014743</v>
      </c>
      <c r="BY262" s="91">
        <v>17442392.039999999</v>
      </c>
      <c r="BZ262" s="91">
        <v>17442392.039999999</v>
      </c>
      <c r="CA262" s="91">
        <v>17442392.039999999</v>
      </c>
      <c r="CB262" s="91">
        <v>17442392.039999999</v>
      </c>
    </row>
    <row r="263" spans="1:80" x14ac:dyDescent="0.25">
      <c r="A263" s="137" t="s">
        <v>643</v>
      </c>
      <c r="B263" s="174"/>
      <c r="C263" s="174"/>
      <c r="D263" s="174"/>
      <c r="E263" s="174"/>
      <c r="F263" s="174"/>
      <c r="G263" s="174"/>
      <c r="H263" s="174"/>
      <c r="I263" s="174"/>
      <c r="J263" s="174"/>
      <c r="K263" s="174"/>
      <c r="L263" s="174"/>
      <c r="M263" s="174"/>
      <c r="N263" s="174"/>
      <c r="O263" s="174"/>
      <c r="P263" s="174"/>
      <c r="Q263" s="174"/>
      <c r="R263" s="174"/>
      <c r="S263" s="174"/>
      <c r="T263" s="174"/>
      <c r="U263" s="174"/>
      <c r="V263" s="174"/>
      <c r="W263" s="174"/>
      <c r="X263" s="174"/>
      <c r="Y263" s="174"/>
      <c r="Z263" s="174"/>
      <c r="AA263" s="174"/>
      <c r="AB263" s="174"/>
      <c r="AC263" s="174"/>
      <c r="AD263" s="174"/>
      <c r="AE263" s="174"/>
      <c r="AF263" s="174"/>
      <c r="AG263" s="174"/>
      <c r="AH263" s="174"/>
      <c r="AI263" s="174"/>
      <c r="AJ263" s="174"/>
      <c r="AK263" s="174"/>
      <c r="AL263" s="174"/>
      <c r="AM263" s="174"/>
      <c r="AN263" s="174"/>
      <c r="AO263" s="174"/>
      <c r="AP263" s="174"/>
      <c r="AQ263" s="174"/>
      <c r="AR263" s="174"/>
      <c r="AS263" s="174"/>
      <c r="AT263" s="174"/>
      <c r="AU263" s="174"/>
      <c r="AV263" s="174"/>
      <c r="AW263" s="174"/>
      <c r="AX263" s="174"/>
      <c r="AY263" s="174"/>
      <c r="AZ263" s="174"/>
      <c r="BA263" s="174"/>
      <c r="BB263" s="174"/>
      <c r="BC263" s="174"/>
      <c r="BD263" s="174"/>
      <c r="BE263" s="174"/>
      <c r="BF263" s="174"/>
      <c r="BG263" s="174"/>
      <c r="BH263" s="174"/>
      <c r="BI263" s="174"/>
      <c r="BJ263" s="174"/>
      <c r="BK263" s="174"/>
      <c r="BL263" s="174"/>
      <c r="BM263" s="174"/>
      <c r="BN263" s="174"/>
      <c r="BO263" s="174"/>
      <c r="BP263" s="174"/>
      <c r="BQ263" s="174"/>
      <c r="BR263" s="174"/>
      <c r="BS263" s="174"/>
      <c r="BT263" s="174"/>
      <c r="BU263" s="174"/>
      <c r="BV263" s="174"/>
      <c r="BW263" s="91">
        <v>0</v>
      </c>
      <c r="BX263" s="91">
        <v>0</v>
      </c>
      <c r="BY263" s="91">
        <v>0</v>
      </c>
      <c r="BZ263" s="91">
        <v>0</v>
      </c>
      <c r="CA263" s="91">
        <v>0</v>
      </c>
      <c r="CB263" s="91">
        <v>0</v>
      </c>
    </row>
    <row r="264" spans="1:80" x14ac:dyDescent="0.25">
      <c r="A264" s="136" t="s">
        <v>315</v>
      </c>
      <c r="B264" s="173"/>
      <c r="C264" s="141">
        <v>667895.25</v>
      </c>
      <c r="D264" s="141">
        <v>1335790.5</v>
      </c>
      <c r="E264" s="141">
        <v>2003685.75</v>
      </c>
      <c r="F264" s="141">
        <v>2671581</v>
      </c>
      <c r="G264" s="141">
        <v>3339476.25</v>
      </c>
      <c r="H264" s="141">
        <v>4007371.5</v>
      </c>
      <c r="I264" s="141">
        <v>4675266.75</v>
      </c>
      <c r="J264" s="141">
        <v>5343162</v>
      </c>
      <c r="K264" s="141">
        <v>6011057.25</v>
      </c>
      <c r="L264" s="141">
        <v>6678952.5</v>
      </c>
      <c r="M264" s="141">
        <v>7346847.75</v>
      </c>
      <c r="N264" s="141">
        <v>8014743</v>
      </c>
      <c r="O264" s="141">
        <v>667895.25</v>
      </c>
      <c r="P264" s="141">
        <v>1335790.5</v>
      </c>
      <c r="Q264" s="141">
        <v>2003685.75</v>
      </c>
      <c r="R264" s="141">
        <v>2671581</v>
      </c>
      <c r="S264" s="141">
        <v>3339476.25</v>
      </c>
      <c r="T264" s="141">
        <v>4007371.5</v>
      </c>
      <c r="U264" s="141">
        <v>4675266.75</v>
      </c>
      <c r="V264" s="141">
        <v>5343162</v>
      </c>
      <c r="W264" s="141">
        <v>6011057.25</v>
      </c>
      <c r="X264" s="141">
        <v>6678952.5</v>
      </c>
      <c r="Y264" s="141">
        <v>7346847.75</v>
      </c>
      <c r="Z264" s="141">
        <v>8014743</v>
      </c>
      <c r="AA264" s="141">
        <v>1453532.67</v>
      </c>
      <c r="AB264" s="141">
        <v>2907065.34</v>
      </c>
      <c r="AC264" s="141">
        <v>4360598.01</v>
      </c>
      <c r="AD264" s="141">
        <v>5814130.6799999997</v>
      </c>
      <c r="AE264" s="141">
        <v>7267663.3499999996</v>
      </c>
      <c r="AF264" s="141">
        <v>8721196.0199999996</v>
      </c>
      <c r="AG264" s="141">
        <v>10174728.689999999</v>
      </c>
      <c r="AH264" s="141">
        <v>11628261.359999999</v>
      </c>
      <c r="AI264" s="141">
        <v>13081794.029999999</v>
      </c>
      <c r="AJ264" s="141">
        <v>14535326.699999999</v>
      </c>
      <c r="AK264" s="141">
        <v>15988859.369999999</v>
      </c>
      <c r="AL264" s="141">
        <v>17442392.039999999</v>
      </c>
      <c r="AM264" s="141">
        <v>1453532.67</v>
      </c>
      <c r="AN264" s="141">
        <v>2907065.34</v>
      </c>
      <c r="AO264" s="141">
        <v>4360598.01</v>
      </c>
      <c r="AP264" s="141">
        <v>5814130.6799999997</v>
      </c>
      <c r="AQ264" s="141">
        <v>7267663.3499999996</v>
      </c>
      <c r="AR264" s="141">
        <v>8721196.0199999996</v>
      </c>
      <c r="AS264" s="141">
        <v>10174728.689999999</v>
      </c>
      <c r="AT264" s="141">
        <v>11628261.359999999</v>
      </c>
      <c r="AU264" s="141">
        <v>13081794.029999999</v>
      </c>
      <c r="AV264" s="141">
        <v>14535326.699999999</v>
      </c>
      <c r="AW264" s="141">
        <v>15988859.369999999</v>
      </c>
      <c r="AX264" s="141">
        <v>17442392.039999999</v>
      </c>
      <c r="AY264" s="141">
        <v>1453532.67</v>
      </c>
      <c r="AZ264" s="141">
        <v>2907065.34</v>
      </c>
      <c r="BA264" s="141">
        <v>4360598.01</v>
      </c>
      <c r="BB264" s="141">
        <v>5814130.6799999997</v>
      </c>
      <c r="BC264" s="141">
        <v>7267663.3499999996</v>
      </c>
      <c r="BD264" s="141">
        <v>8721196.0199999996</v>
      </c>
      <c r="BE264" s="141">
        <v>10174728.689999999</v>
      </c>
      <c r="BF264" s="141">
        <v>11628261.359999999</v>
      </c>
      <c r="BG264" s="141">
        <v>13081794.029999999</v>
      </c>
      <c r="BH264" s="141">
        <v>14535326.699999999</v>
      </c>
      <c r="BI264" s="141">
        <v>15988859.369999999</v>
      </c>
      <c r="BJ264" s="141">
        <v>17442392.039999999</v>
      </c>
      <c r="BK264" s="141">
        <v>1453532.67</v>
      </c>
      <c r="BL264" s="141">
        <v>2907065.34</v>
      </c>
      <c r="BM264" s="141">
        <v>4360598.01</v>
      </c>
      <c r="BN264" s="141">
        <v>5814130.6799999997</v>
      </c>
      <c r="BO264" s="141">
        <v>7267663.3499999996</v>
      </c>
      <c r="BP264" s="141">
        <v>8721196.0199999996</v>
      </c>
      <c r="BQ264" s="141">
        <v>10174728.689999999</v>
      </c>
      <c r="BR264" s="141">
        <v>11628261.359999999</v>
      </c>
      <c r="BS264" s="141">
        <v>13081794.029999999</v>
      </c>
      <c r="BT264" s="141">
        <v>14535326.699999999</v>
      </c>
      <c r="BU264" s="141">
        <v>15988859.369999999</v>
      </c>
      <c r="BV264" s="141">
        <v>17442392.039999999</v>
      </c>
      <c r="BW264" s="141">
        <v>8014743</v>
      </c>
      <c r="BX264" s="141">
        <v>8014743</v>
      </c>
      <c r="BY264" s="141">
        <v>17442392.039999999</v>
      </c>
      <c r="BZ264" s="141">
        <v>17442392.039999999</v>
      </c>
      <c r="CA264" s="141">
        <v>17442392.039999999</v>
      </c>
      <c r="CB264" s="141">
        <v>17442392.039999999</v>
      </c>
    </row>
    <row r="265" spans="1:80" x14ac:dyDescent="0.25">
      <c r="A265" s="136" t="s">
        <v>700</v>
      </c>
      <c r="B265" s="91"/>
      <c r="C265" s="91">
        <v>0</v>
      </c>
      <c r="D265" s="91">
        <v>0</v>
      </c>
      <c r="E265" s="91">
        <v>0</v>
      </c>
      <c r="F265" s="91">
        <v>0</v>
      </c>
      <c r="G265" s="91">
        <v>0</v>
      </c>
      <c r="H265" s="91">
        <v>0</v>
      </c>
      <c r="I265" s="91">
        <v>0</v>
      </c>
      <c r="J265" s="91">
        <v>0</v>
      </c>
      <c r="K265" s="91">
        <v>0</v>
      </c>
      <c r="L265" s="91">
        <v>0</v>
      </c>
      <c r="M265" s="91">
        <v>0</v>
      </c>
      <c r="N265" s="91">
        <v>0</v>
      </c>
      <c r="O265" s="91">
        <v>0</v>
      </c>
      <c r="P265" s="91">
        <v>0</v>
      </c>
      <c r="Q265" s="91">
        <v>0</v>
      </c>
      <c r="R265" s="91">
        <v>0</v>
      </c>
      <c r="S265" s="91">
        <v>0</v>
      </c>
      <c r="T265" s="91">
        <v>0</v>
      </c>
      <c r="U265" s="91">
        <v>0</v>
      </c>
      <c r="V265" s="91">
        <v>0</v>
      </c>
      <c r="W265" s="91">
        <v>0</v>
      </c>
      <c r="X265" s="91">
        <v>0</v>
      </c>
      <c r="Y265" s="91">
        <v>0</v>
      </c>
      <c r="Z265" s="91">
        <v>0</v>
      </c>
      <c r="AA265" s="91">
        <v>0</v>
      </c>
      <c r="AB265" s="91">
        <v>0</v>
      </c>
      <c r="AC265" s="91">
        <v>0</v>
      </c>
      <c r="AD265" s="91">
        <v>0</v>
      </c>
      <c r="AE265" s="91">
        <v>0</v>
      </c>
      <c r="AF265" s="91">
        <v>0</v>
      </c>
      <c r="AG265" s="91">
        <v>0</v>
      </c>
      <c r="AH265" s="91">
        <v>0</v>
      </c>
      <c r="AI265" s="91">
        <v>0</v>
      </c>
      <c r="AJ265" s="91">
        <v>0</v>
      </c>
      <c r="AK265" s="91">
        <v>0</v>
      </c>
      <c r="AL265" s="91">
        <v>0</v>
      </c>
      <c r="AM265" s="91">
        <v>0</v>
      </c>
      <c r="AN265" s="91">
        <v>0</v>
      </c>
      <c r="AO265" s="91">
        <v>0</v>
      </c>
      <c r="AP265" s="91">
        <v>0</v>
      </c>
      <c r="AQ265" s="91">
        <v>0</v>
      </c>
      <c r="AR265" s="91">
        <v>0</v>
      </c>
      <c r="AS265" s="91">
        <v>0</v>
      </c>
      <c r="AT265" s="91">
        <v>0</v>
      </c>
      <c r="AU265" s="91">
        <v>0</v>
      </c>
      <c r="AV265" s="91">
        <v>0</v>
      </c>
      <c r="AW265" s="91">
        <v>0</v>
      </c>
      <c r="AX265" s="91">
        <v>0</v>
      </c>
      <c r="AY265" s="91">
        <v>0</v>
      </c>
      <c r="AZ265" s="91">
        <v>0</v>
      </c>
      <c r="BA265" s="91">
        <v>0</v>
      </c>
      <c r="BB265" s="91">
        <v>0</v>
      </c>
      <c r="BC265" s="91">
        <v>0</v>
      </c>
      <c r="BD265" s="91">
        <v>0</v>
      </c>
      <c r="BE265" s="91">
        <v>0</v>
      </c>
      <c r="BF265" s="91">
        <v>0</v>
      </c>
      <c r="BG265" s="91">
        <v>0</v>
      </c>
      <c r="BH265" s="91">
        <v>0</v>
      </c>
      <c r="BI265" s="91">
        <v>0</v>
      </c>
      <c r="BJ265" s="91">
        <v>0</v>
      </c>
      <c r="BK265" s="91">
        <v>0</v>
      </c>
      <c r="BL265" s="91">
        <v>0</v>
      </c>
      <c r="BM265" s="91">
        <v>0</v>
      </c>
      <c r="BN265" s="91">
        <v>0</v>
      </c>
      <c r="BO265" s="91">
        <v>0</v>
      </c>
      <c r="BP265" s="91">
        <v>0</v>
      </c>
      <c r="BQ265" s="91">
        <v>0</v>
      </c>
      <c r="BR265" s="91">
        <v>0</v>
      </c>
      <c r="BS265" s="91">
        <v>0</v>
      </c>
      <c r="BT265" s="91">
        <v>0</v>
      </c>
      <c r="BU265" s="91">
        <v>0</v>
      </c>
      <c r="BV265" s="91">
        <v>0</v>
      </c>
      <c r="BW265" s="91"/>
      <c r="BX265" s="91"/>
      <c r="BY265" s="91"/>
      <c r="BZ265" s="91"/>
      <c r="CA265" s="91"/>
      <c r="CB265" s="91"/>
    </row>
    <row r="266" spans="1:80" x14ac:dyDescent="0.25">
      <c r="A266" s="136"/>
      <c r="B266" s="91"/>
      <c r="C266" s="91"/>
      <c r="D266" s="91"/>
      <c r="E266" s="91"/>
      <c r="F266" s="91"/>
      <c r="G266" s="91"/>
      <c r="H266" s="91"/>
      <c r="I266" s="91"/>
      <c r="J266" s="91"/>
      <c r="K266" s="91"/>
      <c r="L266" s="91"/>
      <c r="M266" s="91"/>
      <c r="N266" s="91"/>
      <c r="O266" s="91"/>
      <c r="P266" s="91"/>
      <c r="Q266" s="91"/>
      <c r="R266" s="91"/>
      <c r="S266" s="91"/>
      <c r="T266" s="91"/>
      <c r="U266" s="91"/>
      <c r="V266" s="91"/>
      <c r="W266" s="91"/>
      <c r="X266" s="91"/>
      <c r="Y266" s="91"/>
      <c r="Z266" s="91"/>
      <c r="AA266" s="91"/>
      <c r="AB266" s="91"/>
      <c r="AC266" s="91"/>
      <c r="AD266" s="91"/>
      <c r="AE266" s="91"/>
      <c r="AF266" s="91"/>
      <c r="AG266" s="91"/>
      <c r="AH266" s="91"/>
      <c r="AI266" s="91"/>
      <c r="AJ266" s="91"/>
      <c r="AK266" s="91"/>
      <c r="AL266" s="91"/>
      <c r="AM266" s="91"/>
      <c r="AN266" s="91"/>
      <c r="AO266" s="91"/>
      <c r="AP266" s="91"/>
      <c r="AQ266" s="91"/>
      <c r="AR266" s="91"/>
      <c r="AS266" s="91"/>
      <c r="AT266" s="91"/>
      <c r="AU266" s="91"/>
      <c r="AV266" s="91"/>
      <c r="AW266" s="91"/>
      <c r="AX266" s="91"/>
      <c r="AY266" s="91"/>
      <c r="AZ266" s="91"/>
      <c r="BA266" s="91"/>
      <c r="BB266" s="91"/>
      <c r="BC266" s="91"/>
      <c r="BD266" s="91"/>
      <c r="BE266" s="91"/>
      <c r="BF266" s="91"/>
      <c r="BG266" s="91"/>
      <c r="BH266" s="91"/>
      <c r="BI266" s="91"/>
      <c r="BJ266" s="91"/>
      <c r="BK266" s="91"/>
      <c r="BL266" s="91"/>
      <c r="BM266" s="91"/>
      <c r="BN266" s="91"/>
      <c r="BO266" s="91"/>
      <c r="BP266" s="91"/>
      <c r="BQ266" s="91"/>
      <c r="BR266" s="91"/>
      <c r="BS266" s="91"/>
      <c r="BT266" s="91"/>
      <c r="BU266" s="91"/>
      <c r="BV266" s="91"/>
      <c r="BW266" s="91"/>
      <c r="BX266" s="91"/>
      <c r="BY266" s="91"/>
      <c r="BZ266" s="91"/>
      <c r="CA266" s="91"/>
      <c r="CB266" s="91"/>
    </row>
    <row r="267" spans="1:80" x14ac:dyDescent="0.25">
      <c r="A267" s="133">
        <v>6810090</v>
      </c>
      <c r="B267" s="134" t="s">
        <v>763</v>
      </c>
      <c r="C267" s="145"/>
      <c r="D267" s="145"/>
      <c r="E267" s="145"/>
      <c r="F267" s="145"/>
      <c r="G267" s="145"/>
      <c r="H267" s="145"/>
      <c r="I267" s="145"/>
      <c r="J267" s="145"/>
      <c r="K267" s="145"/>
      <c r="L267" s="145"/>
      <c r="M267" s="145"/>
      <c r="N267" s="145"/>
      <c r="O267" s="145"/>
      <c r="P267" s="145"/>
      <c r="Q267" s="145"/>
      <c r="R267" s="145"/>
      <c r="S267" s="145"/>
      <c r="T267" s="145"/>
      <c r="U267" s="145"/>
      <c r="V267" s="145"/>
      <c r="W267" s="145"/>
      <c r="X267" s="145"/>
      <c r="Y267" s="145"/>
      <c r="Z267" s="145"/>
      <c r="AA267" s="145"/>
      <c r="AB267" s="145"/>
      <c r="AC267" s="145"/>
      <c r="AD267" s="145"/>
      <c r="AE267" s="145"/>
      <c r="AF267" s="145"/>
      <c r="AG267" s="145"/>
      <c r="AH267" s="145"/>
      <c r="AI267" s="145"/>
      <c r="AJ267" s="145"/>
      <c r="AK267" s="145"/>
      <c r="AL267" s="145"/>
      <c r="AM267" s="145"/>
      <c r="AN267" s="145"/>
      <c r="AO267" s="145"/>
      <c r="AP267" s="145"/>
      <c r="AQ267" s="145"/>
      <c r="AR267" s="145"/>
      <c r="AS267" s="145"/>
      <c r="AT267" s="145"/>
      <c r="AU267" s="145"/>
      <c r="AV267" s="145"/>
      <c r="AW267" s="145"/>
      <c r="AX267" s="145"/>
      <c r="AY267" s="145"/>
      <c r="AZ267" s="145"/>
      <c r="BA267" s="145"/>
      <c r="BB267" s="145"/>
      <c r="BC267" s="145"/>
      <c r="BD267" s="145"/>
      <c r="BE267" s="145"/>
      <c r="BF267" s="145"/>
      <c r="BG267" s="145"/>
      <c r="BH267" s="145"/>
      <c r="BI267" s="145"/>
      <c r="BJ267" s="145"/>
      <c r="BK267" s="145"/>
      <c r="BL267" s="145"/>
      <c r="BM267" s="145"/>
      <c r="BN267" s="145"/>
      <c r="BO267" s="145"/>
      <c r="BP267" s="145"/>
      <c r="BQ267" s="145"/>
      <c r="BR267" s="145"/>
      <c r="BS267" s="145"/>
      <c r="BT267" s="145"/>
      <c r="BU267" s="145"/>
      <c r="BV267" s="145"/>
      <c r="BW267" s="145"/>
      <c r="BX267" s="145"/>
      <c r="BY267" s="145"/>
      <c r="BZ267" s="145"/>
      <c r="CA267" s="145"/>
      <c r="CB267" s="145"/>
    </row>
    <row r="268" spans="1:80" x14ac:dyDescent="0.25">
      <c r="A268" s="136" t="s">
        <v>698</v>
      </c>
      <c r="B268" s="91"/>
      <c r="C268" s="91">
        <v>0</v>
      </c>
      <c r="D268" s="91">
        <v>131566.32</v>
      </c>
      <c r="E268" s="91">
        <v>262514.01</v>
      </c>
      <c r="F268" s="91">
        <v>413983.32</v>
      </c>
      <c r="G268" s="91">
        <v>593124.86</v>
      </c>
      <c r="H268" s="91">
        <v>783631.31</v>
      </c>
      <c r="I268" s="91">
        <v>983961.23</v>
      </c>
      <c r="J268" s="91">
        <v>1198838.1100000001</v>
      </c>
      <c r="K268" s="91">
        <v>1426727.51</v>
      </c>
      <c r="L268" s="91">
        <v>1716279.97</v>
      </c>
      <c r="M268" s="91">
        <v>2016390</v>
      </c>
      <c r="N268" s="91">
        <v>2375435.73</v>
      </c>
      <c r="O268" s="172">
        <v>0</v>
      </c>
      <c r="P268" s="91">
        <v>410360.79</v>
      </c>
      <c r="Q268" s="91">
        <v>846160.93</v>
      </c>
      <c r="R268" s="91">
        <v>1327424.94</v>
      </c>
      <c r="S268" s="91">
        <v>1922775.38</v>
      </c>
      <c r="T268" s="91">
        <v>2607485.06</v>
      </c>
      <c r="U268" s="91">
        <v>3339916.21</v>
      </c>
      <c r="V268" s="91">
        <v>4113083.56</v>
      </c>
      <c r="W268" s="91">
        <v>4909468.6500000004</v>
      </c>
      <c r="X268" s="91">
        <v>5756371.6799999997</v>
      </c>
      <c r="Y268" s="91">
        <v>6629290.2400000002</v>
      </c>
      <c r="Z268" s="91">
        <v>7520319.2300000004</v>
      </c>
      <c r="AA268" s="172">
        <v>0</v>
      </c>
      <c r="AB268" s="91">
        <v>1294745.42</v>
      </c>
      <c r="AC268" s="91">
        <v>2633882.59</v>
      </c>
      <c r="AD268" s="91">
        <v>4018506.25</v>
      </c>
      <c r="AE268" s="91">
        <v>5457127.6100000003</v>
      </c>
      <c r="AF268" s="91">
        <v>6945022.1100000003</v>
      </c>
      <c r="AG268" s="91">
        <v>8470023.0299999993</v>
      </c>
      <c r="AH268" s="91">
        <v>10042341.52</v>
      </c>
      <c r="AI268" s="91">
        <v>11658443.039999999</v>
      </c>
      <c r="AJ268" s="91">
        <v>13318078.449999999</v>
      </c>
      <c r="AK268" s="91">
        <v>15022877.27</v>
      </c>
      <c r="AL268" s="91">
        <v>16767014.66</v>
      </c>
      <c r="AM268" s="172">
        <v>0</v>
      </c>
      <c r="AN268" s="91">
        <v>1804328.85</v>
      </c>
      <c r="AO268" s="91">
        <v>3608657.7</v>
      </c>
      <c r="AP268" s="91">
        <v>5412986.5499999998</v>
      </c>
      <c r="AQ268" s="91">
        <v>7217315.4000000004</v>
      </c>
      <c r="AR268" s="91">
        <v>9021644.25</v>
      </c>
      <c r="AS268" s="91">
        <v>10825973.1</v>
      </c>
      <c r="AT268" s="91">
        <v>12630301.949999999</v>
      </c>
      <c r="AU268" s="91">
        <v>14434630.800000001</v>
      </c>
      <c r="AV268" s="91">
        <v>16238959.65</v>
      </c>
      <c r="AW268" s="91">
        <v>18043288.5</v>
      </c>
      <c r="AX268" s="91">
        <v>19847617.350000001</v>
      </c>
      <c r="AY268" s="172">
        <v>0</v>
      </c>
      <c r="AZ268" s="91">
        <v>1804328.85</v>
      </c>
      <c r="BA268" s="91">
        <v>3608657.7</v>
      </c>
      <c r="BB268" s="91">
        <v>5412986.5499999998</v>
      </c>
      <c r="BC268" s="91">
        <v>7217315.4000000004</v>
      </c>
      <c r="BD268" s="91">
        <v>9021644.25</v>
      </c>
      <c r="BE268" s="91">
        <v>10825973.1</v>
      </c>
      <c r="BF268" s="91">
        <v>12630301.949999999</v>
      </c>
      <c r="BG268" s="91">
        <v>14434630.800000001</v>
      </c>
      <c r="BH268" s="91">
        <v>16238959.65</v>
      </c>
      <c r="BI268" s="91">
        <v>18043288.5</v>
      </c>
      <c r="BJ268" s="91">
        <v>19847617.350000001</v>
      </c>
      <c r="BK268" s="172">
        <v>0</v>
      </c>
      <c r="BL268" s="91">
        <v>1804328.85</v>
      </c>
      <c r="BM268" s="91">
        <v>3608657.7</v>
      </c>
      <c r="BN268" s="91">
        <v>5412986.5499999998</v>
      </c>
      <c r="BO268" s="91">
        <v>7217315.4000000004</v>
      </c>
      <c r="BP268" s="91">
        <v>9021644.25</v>
      </c>
      <c r="BQ268" s="91">
        <v>10825973.1</v>
      </c>
      <c r="BR268" s="91">
        <v>12630301.949999999</v>
      </c>
      <c r="BS268" s="91">
        <v>14434630.800000001</v>
      </c>
      <c r="BT268" s="91">
        <v>16238959.65</v>
      </c>
      <c r="BU268" s="91">
        <v>18043288.5</v>
      </c>
      <c r="BV268" s="91">
        <v>19847617.350000001</v>
      </c>
      <c r="BW268" s="91"/>
      <c r="BX268" s="91"/>
      <c r="BY268" s="91"/>
      <c r="BZ268" s="91"/>
      <c r="CA268" s="91"/>
      <c r="CB268" s="91"/>
    </row>
    <row r="269" spans="1:80" x14ac:dyDescent="0.25">
      <c r="A269" s="136" t="s">
        <v>674</v>
      </c>
      <c r="B269" s="91"/>
      <c r="C269" s="91">
        <v>131566.32</v>
      </c>
      <c r="D269" s="91">
        <v>130947.68999999999</v>
      </c>
      <c r="E269" s="91">
        <v>151469.31</v>
      </c>
      <c r="F269" s="91">
        <v>179141.54</v>
      </c>
      <c r="G269" s="91">
        <v>190506.45</v>
      </c>
      <c r="H269" s="91">
        <v>200329.92</v>
      </c>
      <c r="I269" s="91">
        <v>214876.88</v>
      </c>
      <c r="J269" s="91">
        <v>227889.40000000002</v>
      </c>
      <c r="K269" s="91">
        <v>289552.45999999996</v>
      </c>
      <c r="L269" s="91">
        <v>300110.03000000003</v>
      </c>
      <c r="M269" s="91">
        <v>359045.73</v>
      </c>
      <c r="N269" s="91">
        <v>375621.55000000005</v>
      </c>
      <c r="O269" s="91">
        <v>410360.79</v>
      </c>
      <c r="P269" s="91">
        <v>435800.14</v>
      </c>
      <c r="Q269" s="91">
        <v>481264.01</v>
      </c>
      <c r="R269" s="91">
        <v>595350.43999999994</v>
      </c>
      <c r="S269" s="91">
        <v>684709.68</v>
      </c>
      <c r="T269" s="91">
        <v>732431.15</v>
      </c>
      <c r="U269" s="91">
        <v>773167.35</v>
      </c>
      <c r="V269" s="91">
        <v>796385.09</v>
      </c>
      <c r="W269" s="91">
        <v>846903.03</v>
      </c>
      <c r="X269" s="91">
        <v>872918.56</v>
      </c>
      <c r="Y269" s="91">
        <v>891028.99</v>
      </c>
      <c r="Z269" s="91">
        <v>918567.61</v>
      </c>
      <c r="AA269" s="91">
        <v>1294745.42</v>
      </c>
      <c r="AB269" s="91">
        <v>1339137.17</v>
      </c>
      <c r="AC269" s="91">
        <v>1384623.66</v>
      </c>
      <c r="AD269" s="91">
        <v>1438621.36</v>
      </c>
      <c r="AE269" s="91">
        <v>1487894.5</v>
      </c>
      <c r="AF269" s="91">
        <v>1525000.92</v>
      </c>
      <c r="AG269" s="91">
        <v>1572318.49</v>
      </c>
      <c r="AH269" s="91">
        <v>1616101.52</v>
      </c>
      <c r="AI269" s="91">
        <v>1659635.41</v>
      </c>
      <c r="AJ269" s="91">
        <v>1704798.82</v>
      </c>
      <c r="AK269" s="91">
        <v>1744137.39</v>
      </c>
      <c r="AL269" s="91">
        <v>1791274.46</v>
      </c>
      <c r="AM269" s="91">
        <v>1804328.85</v>
      </c>
      <c r="AN269" s="91">
        <v>1804328.85</v>
      </c>
      <c r="AO269" s="91">
        <v>1804328.85</v>
      </c>
      <c r="AP269" s="91">
        <v>1804328.85</v>
      </c>
      <c r="AQ269" s="91">
        <v>1804328.85</v>
      </c>
      <c r="AR269" s="91">
        <v>1804328.85</v>
      </c>
      <c r="AS269" s="91">
        <v>1804328.85</v>
      </c>
      <c r="AT269" s="91">
        <v>1804328.85</v>
      </c>
      <c r="AU269" s="91">
        <v>1804328.85</v>
      </c>
      <c r="AV269" s="91">
        <v>1804328.85</v>
      </c>
      <c r="AW269" s="91">
        <v>1804328.85</v>
      </c>
      <c r="AX269" s="91">
        <v>1804328.85</v>
      </c>
      <c r="AY269" s="91">
        <v>1804328.85</v>
      </c>
      <c r="AZ269" s="91">
        <v>1804328.85</v>
      </c>
      <c r="BA269" s="91">
        <v>1804328.85</v>
      </c>
      <c r="BB269" s="91">
        <v>1804328.85</v>
      </c>
      <c r="BC269" s="91">
        <v>1804328.85</v>
      </c>
      <c r="BD269" s="91">
        <v>1804328.85</v>
      </c>
      <c r="BE269" s="91">
        <v>1804328.85</v>
      </c>
      <c r="BF269" s="91">
        <v>1804328.85</v>
      </c>
      <c r="BG269" s="91">
        <v>1804328.85</v>
      </c>
      <c r="BH269" s="91">
        <v>1804328.85</v>
      </c>
      <c r="BI269" s="91">
        <v>1804328.85</v>
      </c>
      <c r="BJ269" s="91">
        <v>1804328.85</v>
      </c>
      <c r="BK269" s="91">
        <v>1804328.85</v>
      </c>
      <c r="BL269" s="91">
        <v>1804328.85</v>
      </c>
      <c r="BM269" s="91">
        <v>1804328.85</v>
      </c>
      <c r="BN269" s="91">
        <v>1804328.85</v>
      </c>
      <c r="BO269" s="91">
        <v>1804328.85</v>
      </c>
      <c r="BP269" s="91">
        <v>1804328.85</v>
      </c>
      <c r="BQ269" s="91">
        <v>1804328.85</v>
      </c>
      <c r="BR269" s="91">
        <v>1804328.85</v>
      </c>
      <c r="BS269" s="91">
        <v>1804328.85</v>
      </c>
      <c r="BT269" s="91">
        <v>1804328.85</v>
      </c>
      <c r="BU269" s="91">
        <v>1804328.85</v>
      </c>
      <c r="BV269" s="91">
        <v>1804328.85</v>
      </c>
      <c r="BW269" s="91">
        <v>2751057.2800000003</v>
      </c>
      <c r="BX269" s="91">
        <v>8438886.8399999999</v>
      </c>
      <c r="BY269" s="91">
        <v>18558289.120000001</v>
      </c>
      <c r="BZ269" s="91">
        <v>21651946.200000003</v>
      </c>
      <c r="CA269" s="91">
        <v>21651946.200000003</v>
      </c>
      <c r="CB269" s="91">
        <v>21651946.200000003</v>
      </c>
    </row>
    <row r="270" spans="1:80" x14ac:dyDescent="0.25">
      <c r="A270" s="137" t="s">
        <v>758</v>
      </c>
      <c r="B270" s="138"/>
      <c r="C270" s="91"/>
      <c r="D270" s="91"/>
      <c r="E270" s="91"/>
      <c r="F270" s="91"/>
      <c r="G270" s="91"/>
      <c r="H270" s="91"/>
      <c r="I270" s="91"/>
      <c r="J270" s="91"/>
      <c r="K270" s="91"/>
      <c r="L270" s="91"/>
      <c r="M270" s="91"/>
      <c r="N270" s="91"/>
      <c r="O270" s="91"/>
      <c r="P270" s="91"/>
      <c r="Q270" s="91"/>
      <c r="R270" s="91"/>
      <c r="S270" s="91"/>
      <c r="T270" s="91"/>
      <c r="U270" s="91"/>
      <c r="V270" s="91"/>
      <c r="W270" s="91"/>
      <c r="X270" s="91"/>
      <c r="Y270" s="91"/>
      <c r="Z270" s="91"/>
      <c r="AA270" s="91"/>
      <c r="AB270" s="91"/>
      <c r="AC270" s="91"/>
      <c r="AD270" s="91"/>
      <c r="AE270" s="91"/>
      <c r="AF270" s="91"/>
      <c r="AG270" s="91"/>
      <c r="AH270" s="91"/>
      <c r="AI270" s="91"/>
      <c r="AJ270" s="91"/>
      <c r="AK270" s="91"/>
      <c r="AL270" s="91"/>
      <c r="AM270" s="91"/>
      <c r="AN270" s="91"/>
      <c r="AO270" s="91"/>
      <c r="AP270" s="91"/>
      <c r="AQ270" s="91"/>
      <c r="AR270" s="91"/>
      <c r="AS270" s="91"/>
      <c r="AT270" s="91"/>
      <c r="AU270" s="91"/>
      <c r="AV270" s="91"/>
      <c r="AW270" s="91"/>
      <c r="AX270" s="91"/>
      <c r="AY270" s="91"/>
      <c r="AZ270" s="91"/>
      <c r="BA270" s="91"/>
      <c r="BB270" s="91"/>
      <c r="BC270" s="91"/>
      <c r="BD270" s="91"/>
      <c r="BE270" s="91"/>
      <c r="BF270" s="91"/>
      <c r="BG270" s="91"/>
      <c r="BH270" s="91"/>
      <c r="BI270" s="91"/>
      <c r="BJ270" s="91"/>
      <c r="BK270" s="91"/>
      <c r="BL270" s="91"/>
      <c r="BM270" s="91"/>
      <c r="BN270" s="91"/>
      <c r="BO270" s="91"/>
      <c r="BP270" s="91"/>
      <c r="BQ270" s="91"/>
      <c r="BR270" s="91"/>
      <c r="BS270" s="91"/>
      <c r="BT270" s="91"/>
      <c r="BU270" s="91"/>
      <c r="BV270" s="91"/>
      <c r="BW270" s="91">
        <v>0</v>
      </c>
      <c r="BX270" s="91">
        <v>0</v>
      </c>
      <c r="BY270" s="91">
        <v>0</v>
      </c>
      <c r="BZ270" s="91">
        <v>0</v>
      </c>
      <c r="CA270" s="91">
        <v>0</v>
      </c>
      <c r="CB270" s="91">
        <v>0</v>
      </c>
    </row>
    <row r="271" spans="1:80" x14ac:dyDescent="0.25">
      <c r="A271" s="136" t="s">
        <v>315</v>
      </c>
      <c r="B271" s="173"/>
      <c r="C271" s="141">
        <v>131566.32</v>
      </c>
      <c r="D271" s="141">
        <v>262514.01</v>
      </c>
      <c r="E271" s="141">
        <v>413983.32</v>
      </c>
      <c r="F271" s="141">
        <v>593124.86</v>
      </c>
      <c r="G271" s="141">
        <v>783631.31</v>
      </c>
      <c r="H271" s="141">
        <v>983961.23</v>
      </c>
      <c r="I271" s="141">
        <v>1198838.1100000001</v>
      </c>
      <c r="J271" s="141">
        <v>1426727.51</v>
      </c>
      <c r="K271" s="141">
        <v>1716279.97</v>
      </c>
      <c r="L271" s="141">
        <v>2016390</v>
      </c>
      <c r="M271" s="141">
        <v>2375435.73</v>
      </c>
      <c r="N271" s="141">
        <v>2751057.28</v>
      </c>
      <c r="O271" s="141">
        <v>410360.79</v>
      </c>
      <c r="P271" s="141">
        <v>846160.93</v>
      </c>
      <c r="Q271" s="141">
        <v>1327424.94</v>
      </c>
      <c r="R271" s="141">
        <v>1922775.38</v>
      </c>
      <c r="S271" s="141">
        <v>2607485.06</v>
      </c>
      <c r="T271" s="141">
        <v>3339916.21</v>
      </c>
      <c r="U271" s="141">
        <v>4113083.56</v>
      </c>
      <c r="V271" s="141">
        <v>4909468.6500000004</v>
      </c>
      <c r="W271" s="141">
        <v>5756371.6799999997</v>
      </c>
      <c r="X271" s="141">
        <v>6629290.2400000002</v>
      </c>
      <c r="Y271" s="141">
        <v>7520319.2300000004</v>
      </c>
      <c r="Z271" s="141">
        <v>8438886.8399999999</v>
      </c>
      <c r="AA271" s="141">
        <v>1294745.42</v>
      </c>
      <c r="AB271" s="141">
        <v>2633882.59</v>
      </c>
      <c r="AC271" s="141">
        <v>4018506.25</v>
      </c>
      <c r="AD271" s="141">
        <v>5457127.6100000003</v>
      </c>
      <c r="AE271" s="141">
        <v>6945022.1100000003</v>
      </c>
      <c r="AF271" s="141">
        <v>8470023.0299999993</v>
      </c>
      <c r="AG271" s="141">
        <v>10042341.52</v>
      </c>
      <c r="AH271" s="141">
        <v>11658443.039999999</v>
      </c>
      <c r="AI271" s="141">
        <v>13318078.449999999</v>
      </c>
      <c r="AJ271" s="141">
        <v>15022877.27</v>
      </c>
      <c r="AK271" s="141">
        <v>16767014.66</v>
      </c>
      <c r="AL271" s="141">
        <v>18558289.120000001</v>
      </c>
      <c r="AM271" s="141">
        <v>1804328.85</v>
      </c>
      <c r="AN271" s="141">
        <v>3608657.7</v>
      </c>
      <c r="AO271" s="141">
        <v>5412986.5499999998</v>
      </c>
      <c r="AP271" s="141">
        <v>7217315.4000000004</v>
      </c>
      <c r="AQ271" s="141">
        <v>9021644.25</v>
      </c>
      <c r="AR271" s="141">
        <v>10825973.1</v>
      </c>
      <c r="AS271" s="141">
        <v>12630301.949999999</v>
      </c>
      <c r="AT271" s="141">
        <v>14434630.800000001</v>
      </c>
      <c r="AU271" s="141">
        <v>16238959.65</v>
      </c>
      <c r="AV271" s="141">
        <v>18043288.5</v>
      </c>
      <c r="AW271" s="141">
        <v>19847617.350000001</v>
      </c>
      <c r="AX271" s="141">
        <v>21651946.199999999</v>
      </c>
      <c r="AY271" s="141">
        <v>1804328.85</v>
      </c>
      <c r="AZ271" s="141">
        <v>3608657.7</v>
      </c>
      <c r="BA271" s="141">
        <v>5412986.5499999998</v>
      </c>
      <c r="BB271" s="141">
        <v>7217315.4000000004</v>
      </c>
      <c r="BC271" s="141">
        <v>9021644.25</v>
      </c>
      <c r="BD271" s="141">
        <v>10825973.1</v>
      </c>
      <c r="BE271" s="141">
        <v>12630301.949999999</v>
      </c>
      <c r="BF271" s="141">
        <v>14434630.800000001</v>
      </c>
      <c r="BG271" s="141">
        <v>16238959.65</v>
      </c>
      <c r="BH271" s="141">
        <v>18043288.5</v>
      </c>
      <c r="BI271" s="141">
        <v>19847617.350000001</v>
      </c>
      <c r="BJ271" s="141">
        <v>21651946.199999999</v>
      </c>
      <c r="BK271" s="141">
        <v>1804328.85</v>
      </c>
      <c r="BL271" s="141">
        <v>3608657.7</v>
      </c>
      <c r="BM271" s="141">
        <v>5412986.5499999998</v>
      </c>
      <c r="BN271" s="141">
        <v>7217315.4000000004</v>
      </c>
      <c r="BO271" s="141">
        <v>9021644.25</v>
      </c>
      <c r="BP271" s="141">
        <v>10825973.1</v>
      </c>
      <c r="BQ271" s="141">
        <v>12630301.949999999</v>
      </c>
      <c r="BR271" s="141">
        <v>14434630.800000001</v>
      </c>
      <c r="BS271" s="141">
        <v>16238959.65</v>
      </c>
      <c r="BT271" s="141">
        <v>18043288.5</v>
      </c>
      <c r="BU271" s="141">
        <v>19847617.350000001</v>
      </c>
      <c r="BV271" s="141">
        <v>21651946.199999999</v>
      </c>
      <c r="BW271" s="141">
        <v>2751057.28</v>
      </c>
      <c r="BX271" s="141">
        <v>8438886.8399999999</v>
      </c>
      <c r="BY271" s="141">
        <v>18558289.120000001</v>
      </c>
      <c r="BZ271" s="141">
        <v>21651946.199999999</v>
      </c>
      <c r="CA271" s="141">
        <v>21651946.199999999</v>
      </c>
      <c r="CB271" s="141">
        <v>21651946.199999999</v>
      </c>
    </row>
    <row r="272" spans="1:80" x14ac:dyDescent="0.25">
      <c r="A272" s="136" t="s">
        <v>700</v>
      </c>
      <c r="B272" s="91"/>
      <c r="C272" s="91">
        <v>0</v>
      </c>
      <c r="D272" s="91">
        <v>0</v>
      </c>
      <c r="E272" s="91">
        <v>0</v>
      </c>
      <c r="F272" s="91">
        <v>0</v>
      </c>
      <c r="G272" s="91">
        <v>0</v>
      </c>
      <c r="H272" s="91">
        <v>0</v>
      </c>
      <c r="I272" s="91">
        <v>0</v>
      </c>
      <c r="J272" s="91">
        <v>0</v>
      </c>
      <c r="K272" s="91">
        <v>0</v>
      </c>
      <c r="L272" s="91">
        <v>0</v>
      </c>
      <c r="M272" s="91">
        <v>0</v>
      </c>
      <c r="N272" s="91">
        <v>0</v>
      </c>
      <c r="O272" s="91">
        <v>0</v>
      </c>
      <c r="P272" s="91">
        <v>0</v>
      </c>
      <c r="Q272" s="91">
        <v>0</v>
      </c>
      <c r="R272" s="91">
        <v>0</v>
      </c>
      <c r="S272" s="91">
        <v>0</v>
      </c>
      <c r="T272" s="91">
        <v>0</v>
      </c>
      <c r="U272" s="91">
        <v>0</v>
      </c>
      <c r="V272" s="91">
        <v>0</v>
      </c>
      <c r="W272" s="91">
        <v>0</v>
      </c>
      <c r="X272" s="91">
        <v>0</v>
      </c>
      <c r="Y272" s="91">
        <v>0</v>
      </c>
      <c r="Z272" s="91">
        <v>0</v>
      </c>
      <c r="AA272" s="91">
        <v>0</v>
      </c>
      <c r="AB272" s="91">
        <v>0</v>
      </c>
      <c r="AC272" s="91">
        <v>0</v>
      </c>
      <c r="AD272" s="91">
        <v>0</v>
      </c>
      <c r="AE272" s="91">
        <v>0</v>
      </c>
      <c r="AF272" s="91">
        <v>0</v>
      </c>
      <c r="AG272" s="91">
        <v>0</v>
      </c>
      <c r="AH272" s="91">
        <v>0</v>
      </c>
      <c r="AI272" s="91">
        <v>0</v>
      </c>
      <c r="AJ272" s="91">
        <v>0</v>
      </c>
      <c r="AK272" s="91">
        <v>0</v>
      </c>
      <c r="AL272" s="91">
        <v>0</v>
      </c>
      <c r="AM272" s="91">
        <v>0</v>
      </c>
      <c r="AN272" s="91">
        <v>0</v>
      </c>
      <c r="AO272" s="91">
        <v>0</v>
      </c>
      <c r="AP272" s="91">
        <v>0</v>
      </c>
      <c r="AQ272" s="91">
        <v>0</v>
      </c>
      <c r="AR272" s="91">
        <v>0</v>
      </c>
      <c r="AS272" s="91">
        <v>0</v>
      </c>
      <c r="AT272" s="91">
        <v>0</v>
      </c>
      <c r="AU272" s="91">
        <v>0</v>
      </c>
      <c r="AV272" s="91">
        <v>0</v>
      </c>
      <c r="AW272" s="91">
        <v>0</v>
      </c>
      <c r="AX272" s="91">
        <v>0</v>
      </c>
      <c r="AY272" s="91">
        <v>0</v>
      </c>
      <c r="AZ272" s="91">
        <v>0</v>
      </c>
      <c r="BA272" s="91">
        <v>0</v>
      </c>
      <c r="BB272" s="91">
        <v>0</v>
      </c>
      <c r="BC272" s="91">
        <v>0</v>
      </c>
      <c r="BD272" s="91">
        <v>0</v>
      </c>
      <c r="BE272" s="91">
        <v>0</v>
      </c>
      <c r="BF272" s="91">
        <v>0</v>
      </c>
      <c r="BG272" s="91">
        <v>0</v>
      </c>
      <c r="BH272" s="91">
        <v>0</v>
      </c>
      <c r="BI272" s="91">
        <v>0</v>
      </c>
      <c r="BJ272" s="91">
        <v>0</v>
      </c>
      <c r="BK272" s="91">
        <v>0</v>
      </c>
      <c r="BL272" s="91">
        <v>0</v>
      </c>
      <c r="BM272" s="91">
        <v>0</v>
      </c>
      <c r="BN272" s="91">
        <v>0</v>
      </c>
      <c r="BO272" s="91">
        <v>0</v>
      </c>
      <c r="BP272" s="91">
        <v>0</v>
      </c>
      <c r="BQ272" s="91">
        <v>0</v>
      </c>
      <c r="BR272" s="91">
        <v>0</v>
      </c>
      <c r="BS272" s="91">
        <v>0</v>
      </c>
      <c r="BT272" s="91">
        <v>0</v>
      </c>
      <c r="BU272" s="91">
        <v>0</v>
      </c>
      <c r="BV272" s="91">
        <v>0</v>
      </c>
      <c r="BW272" s="91"/>
      <c r="BX272" s="91"/>
      <c r="BY272" s="91"/>
      <c r="BZ272" s="91"/>
      <c r="CA272" s="91"/>
      <c r="CB272" s="91"/>
    </row>
    <row r="273" spans="1:80" ht="14.4" x14ac:dyDescent="0.3">
      <c r="A273" s="136"/>
      <c r="B273" s="91"/>
      <c r="C273" s="187"/>
      <c r="D273" s="187"/>
      <c r="E273" s="187"/>
      <c r="F273" s="187"/>
      <c r="G273" s="187"/>
      <c r="H273" s="187"/>
      <c r="I273" s="187"/>
      <c r="J273" s="187"/>
      <c r="K273" s="187"/>
      <c r="L273" s="187"/>
      <c r="M273" s="187"/>
      <c r="N273" s="187"/>
      <c r="O273" s="187"/>
      <c r="P273" s="187"/>
      <c r="Q273" s="187"/>
      <c r="R273" s="187"/>
      <c r="S273" s="187"/>
      <c r="T273" s="187"/>
      <c r="U273" s="187"/>
      <c r="V273" s="187"/>
      <c r="W273" s="187"/>
      <c r="X273" s="187"/>
      <c r="Y273" s="187"/>
      <c r="Z273" s="187"/>
      <c r="AA273" s="187"/>
      <c r="AB273" s="187"/>
      <c r="AC273" s="187"/>
      <c r="AD273" s="187"/>
      <c r="AE273" s="187"/>
      <c r="AF273" s="187"/>
      <c r="AG273" s="187"/>
      <c r="AH273" s="187"/>
      <c r="AI273" s="187"/>
      <c r="AJ273" s="187"/>
      <c r="AK273" s="187"/>
      <c r="AL273" s="187"/>
      <c r="AM273" s="187"/>
      <c r="AN273" s="187"/>
      <c r="AO273" s="187"/>
      <c r="AP273" s="187"/>
      <c r="AQ273" s="187"/>
      <c r="AR273" s="187"/>
      <c r="AS273" s="187"/>
      <c r="AT273" s="187"/>
      <c r="AU273" s="187"/>
      <c r="AV273" s="187"/>
      <c r="AW273" s="187"/>
      <c r="AX273" s="187"/>
      <c r="AY273" s="187"/>
      <c r="AZ273" s="187"/>
      <c r="BA273" s="187"/>
      <c r="BB273" s="187"/>
      <c r="BC273" s="187"/>
      <c r="BD273" s="187"/>
      <c r="BE273" s="187"/>
      <c r="BF273" s="187"/>
      <c r="BG273" s="187"/>
      <c r="BH273" s="187"/>
      <c r="BI273" s="187"/>
      <c r="BJ273" s="187"/>
      <c r="BK273" s="187"/>
      <c r="BL273" s="187"/>
      <c r="BM273" s="187"/>
      <c r="BN273" s="187"/>
      <c r="BO273" s="187"/>
      <c r="BP273" s="187"/>
      <c r="BQ273" s="187"/>
      <c r="BR273" s="187"/>
      <c r="BS273" s="187"/>
      <c r="BT273" s="187"/>
      <c r="BU273" s="187"/>
      <c r="BV273" s="187"/>
      <c r="BW273" s="187"/>
      <c r="BX273" s="187"/>
      <c r="BY273" s="187"/>
      <c r="BZ273" s="187"/>
      <c r="CA273" s="187"/>
      <c r="CB273" s="187"/>
    </row>
    <row r="274" spans="1:80" x14ac:dyDescent="0.25">
      <c r="A274" s="133">
        <v>6810120</v>
      </c>
      <c r="B274" s="134" t="s">
        <v>764</v>
      </c>
      <c r="C274" s="145"/>
      <c r="D274" s="145"/>
      <c r="E274" s="145"/>
      <c r="F274" s="145"/>
      <c r="G274" s="145"/>
      <c r="H274" s="145"/>
      <c r="I274" s="145"/>
      <c r="J274" s="145"/>
      <c r="K274" s="145"/>
      <c r="L274" s="145"/>
      <c r="M274" s="145"/>
      <c r="N274" s="145"/>
      <c r="O274" s="145"/>
      <c r="P274" s="145"/>
      <c r="Q274" s="145"/>
      <c r="R274" s="145"/>
      <c r="S274" s="145"/>
      <c r="T274" s="145"/>
      <c r="U274" s="145"/>
      <c r="V274" s="145"/>
      <c r="W274" s="145"/>
      <c r="X274" s="145"/>
      <c r="Y274" s="145"/>
      <c r="Z274" s="145"/>
      <c r="AA274" s="145"/>
      <c r="AB274" s="145"/>
      <c r="AC274" s="145"/>
      <c r="AD274" s="145"/>
      <c r="AE274" s="145"/>
      <c r="AF274" s="145"/>
      <c r="AG274" s="145"/>
      <c r="AH274" s="145"/>
      <c r="AI274" s="145"/>
      <c r="AJ274" s="145"/>
      <c r="AK274" s="145"/>
      <c r="AL274" s="145"/>
      <c r="AM274" s="145"/>
      <c r="AN274" s="145"/>
      <c r="AO274" s="145"/>
      <c r="AP274" s="145"/>
      <c r="AQ274" s="145"/>
      <c r="AR274" s="145"/>
      <c r="AS274" s="145"/>
      <c r="AT274" s="145"/>
      <c r="AU274" s="145"/>
      <c r="AV274" s="145"/>
      <c r="AW274" s="145"/>
      <c r="AX274" s="145"/>
      <c r="AY274" s="145"/>
      <c r="AZ274" s="145"/>
      <c r="BA274" s="145"/>
      <c r="BB274" s="145"/>
      <c r="BC274" s="145"/>
      <c r="BD274" s="145"/>
      <c r="BE274" s="145"/>
      <c r="BF274" s="145"/>
      <c r="BG274" s="145"/>
      <c r="BH274" s="145"/>
      <c r="BI274" s="145"/>
      <c r="BJ274" s="145"/>
      <c r="BK274" s="145"/>
      <c r="BL274" s="145"/>
      <c r="BM274" s="145"/>
      <c r="BN274" s="145"/>
      <c r="BO274" s="145"/>
      <c r="BP274" s="145"/>
      <c r="BQ274" s="145"/>
      <c r="BR274" s="145"/>
      <c r="BS274" s="145"/>
      <c r="BT274" s="145"/>
      <c r="BU274" s="145"/>
      <c r="BV274" s="145"/>
      <c r="BW274" s="145"/>
      <c r="BX274" s="145"/>
      <c r="BY274" s="145"/>
      <c r="BZ274" s="145"/>
      <c r="CA274" s="145"/>
      <c r="CB274" s="145"/>
    </row>
    <row r="275" spans="1:80" x14ac:dyDescent="0.25">
      <c r="A275" s="136" t="s">
        <v>698</v>
      </c>
      <c r="B275" s="91"/>
      <c r="C275" s="91">
        <v>0</v>
      </c>
      <c r="D275" s="91">
        <v>0</v>
      </c>
      <c r="E275" s="91">
        <v>0</v>
      </c>
      <c r="F275" s="91">
        <v>0</v>
      </c>
      <c r="G275" s="91">
        <v>0</v>
      </c>
      <c r="H275" s="91">
        <v>0</v>
      </c>
      <c r="I275" s="91">
        <v>0</v>
      </c>
      <c r="J275" s="91">
        <v>0</v>
      </c>
      <c r="K275" s="91">
        <v>0</v>
      </c>
      <c r="L275" s="91">
        <v>0</v>
      </c>
      <c r="M275" s="91">
        <v>0</v>
      </c>
      <c r="N275" s="91">
        <v>0</v>
      </c>
      <c r="O275" s="172">
        <v>0</v>
      </c>
      <c r="P275" s="91">
        <v>0</v>
      </c>
      <c r="Q275" s="91">
        <v>0</v>
      </c>
      <c r="R275" s="91">
        <v>0</v>
      </c>
      <c r="S275" s="91">
        <v>0</v>
      </c>
      <c r="T275" s="91">
        <v>0</v>
      </c>
      <c r="U275" s="91">
        <v>0</v>
      </c>
      <c r="V275" s="91">
        <v>0</v>
      </c>
      <c r="W275" s="91">
        <v>0</v>
      </c>
      <c r="X275" s="91">
        <v>0</v>
      </c>
      <c r="Y275" s="91">
        <v>0</v>
      </c>
      <c r="Z275" s="91">
        <v>0</v>
      </c>
      <c r="AA275" s="172">
        <v>0</v>
      </c>
      <c r="AB275" s="91">
        <v>0</v>
      </c>
      <c r="AC275" s="91">
        <v>0</v>
      </c>
      <c r="AD275" s="91">
        <v>0</v>
      </c>
      <c r="AE275" s="91">
        <v>0</v>
      </c>
      <c r="AF275" s="91">
        <v>0</v>
      </c>
      <c r="AG275" s="91">
        <v>0</v>
      </c>
      <c r="AH275" s="91">
        <v>0</v>
      </c>
      <c r="AI275" s="91">
        <v>0</v>
      </c>
      <c r="AJ275" s="91">
        <v>0</v>
      </c>
      <c r="AK275" s="91">
        <v>0</v>
      </c>
      <c r="AL275" s="91">
        <v>0</v>
      </c>
      <c r="AM275" s="172">
        <v>0</v>
      </c>
      <c r="AN275" s="91">
        <v>0</v>
      </c>
      <c r="AO275" s="91">
        <v>0</v>
      </c>
      <c r="AP275" s="91">
        <v>0</v>
      </c>
      <c r="AQ275" s="91">
        <v>0</v>
      </c>
      <c r="AR275" s="91">
        <v>0</v>
      </c>
      <c r="AS275" s="91">
        <v>0</v>
      </c>
      <c r="AT275" s="91">
        <v>0</v>
      </c>
      <c r="AU275" s="91">
        <v>0</v>
      </c>
      <c r="AV275" s="91">
        <v>0</v>
      </c>
      <c r="AW275" s="91">
        <v>0</v>
      </c>
      <c r="AX275" s="91">
        <v>0</v>
      </c>
      <c r="AY275" s="172">
        <v>0</v>
      </c>
      <c r="AZ275" s="91">
        <v>0</v>
      </c>
      <c r="BA275" s="91">
        <v>0</v>
      </c>
      <c r="BB275" s="91">
        <v>0</v>
      </c>
      <c r="BC275" s="91">
        <v>0</v>
      </c>
      <c r="BD275" s="91">
        <v>0</v>
      </c>
      <c r="BE275" s="91">
        <v>0</v>
      </c>
      <c r="BF275" s="91">
        <v>0</v>
      </c>
      <c r="BG275" s="91">
        <v>0</v>
      </c>
      <c r="BH275" s="91">
        <v>0</v>
      </c>
      <c r="BI275" s="91">
        <v>0</v>
      </c>
      <c r="BJ275" s="91">
        <v>0</v>
      </c>
      <c r="BK275" s="172">
        <v>0</v>
      </c>
      <c r="BL275" s="91">
        <v>0</v>
      </c>
      <c r="BM275" s="91">
        <v>0</v>
      </c>
      <c r="BN275" s="91">
        <v>0</v>
      </c>
      <c r="BO275" s="91">
        <v>0</v>
      </c>
      <c r="BP275" s="91">
        <v>0</v>
      </c>
      <c r="BQ275" s="91">
        <v>0</v>
      </c>
      <c r="BR275" s="91">
        <v>0</v>
      </c>
      <c r="BS275" s="91">
        <v>0</v>
      </c>
      <c r="BT275" s="91">
        <v>0</v>
      </c>
      <c r="BU275" s="91">
        <v>0</v>
      </c>
      <c r="BV275" s="91">
        <v>0</v>
      </c>
      <c r="BW275" s="91"/>
      <c r="BX275" s="91"/>
      <c r="BY275" s="91"/>
      <c r="BZ275" s="91"/>
      <c r="CA275" s="91"/>
      <c r="CB275" s="91"/>
    </row>
    <row r="276" spans="1:80" x14ac:dyDescent="0.25">
      <c r="A276" s="136" t="s">
        <v>674</v>
      </c>
      <c r="B276" s="91"/>
      <c r="C276" s="91">
        <v>0</v>
      </c>
      <c r="D276" s="91">
        <v>0</v>
      </c>
      <c r="E276" s="91">
        <v>0</v>
      </c>
      <c r="F276" s="91">
        <v>0</v>
      </c>
      <c r="G276" s="91">
        <v>0</v>
      </c>
      <c r="H276" s="91">
        <v>0</v>
      </c>
      <c r="I276" s="91">
        <v>0</v>
      </c>
      <c r="J276" s="91">
        <v>0</v>
      </c>
      <c r="K276" s="91">
        <v>0</v>
      </c>
      <c r="L276" s="91">
        <v>0</v>
      </c>
      <c r="M276" s="91">
        <v>0</v>
      </c>
      <c r="N276" s="91">
        <v>0</v>
      </c>
      <c r="O276" s="91">
        <v>0</v>
      </c>
      <c r="P276" s="91">
        <v>0</v>
      </c>
      <c r="Q276" s="91">
        <v>0</v>
      </c>
      <c r="R276" s="91">
        <v>0</v>
      </c>
      <c r="S276" s="91">
        <v>0</v>
      </c>
      <c r="T276" s="91">
        <v>0</v>
      </c>
      <c r="U276" s="91">
        <v>0</v>
      </c>
      <c r="V276" s="91">
        <v>0</v>
      </c>
      <c r="W276" s="91">
        <v>0</v>
      </c>
      <c r="X276" s="91">
        <v>0</v>
      </c>
      <c r="Y276" s="91">
        <v>0</v>
      </c>
      <c r="Z276" s="91">
        <v>0</v>
      </c>
      <c r="AA276" s="91">
        <v>0</v>
      </c>
      <c r="AB276" s="91">
        <v>0</v>
      </c>
      <c r="AC276" s="91">
        <v>0</v>
      </c>
      <c r="AD276" s="91">
        <v>0</v>
      </c>
      <c r="AE276" s="91">
        <v>0</v>
      </c>
      <c r="AF276" s="91">
        <v>0</v>
      </c>
      <c r="AG276" s="91">
        <v>0</v>
      </c>
      <c r="AH276" s="91">
        <v>0</v>
      </c>
      <c r="AI276" s="91">
        <v>0</v>
      </c>
      <c r="AJ276" s="91">
        <v>0</v>
      </c>
      <c r="AK276" s="91">
        <v>0</v>
      </c>
      <c r="AL276" s="91">
        <v>0</v>
      </c>
      <c r="AM276" s="91">
        <v>0</v>
      </c>
      <c r="AN276" s="91">
        <v>0</v>
      </c>
      <c r="AO276" s="91">
        <v>0</v>
      </c>
      <c r="AP276" s="91">
        <v>0</v>
      </c>
      <c r="AQ276" s="91">
        <v>0</v>
      </c>
      <c r="AR276" s="91">
        <v>0</v>
      </c>
      <c r="AS276" s="91">
        <v>0</v>
      </c>
      <c r="AT276" s="91">
        <v>0</v>
      </c>
      <c r="AU276" s="91">
        <v>0</v>
      </c>
      <c r="AV276" s="91">
        <v>0</v>
      </c>
      <c r="AW276" s="91">
        <v>0</v>
      </c>
      <c r="AX276" s="91">
        <v>0</v>
      </c>
      <c r="AY276" s="91">
        <v>0</v>
      </c>
      <c r="AZ276" s="91">
        <v>0</v>
      </c>
      <c r="BA276" s="91">
        <v>0</v>
      </c>
      <c r="BB276" s="91">
        <v>0</v>
      </c>
      <c r="BC276" s="91">
        <v>0</v>
      </c>
      <c r="BD276" s="91">
        <v>0</v>
      </c>
      <c r="BE276" s="91">
        <v>0</v>
      </c>
      <c r="BF276" s="91">
        <v>0</v>
      </c>
      <c r="BG276" s="91">
        <v>0</v>
      </c>
      <c r="BH276" s="91">
        <v>0</v>
      </c>
      <c r="BI276" s="91">
        <v>0</v>
      </c>
      <c r="BJ276" s="91">
        <v>0</v>
      </c>
      <c r="BK276" s="91">
        <v>0</v>
      </c>
      <c r="BL276" s="91">
        <v>0</v>
      </c>
      <c r="BM276" s="91">
        <v>0</v>
      </c>
      <c r="BN276" s="91">
        <v>0</v>
      </c>
      <c r="BO276" s="91">
        <v>0</v>
      </c>
      <c r="BP276" s="91">
        <v>0</v>
      </c>
      <c r="BQ276" s="91">
        <v>0</v>
      </c>
      <c r="BR276" s="91">
        <v>0</v>
      </c>
      <c r="BS276" s="91">
        <v>0</v>
      </c>
      <c r="BT276" s="91">
        <v>0</v>
      </c>
      <c r="BU276" s="91">
        <v>0</v>
      </c>
      <c r="BV276" s="91">
        <v>0</v>
      </c>
      <c r="BW276" s="91">
        <v>0</v>
      </c>
      <c r="BX276" s="91">
        <v>0</v>
      </c>
      <c r="BY276" s="91">
        <v>0</v>
      </c>
      <c r="BZ276" s="91">
        <v>0</v>
      </c>
      <c r="CA276" s="91">
        <v>0</v>
      </c>
      <c r="CB276" s="91">
        <v>0</v>
      </c>
    </row>
    <row r="277" spans="1:80" x14ac:dyDescent="0.25">
      <c r="A277" s="137" t="s">
        <v>643</v>
      </c>
      <c r="B277" s="138"/>
      <c r="C277" s="138"/>
      <c r="D277" s="138"/>
      <c r="E277" s="138"/>
      <c r="F277" s="138"/>
      <c r="G277" s="138"/>
      <c r="H277" s="138"/>
      <c r="I277" s="138"/>
      <c r="J277" s="138"/>
      <c r="K277" s="138"/>
      <c r="L277" s="138"/>
      <c r="M277" s="138"/>
      <c r="N277" s="138"/>
      <c r="O277" s="138"/>
      <c r="P277" s="138"/>
      <c r="Q277" s="138"/>
      <c r="R277" s="138"/>
      <c r="S277" s="138"/>
      <c r="T277" s="138"/>
      <c r="U277" s="138"/>
      <c r="V277" s="138"/>
      <c r="W277" s="138"/>
      <c r="X277" s="138"/>
      <c r="Y277" s="138"/>
      <c r="Z277" s="138"/>
      <c r="AA277" s="138"/>
      <c r="AB277" s="138"/>
      <c r="AC277" s="138"/>
      <c r="AD277" s="138"/>
      <c r="AE277" s="138"/>
      <c r="AF277" s="138"/>
      <c r="AG277" s="138"/>
      <c r="AH277" s="138"/>
      <c r="AI277" s="138"/>
      <c r="AJ277" s="138"/>
      <c r="AK277" s="138"/>
      <c r="AL277" s="138"/>
      <c r="AM277" s="138"/>
      <c r="AN277" s="138"/>
      <c r="AO277" s="138"/>
      <c r="AP277" s="138"/>
      <c r="AQ277" s="138"/>
      <c r="AR277" s="138"/>
      <c r="AS277" s="138"/>
      <c r="AT277" s="138"/>
      <c r="AU277" s="138"/>
      <c r="AV277" s="138"/>
      <c r="AW277" s="138"/>
      <c r="AX277" s="138"/>
      <c r="AY277" s="138"/>
      <c r="AZ277" s="138"/>
      <c r="BA277" s="138"/>
      <c r="BB277" s="138"/>
      <c r="BC277" s="138"/>
      <c r="BD277" s="138"/>
      <c r="BE277" s="138"/>
      <c r="BF277" s="138"/>
      <c r="BG277" s="138"/>
      <c r="BH277" s="138"/>
      <c r="BI277" s="138"/>
      <c r="BJ277" s="138"/>
      <c r="BK277" s="138"/>
      <c r="BL277" s="138"/>
      <c r="BM277" s="138"/>
      <c r="BN277" s="138"/>
      <c r="BO277" s="138"/>
      <c r="BP277" s="138"/>
      <c r="BQ277" s="138"/>
      <c r="BR277" s="138"/>
      <c r="BS277" s="138"/>
      <c r="BT277" s="138"/>
      <c r="BU277" s="138"/>
      <c r="BV277" s="138"/>
      <c r="BW277" s="91">
        <v>0</v>
      </c>
      <c r="BX277" s="91">
        <v>0</v>
      </c>
      <c r="BY277" s="91">
        <v>0</v>
      </c>
      <c r="BZ277" s="91">
        <v>0</v>
      </c>
      <c r="CA277" s="91">
        <v>0</v>
      </c>
      <c r="CB277" s="91">
        <v>0</v>
      </c>
    </row>
    <row r="278" spans="1:80" x14ac:dyDescent="0.25">
      <c r="A278" s="136" t="s">
        <v>315</v>
      </c>
      <c r="B278" s="173"/>
      <c r="C278" s="141">
        <v>0</v>
      </c>
      <c r="D278" s="141">
        <v>0</v>
      </c>
      <c r="E278" s="141">
        <v>0</v>
      </c>
      <c r="F278" s="141">
        <v>0</v>
      </c>
      <c r="G278" s="141">
        <v>0</v>
      </c>
      <c r="H278" s="141">
        <v>0</v>
      </c>
      <c r="I278" s="141">
        <v>0</v>
      </c>
      <c r="J278" s="141">
        <v>0</v>
      </c>
      <c r="K278" s="141">
        <v>0</v>
      </c>
      <c r="L278" s="141">
        <v>0</v>
      </c>
      <c r="M278" s="141">
        <v>0</v>
      </c>
      <c r="N278" s="141">
        <v>0</v>
      </c>
      <c r="O278" s="141">
        <v>0</v>
      </c>
      <c r="P278" s="141">
        <v>0</v>
      </c>
      <c r="Q278" s="141">
        <v>0</v>
      </c>
      <c r="R278" s="141">
        <v>0</v>
      </c>
      <c r="S278" s="141">
        <v>0</v>
      </c>
      <c r="T278" s="141">
        <v>0</v>
      </c>
      <c r="U278" s="141">
        <v>0</v>
      </c>
      <c r="V278" s="141">
        <v>0</v>
      </c>
      <c r="W278" s="141">
        <v>0</v>
      </c>
      <c r="X278" s="141">
        <v>0</v>
      </c>
      <c r="Y278" s="141">
        <v>0</v>
      </c>
      <c r="Z278" s="141">
        <v>0</v>
      </c>
      <c r="AA278" s="141">
        <v>0</v>
      </c>
      <c r="AB278" s="141">
        <v>0</v>
      </c>
      <c r="AC278" s="141">
        <v>0</v>
      </c>
      <c r="AD278" s="141">
        <v>0</v>
      </c>
      <c r="AE278" s="141">
        <v>0</v>
      </c>
      <c r="AF278" s="141">
        <v>0</v>
      </c>
      <c r="AG278" s="141">
        <v>0</v>
      </c>
      <c r="AH278" s="141">
        <v>0</v>
      </c>
      <c r="AI278" s="141">
        <v>0</v>
      </c>
      <c r="AJ278" s="141">
        <v>0</v>
      </c>
      <c r="AK278" s="141">
        <v>0</v>
      </c>
      <c r="AL278" s="141">
        <v>0</v>
      </c>
      <c r="AM278" s="141">
        <v>0</v>
      </c>
      <c r="AN278" s="141">
        <v>0</v>
      </c>
      <c r="AO278" s="141">
        <v>0</v>
      </c>
      <c r="AP278" s="141">
        <v>0</v>
      </c>
      <c r="AQ278" s="141">
        <v>0</v>
      </c>
      <c r="AR278" s="141">
        <v>0</v>
      </c>
      <c r="AS278" s="141">
        <v>0</v>
      </c>
      <c r="AT278" s="141">
        <v>0</v>
      </c>
      <c r="AU278" s="141">
        <v>0</v>
      </c>
      <c r="AV278" s="141">
        <v>0</v>
      </c>
      <c r="AW278" s="141">
        <v>0</v>
      </c>
      <c r="AX278" s="141">
        <v>0</v>
      </c>
      <c r="AY278" s="141">
        <v>0</v>
      </c>
      <c r="AZ278" s="141">
        <v>0</v>
      </c>
      <c r="BA278" s="141">
        <v>0</v>
      </c>
      <c r="BB278" s="141">
        <v>0</v>
      </c>
      <c r="BC278" s="141">
        <v>0</v>
      </c>
      <c r="BD278" s="141">
        <v>0</v>
      </c>
      <c r="BE278" s="141">
        <v>0</v>
      </c>
      <c r="BF278" s="141">
        <v>0</v>
      </c>
      <c r="BG278" s="141">
        <v>0</v>
      </c>
      <c r="BH278" s="141">
        <v>0</v>
      </c>
      <c r="BI278" s="141">
        <v>0</v>
      </c>
      <c r="BJ278" s="141">
        <v>0</v>
      </c>
      <c r="BK278" s="141">
        <v>0</v>
      </c>
      <c r="BL278" s="141">
        <v>0</v>
      </c>
      <c r="BM278" s="141">
        <v>0</v>
      </c>
      <c r="BN278" s="141">
        <v>0</v>
      </c>
      <c r="BO278" s="141">
        <v>0</v>
      </c>
      <c r="BP278" s="141">
        <v>0</v>
      </c>
      <c r="BQ278" s="141">
        <v>0</v>
      </c>
      <c r="BR278" s="141">
        <v>0</v>
      </c>
      <c r="BS278" s="141">
        <v>0</v>
      </c>
      <c r="BT278" s="141">
        <v>0</v>
      </c>
      <c r="BU278" s="141">
        <v>0</v>
      </c>
      <c r="BV278" s="141">
        <v>0</v>
      </c>
      <c r="BW278" s="141">
        <v>0</v>
      </c>
      <c r="BX278" s="141">
        <v>0</v>
      </c>
      <c r="BY278" s="141">
        <v>0</v>
      </c>
      <c r="BZ278" s="141">
        <v>0</v>
      </c>
      <c r="CA278" s="141">
        <v>0</v>
      </c>
      <c r="CB278" s="141">
        <v>0</v>
      </c>
    </row>
    <row r="279" spans="1:80" x14ac:dyDescent="0.25">
      <c r="A279" s="136" t="s">
        <v>700</v>
      </c>
      <c r="B279" s="91"/>
      <c r="C279" s="91">
        <v>0</v>
      </c>
      <c r="D279" s="91">
        <v>0</v>
      </c>
      <c r="E279" s="91">
        <v>0</v>
      </c>
      <c r="F279" s="91">
        <v>0</v>
      </c>
      <c r="G279" s="91">
        <v>0</v>
      </c>
      <c r="H279" s="91">
        <v>0</v>
      </c>
      <c r="I279" s="91">
        <v>0</v>
      </c>
      <c r="J279" s="91">
        <v>0</v>
      </c>
      <c r="K279" s="91">
        <v>0</v>
      </c>
      <c r="L279" s="91">
        <v>0</v>
      </c>
      <c r="M279" s="91">
        <v>0</v>
      </c>
      <c r="N279" s="91">
        <v>0</v>
      </c>
      <c r="O279" s="91">
        <v>0</v>
      </c>
      <c r="P279" s="91">
        <v>0</v>
      </c>
      <c r="Q279" s="91">
        <v>0</v>
      </c>
      <c r="R279" s="91">
        <v>0</v>
      </c>
      <c r="S279" s="91">
        <v>0</v>
      </c>
      <c r="T279" s="91">
        <v>0</v>
      </c>
      <c r="U279" s="91">
        <v>0</v>
      </c>
      <c r="V279" s="91">
        <v>0</v>
      </c>
      <c r="W279" s="91">
        <v>0</v>
      </c>
      <c r="X279" s="91">
        <v>0</v>
      </c>
      <c r="Y279" s="91">
        <v>0</v>
      </c>
      <c r="Z279" s="91">
        <v>0</v>
      </c>
      <c r="AA279" s="91">
        <v>0</v>
      </c>
      <c r="AB279" s="91">
        <v>0</v>
      </c>
      <c r="AC279" s="91">
        <v>0</v>
      </c>
      <c r="AD279" s="91">
        <v>0</v>
      </c>
      <c r="AE279" s="91">
        <v>0</v>
      </c>
      <c r="AF279" s="91">
        <v>0</v>
      </c>
      <c r="AG279" s="91">
        <v>0</v>
      </c>
      <c r="AH279" s="91">
        <v>0</v>
      </c>
      <c r="AI279" s="91">
        <v>0</v>
      </c>
      <c r="AJ279" s="91">
        <v>0</v>
      </c>
      <c r="AK279" s="91">
        <v>0</v>
      </c>
      <c r="AL279" s="91">
        <v>0</v>
      </c>
      <c r="AM279" s="91">
        <v>0</v>
      </c>
      <c r="AN279" s="91">
        <v>0</v>
      </c>
      <c r="AO279" s="91">
        <v>0</v>
      </c>
      <c r="AP279" s="91">
        <v>0</v>
      </c>
      <c r="AQ279" s="91">
        <v>0</v>
      </c>
      <c r="AR279" s="91">
        <v>0</v>
      </c>
      <c r="AS279" s="91">
        <v>0</v>
      </c>
      <c r="AT279" s="91">
        <v>0</v>
      </c>
      <c r="AU279" s="91">
        <v>0</v>
      </c>
      <c r="AV279" s="91">
        <v>0</v>
      </c>
      <c r="AW279" s="91">
        <v>0</v>
      </c>
      <c r="AX279" s="91">
        <v>0</v>
      </c>
      <c r="AY279" s="91">
        <v>0</v>
      </c>
      <c r="AZ279" s="91">
        <v>0</v>
      </c>
      <c r="BA279" s="91">
        <v>0</v>
      </c>
      <c r="BB279" s="91">
        <v>0</v>
      </c>
      <c r="BC279" s="91">
        <v>0</v>
      </c>
      <c r="BD279" s="91">
        <v>0</v>
      </c>
      <c r="BE279" s="91">
        <v>0</v>
      </c>
      <c r="BF279" s="91">
        <v>0</v>
      </c>
      <c r="BG279" s="91">
        <v>0</v>
      </c>
      <c r="BH279" s="91">
        <v>0</v>
      </c>
      <c r="BI279" s="91">
        <v>0</v>
      </c>
      <c r="BJ279" s="91">
        <v>0</v>
      </c>
      <c r="BK279" s="91">
        <v>0</v>
      </c>
      <c r="BL279" s="91">
        <v>0</v>
      </c>
      <c r="BM279" s="91">
        <v>0</v>
      </c>
      <c r="BN279" s="91">
        <v>0</v>
      </c>
      <c r="BO279" s="91">
        <v>0</v>
      </c>
      <c r="BP279" s="91">
        <v>0</v>
      </c>
      <c r="BQ279" s="91">
        <v>0</v>
      </c>
      <c r="BR279" s="91">
        <v>0</v>
      </c>
      <c r="BS279" s="91">
        <v>0</v>
      </c>
      <c r="BT279" s="91">
        <v>0</v>
      </c>
      <c r="BU279" s="91">
        <v>0</v>
      </c>
      <c r="BV279" s="91">
        <v>0</v>
      </c>
      <c r="BW279" s="91"/>
      <c r="BX279" s="91"/>
      <c r="BY279" s="91"/>
      <c r="BZ279" s="91"/>
      <c r="CA279" s="91"/>
      <c r="CB279" s="91"/>
    </row>
    <row r="280" spans="1:80" x14ac:dyDescent="0.25">
      <c r="A280" s="136"/>
      <c r="B280" s="150"/>
      <c r="C280" s="155"/>
      <c r="D280" s="155"/>
      <c r="E280" s="155"/>
      <c r="F280" s="155"/>
      <c r="G280" s="155"/>
      <c r="H280" s="155"/>
      <c r="I280" s="155"/>
      <c r="J280" s="155"/>
      <c r="K280" s="155"/>
      <c r="L280" s="155"/>
      <c r="M280" s="155"/>
      <c r="N280" s="155"/>
      <c r="O280" s="155"/>
      <c r="P280" s="155"/>
      <c r="Q280" s="155"/>
      <c r="R280" s="155"/>
      <c r="S280" s="155"/>
      <c r="T280" s="155"/>
      <c r="U280" s="155"/>
      <c r="V280" s="155"/>
      <c r="W280" s="155"/>
      <c r="X280" s="155"/>
      <c r="Y280" s="155"/>
      <c r="Z280" s="155"/>
      <c r="AA280" s="155"/>
      <c r="AB280" s="155"/>
      <c r="AC280" s="155"/>
      <c r="AD280" s="155"/>
      <c r="AE280" s="155"/>
      <c r="AF280" s="155"/>
      <c r="AG280" s="155"/>
      <c r="AH280" s="155"/>
      <c r="AI280" s="155"/>
      <c r="AJ280" s="155"/>
      <c r="AK280" s="155"/>
      <c r="AL280" s="155"/>
      <c r="AM280" s="155"/>
      <c r="AN280" s="155"/>
      <c r="AO280" s="155"/>
      <c r="AP280" s="155"/>
      <c r="AQ280" s="155"/>
      <c r="AR280" s="155"/>
      <c r="AS280" s="155"/>
      <c r="AT280" s="155"/>
      <c r="AU280" s="155"/>
      <c r="AV280" s="155"/>
      <c r="AW280" s="155"/>
      <c r="AX280" s="155"/>
      <c r="AY280" s="155"/>
      <c r="AZ280" s="155"/>
      <c r="BA280" s="155"/>
      <c r="BB280" s="155"/>
      <c r="BC280" s="155"/>
      <c r="BD280" s="155"/>
      <c r="BE280" s="155"/>
      <c r="BF280" s="155"/>
      <c r="BG280" s="155"/>
      <c r="BH280" s="155"/>
      <c r="BI280" s="155"/>
      <c r="BJ280" s="155"/>
      <c r="BK280" s="155"/>
      <c r="BL280" s="155"/>
      <c r="BM280" s="155"/>
      <c r="BN280" s="155"/>
      <c r="BO280" s="155"/>
      <c r="BP280" s="155"/>
      <c r="BQ280" s="155"/>
      <c r="BR280" s="155"/>
      <c r="BS280" s="155"/>
      <c r="BT280" s="155"/>
      <c r="BU280" s="155"/>
      <c r="BV280" s="155"/>
      <c r="BW280" s="155"/>
      <c r="BX280" s="155"/>
      <c r="BY280" s="155"/>
      <c r="BZ280" s="155"/>
      <c r="CA280" s="155"/>
      <c r="CB280" s="155"/>
    </row>
    <row r="281" spans="1:80" x14ac:dyDescent="0.25">
      <c r="A281" s="133">
        <v>6810140</v>
      </c>
      <c r="B281" s="134" t="s">
        <v>765</v>
      </c>
      <c r="C281" s="145"/>
      <c r="D281" s="145"/>
      <c r="E281" s="145"/>
      <c r="F281" s="145"/>
      <c r="G281" s="145"/>
      <c r="H281" s="145"/>
      <c r="I281" s="145"/>
      <c r="J281" s="145"/>
      <c r="K281" s="145"/>
      <c r="L281" s="145"/>
      <c r="M281" s="145"/>
      <c r="N281" s="145"/>
      <c r="O281" s="145"/>
      <c r="P281" s="145"/>
      <c r="Q281" s="145"/>
      <c r="R281" s="145"/>
      <c r="S281" s="145"/>
      <c r="T281" s="145"/>
      <c r="U281" s="145"/>
      <c r="V281" s="145"/>
      <c r="W281" s="145"/>
      <c r="X281" s="145"/>
      <c r="Y281" s="145"/>
      <c r="Z281" s="145"/>
      <c r="AA281" s="145"/>
      <c r="AB281" s="145"/>
      <c r="AC281" s="145"/>
      <c r="AD281" s="145"/>
      <c r="AE281" s="145"/>
      <c r="AF281" s="145"/>
      <c r="AG281" s="145"/>
      <c r="AH281" s="145"/>
      <c r="AI281" s="145"/>
      <c r="AJ281" s="145"/>
      <c r="AK281" s="145"/>
      <c r="AL281" s="145"/>
      <c r="AM281" s="145"/>
      <c r="AN281" s="145"/>
      <c r="AO281" s="145"/>
      <c r="AP281" s="145"/>
      <c r="AQ281" s="145"/>
      <c r="AR281" s="145"/>
      <c r="AS281" s="145"/>
      <c r="AT281" s="145"/>
      <c r="AU281" s="145"/>
      <c r="AV281" s="145"/>
      <c r="AW281" s="145"/>
      <c r="AX281" s="145"/>
      <c r="AY281" s="145"/>
      <c r="AZ281" s="145"/>
      <c r="BA281" s="145"/>
      <c r="BB281" s="145"/>
      <c r="BC281" s="145"/>
      <c r="BD281" s="145"/>
      <c r="BE281" s="145"/>
      <c r="BF281" s="145"/>
      <c r="BG281" s="145"/>
      <c r="BH281" s="145"/>
      <c r="BI281" s="145"/>
      <c r="BJ281" s="145"/>
      <c r="BK281" s="145"/>
      <c r="BL281" s="145"/>
      <c r="BM281" s="145"/>
      <c r="BN281" s="145"/>
      <c r="BO281" s="145"/>
      <c r="BP281" s="145"/>
      <c r="BQ281" s="145"/>
      <c r="BR281" s="145"/>
      <c r="BS281" s="145"/>
      <c r="BT281" s="145"/>
      <c r="BU281" s="145"/>
      <c r="BV281" s="145"/>
      <c r="BW281" s="145"/>
      <c r="BX281" s="145"/>
      <c r="BY281" s="145"/>
      <c r="BZ281" s="145"/>
      <c r="CA281" s="145"/>
      <c r="CB281" s="145"/>
    </row>
    <row r="282" spans="1:80" x14ac:dyDescent="0.25">
      <c r="A282" s="136" t="s">
        <v>698</v>
      </c>
      <c r="B282" s="91"/>
      <c r="C282" s="91">
        <v>0</v>
      </c>
      <c r="D282" s="91">
        <v>80292.14</v>
      </c>
      <c r="E282" s="91">
        <v>152245.63</v>
      </c>
      <c r="F282" s="91">
        <v>222054.52</v>
      </c>
      <c r="G282" s="91">
        <v>291863.40999999997</v>
      </c>
      <c r="H282" s="91">
        <v>361672.3</v>
      </c>
      <c r="I282" s="91">
        <v>431481.19</v>
      </c>
      <c r="J282" s="91">
        <v>501290.08</v>
      </c>
      <c r="K282" s="91">
        <v>571098.97</v>
      </c>
      <c r="L282" s="91">
        <v>640907.86</v>
      </c>
      <c r="M282" s="91">
        <v>710716.75</v>
      </c>
      <c r="N282" s="91">
        <v>780525.64</v>
      </c>
      <c r="O282" s="172">
        <v>0</v>
      </c>
      <c r="P282" s="91">
        <v>69809</v>
      </c>
      <c r="Q282" s="91">
        <v>139618</v>
      </c>
      <c r="R282" s="91">
        <v>209427</v>
      </c>
      <c r="S282" s="91">
        <v>279236</v>
      </c>
      <c r="T282" s="91">
        <v>349045</v>
      </c>
      <c r="U282" s="91">
        <v>418854</v>
      </c>
      <c r="V282" s="91">
        <v>488663</v>
      </c>
      <c r="W282" s="91">
        <v>558472</v>
      </c>
      <c r="X282" s="91">
        <v>628281</v>
      </c>
      <c r="Y282" s="91">
        <v>698090</v>
      </c>
      <c r="Z282" s="91">
        <v>767899</v>
      </c>
      <c r="AA282" s="172">
        <v>0</v>
      </c>
      <c r="AB282" s="91">
        <v>69809</v>
      </c>
      <c r="AC282" s="91">
        <v>139618</v>
      </c>
      <c r="AD282" s="91">
        <v>209427</v>
      </c>
      <c r="AE282" s="91">
        <v>279236</v>
      </c>
      <c r="AF282" s="91">
        <v>349045</v>
      </c>
      <c r="AG282" s="91">
        <v>418854</v>
      </c>
      <c r="AH282" s="91">
        <v>488663</v>
      </c>
      <c r="AI282" s="91">
        <v>558472</v>
      </c>
      <c r="AJ282" s="91">
        <v>628281</v>
      </c>
      <c r="AK282" s="91">
        <v>698090</v>
      </c>
      <c r="AL282" s="91">
        <v>767899</v>
      </c>
      <c r="AM282" s="172">
        <v>0</v>
      </c>
      <c r="AN282" s="91">
        <v>69808.89</v>
      </c>
      <c r="AO282" s="91">
        <v>139617.78</v>
      </c>
      <c r="AP282" s="91">
        <v>209426.67</v>
      </c>
      <c r="AQ282" s="91">
        <v>279235.56</v>
      </c>
      <c r="AR282" s="91">
        <v>357588.56</v>
      </c>
      <c r="AS282" s="91">
        <v>357588.56</v>
      </c>
      <c r="AT282" s="91">
        <v>357588.56</v>
      </c>
      <c r="AU282" s="91">
        <v>357588.56</v>
      </c>
      <c r="AV282" s="91">
        <v>357588.56</v>
      </c>
      <c r="AW282" s="91">
        <v>357588.56</v>
      </c>
      <c r="AX282" s="91">
        <v>357588.56</v>
      </c>
      <c r="AY282" s="172">
        <v>0</v>
      </c>
      <c r="AZ282" s="91">
        <v>0</v>
      </c>
      <c r="BA282" s="91">
        <v>0</v>
      </c>
      <c r="BB282" s="91">
        <v>0</v>
      </c>
      <c r="BC282" s="91">
        <v>0</v>
      </c>
      <c r="BD282" s="91">
        <v>0</v>
      </c>
      <c r="BE282" s="91">
        <v>0</v>
      </c>
      <c r="BF282" s="91">
        <v>0</v>
      </c>
      <c r="BG282" s="91">
        <v>0</v>
      </c>
      <c r="BH282" s="91">
        <v>0</v>
      </c>
      <c r="BI282" s="91">
        <v>0</v>
      </c>
      <c r="BJ282" s="91">
        <v>0</v>
      </c>
      <c r="BK282" s="172">
        <v>0</v>
      </c>
      <c r="BL282" s="91">
        <v>0</v>
      </c>
      <c r="BM282" s="91">
        <v>0</v>
      </c>
      <c r="BN282" s="91">
        <v>0</v>
      </c>
      <c r="BO282" s="91">
        <v>0</v>
      </c>
      <c r="BP282" s="91">
        <v>0</v>
      </c>
      <c r="BQ282" s="91">
        <v>0</v>
      </c>
      <c r="BR282" s="91">
        <v>0</v>
      </c>
      <c r="BS282" s="91">
        <v>0</v>
      </c>
      <c r="BT282" s="91">
        <v>0</v>
      </c>
      <c r="BU282" s="91">
        <v>0</v>
      </c>
      <c r="BV282" s="91">
        <v>0</v>
      </c>
      <c r="BW282" s="91"/>
      <c r="BX282" s="91"/>
      <c r="BY282" s="91"/>
      <c r="BZ282" s="91"/>
      <c r="CA282" s="91"/>
      <c r="CB282" s="91"/>
    </row>
    <row r="283" spans="1:80" x14ac:dyDescent="0.25">
      <c r="A283" s="136" t="s">
        <v>766</v>
      </c>
      <c r="B283" s="91"/>
      <c r="C283" s="91">
        <v>10483.25</v>
      </c>
      <c r="D283" s="91">
        <v>2144.6</v>
      </c>
      <c r="E283" s="91">
        <v>0</v>
      </c>
      <c r="F283" s="91">
        <v>0</v>
      </c>
      <c r="G283" s="91">
        <v>0</v>
      </c>
      <c r="H283" s="91">
        <v>0</v>
      </c>
      <c r="I283" s="91">
        <v>0</v>
      </c>
      <c r="J283" s="91">
        <v>0</v>
      </c>
      <c r="K283" s="91">
        <v>0</v>
      </c>
      <c r="L283" s="91">
        <v>0</v>
      </c>
      <c r="M283" s="91">
        <v>0</v>
      </c>
      <c r="N283" s="91">
        <v>0</v>
      </c>
      <c r="O283" s="91">
        <v>0</v>
      </c>
      <c r="P283" s="91">
        <v>0</v>
      </c>
      <c r="Q283" s="91">
        <v>0</v>
      </c>
      <c r="R283" s="91">
        <v>0</v>
      </c>
      <c r="S283" s="91">
        <v>0</v>
      </c>
      <c r="T283" s="91">
        <v>0</v>
      </c>
      <c r="U283" s="91">
        <v>0</v>
      </c>
      <c r="V283" s="91">
        <v>0</v>
      </c>
      <c r="W283" s="91">
        <v>0</v>
      </c>
      <c r="X283" s="91">
        <v>0</v>
      </c>
      <c r="Y283" s="91">
        <v>0</v>
      </c>
      <c r="Z283" s="91">
        <v>0</v>
      </c>
      <c r="AA283" s="91">
        <v>0</v>
      </c>
      <c r="AB283" s="91">
        <v>0</v>
      </c>
      <c r="AC283" s="91">
        <v>0</v>
      </c>
      <c r="AD283" s="91">
        <v>0</v>
      </c>
      <c r="AE283" s="91">
        <v>0</v>
      </c>
      <c r="AF283" s="91">
        <v>0</v>
      </c>
      <c r="AG283" s="91">
        <v>0</v>
      </c>
      <c r="AH283" s="91">
        <v>0</v>
      </c>
      <c r="AI283" s="91">
        <v>0</v>
      </c>
      <c r="AJ283" s="91">
        <v>0</v>
      </c>
      <c r="AK283" s="91">
        <v>0</v>
      </c>
      <c r="AL283" s="91">
        <v>0</v>
      </c>
      <c r="AM283" s="91">
        <v>0</v>
      </c>
      <c r="AN283" s="91">
        <v>0</v>
      </c>
      <c r="AO283" s="91">
        <v>0</v>
      </c>
      <c r="AP283" s="91">
        <v>0</v>
      </c>
      <c r="AQ283" s="91">
        <v>0</v>
      </c>
      <c r="AR283" s="91">
        <v>0</v>
      </c>
      <c r="AS283" s="91">
        <v>0</v>
      </c>
      <c r="AT283" s="91">
        <v>0</v>
      </c>
      <c r="AU283" s="91">
        <v>0</v>
      </c>
      <c r="AV283" s="91">
        <v>0</v>
      </c>
      <c r="AW283" s="91">
        <v>0</v>
      </c>
      <c r="AX283" s="91">
        <v>0</v>
      </c>
      <c r="AY283" s="91">
        <v>0</v>
      </c>
      <c r="AZ283" s="91">
        <v>0</v>
      </c>
      <c r="BA283" s="91">
        <v>0</v>
      </c>
      <c r="BB283" s="91">
        <v>0</v>
      </c>
      <c r="BC283" s="91">
        <v>0</v>
      </c>
      <c r="BD283" s="91">
        <v>0</v>
      </c>
      <c r="BE283" s="91">
        <v>0</v>
      </c>
      <c r="BF283" s="91">
        <v>0</v>
      </c>
      <c r="BG283" s="91">
        <v>0</v>
      </c>
      <c r="BH283" s="91">
        <v>0</v>
      </c>
      <c r="BI283" s="91">
        <v>0</v>
      </c>
      <c r="BJ283" s="91">
        <v>0</v>
      </c>
      <c r="BK283" s="91">
        <v>0</v>
      </c>
      <c r="BL283" s="91">
        <v>0</v>
      </c>
      <c r="BM283" s="91">
        <v>0</v>
      </c>
      <c r="BN283" s="91">
        <v>0</v>
      </c>
      <c r="BO283" s="91">
        <v>0</v>
      </c>
      <c r="BP283" s="91">
        <v>0</v>
      </c>
      <c r="BQ283" s="91">
        <v>0</v>
      </c>
      <c r="BR283" s="91">
        <v>0</v>
      </c>
      <c r="BS283" s="91">
        <v>0</v>
      </c>
      <c r="BT283" s="91">
        <v>0</v>
      </c>
      <c r="BU283" s="91">
        <v>0</v>
      </c>
      <c r="BV283" s="91">
        <v>0</v>
      </c>
      <c r="BW283" s="91">
        <v>12627.85</v>
      </c>
      <c r="BX283" s="91">
        <v>0</v>
      </c>
      <c r="BY283" s="91">
        <v>0</v>
      </c>
      <c r="BZ283" s="91">
        <v>0</v>
      </c>
      <c r="CA283" s="91">
        <v>0</v>
      </c>
      <c r="CB283" s="91">
        <v>0</v>
      </c>
    </row>
    <row r="284" spans="1:80" x14ac:dyDescent="0.25">
      <c r="A284" s="149" t="s">
        <v>767</v>
      </c>
      <c r="B284" s="138"/>
      <c r="C284" s="91">
        <v>69808.89</v>
      </c>
      <c r="D284" s="91">
        <v>69808.89</v>
      </c>
      <c r="E284" s="91">
        <v>69808.89</v>
      </c>
      <c r="F284" s="91">
        <v>69808.89</v>
      </c>
      <c r="G284" s="91">
        <v>69808.89</v>
      </c>
      <c r="H284" s="91">
        <v>69808.89</v>
      </c>
      <c r="I284" s="91">
        <v>69808.89</v>
      </c>
      <c r="J284" s="91">
        <v>69808.89</v>
      </c>
      <c r="K284" s="91">
        <v>69808.89</v>
      </c>
      <c r="L284" s="91">
        <v>69808.89</v>
      </c>
      <c r="M284" s="91">
        <v>69808.89</v>
      </c>
      <c r="N284" s="91">
        <v>69808.89</v>
      </c>
      <c r="O284" s="91">
        <v>69809</v>
      </c>
      <c r="P284" s="91">
        <v>69809</v>
      </c>
      <c r="Q284" s="91">
        <v>69809</v>
      </c>
      <c r="R284" s="91">
        <v>69809</v>
      </c>
      <c r="S284" s="91">
        <v>69809</v>
      </c>
      <c r="T284" s="91">
        <v>69809</v>
      </c>
      <c r="U284" s="91">
        <v>69809</v>
      </c>
      <c r="V284" s="91">
        <v>69809</v>
      </c>
      <c r="W284" s="91">
        <v>69809</v>
      </c>
      <c r="X284" s="91">
        <v>69809</v>
      </c>
      <c r="Y284" s="91">
        <v>69809</v>
      </c>
      <c r="Z284" s="91">
        <v>69809</v>
      </c>
      <c r="AA284" s="91">
        <v>69809</v>
      </c>
      <c r="AB284" s="91">
        <v>69809</v>
      </c>
      <c r="AC284" s="91">
        <v>69809</v>
      </c>
      <c r="AD284" s="91">
        <v>69809</v>
      </c>
      <c r="AE284" s="91">
        <v>69809</v>
      </c>
      <c r="AF284" s="91">
        <v>69809</v>
      </c>
      <c r="AG284" s="91">
        <v>69809</v>
      </c>
      <c r="AH284" s="91">
        <v>69809</v>
      </c>
      <c r="AI284" s="91">
        <v>69809</v>
      </c>
      <c r="AJ284" s="91">
        <v>69809</v>
      </c>
      <c r="AK284" s="91">
        <v>69809</v>
      </c>
      <c r="AL284" s="91">
        <v>69809</v>
      </c>
      <c r="AM284" s="91">
        <v>69808.89</v>
      </c>
      <c r="AN284" s="91">
        <v>69808.89</v>
      </c>
      <c r="AO284" s="91">
        <v>69808.89</v>
      </c>
      <c r="AP284" s="91">
        <v>69808.89</v>
      </c>
      <c r="AQ284" s="91">
        <v>78353</v>
      </c>
      <c r="AR284" s="91">
        <v>0</v>
      </c>
      <c r="AS284" s="91">
        <v>0</v>
      </c>
      <c r="AT284" s="91">
        <v>0</v>
      </c>
      <c r="AU284" s="91">
        <v>0</v>
      </c>
      <c r="AV284" s="91">
        <v>0</v>
      </c>
      <c r="AW284" s="91">
        <v>0</v>
      </c>
      <c r="AX284" s="91">
        <v>0</v>
      </c>
      <c r="AY284" s="91">
        <v>0</v>
      </c>
      <c r="AZ284" s="91">
        <v>0</v>
      </c>
      <c r="BA284" s="91">
        <v>0</v>
      </c>
      <c r="BB284" s="91">
        <v>0</v>
      </c>
      <c r="BC284" s="91">
        <v>0</v>
      </c>
      <c r="BD284" s="91">
        <v>0</v>
      </c>
      <c r="BE284" s="91">
        <v>0</v>
      </c>
      <c r="BF284" s="91">
        <v>0</v>
      </c>
      <c r="BG284" s="91">
        <v>0</v>
      </c>
      <c r="BH284" s="91">
        <v>0</v>
      </c>
      <c r="BI284" s="91">
        <v>0</v>
      </c>
      <c r="BJ284" s="91">
        <v>0</v>
      </c>
      <c r="BK284" s="91">
        <v>0</v>
      </c>
      <c r="BL284" s="91">
        <v>0</v>
      </c>
      <c r="BM284" s="91">
        <v>0</v>
      </c>
      <c r="BN284" s="91">
        <v>0</v>
      </c>
      <c r="BO284" s="91">
        <v>0</v>
      </c>
      <c r="BP284" s="91">
        <v>0</v>
      </c>
      <c r="BQ284" s="91">
        <v>0</v>
      </c>
      <c r="BR284" s="91">
        <v>0</v>
      </c>
      <c r="BS284" s="91">
        <v>0</v>
      </c>
      <c r="BT284" s="91">
        <v>0</v>
      </c>
      <c r="BU284" s="91">
        <v>0</v>
      </c>
      <c r="BV284" s="91">
        <v>0</v>
      </c>
      <c r="BW284" s="91">
        <v>837706.68</v>
      </c>
      <c r="BX284" s="91">
        <v>837708</v>
      </c>
      <c r="BY284" s="91">
        <v>837708</v>
      </c>
      <c r="BZ284" s="91">
        <v>357588.56</v>
      </c>
      <c r="CA284" s="91">
        <v>0</v>
      </c>
      <c r="CB284" s="91">
        <v>0</v>
      </c>
    </row>
    <row r="285" spans="1:80" x14ac:dyDescent="0.25">
      <c r="A285" s="136" t="s">
        <v>315</v>
      </c>
      <c r="B285" s="173"/>
      <c r="C285" s="141">
        <v>80292.14</v>
      </c>
      <c r="D285" s="141">
        <v>152245.63</v>
      </c>
      <c r="E285" s="141">
        <v>222054.52</v>
      </c>
      <c r="F285" s="141">
        <v>291863.40999999997</v>
      </c>
      <c r="G285" s="141">
        <v>361672.3</v>
      </c>
      <c r="H285" s="141">
        <v>431481.19</v>
      </c>
      <c r="I285" s="141">
        <v>501290.08</v>
      </c>
      <c r="J285" s="141">
        <v>571098.97</v>
      </c>
      <c r="K285" s="141">
        <v>640907.86</v>
      </c>
      <c r="L285" s="141">
        <v>710716.75</v>
      </c>
      <c r="M285" s="141">
        <v>780525.64</v>
      </c>
      <c r="N285" s="141">
        <v>850334.53</v>
      </c>
      <c r="O285" s="141">
        <v>69809</v>
      </c>
      <c r="P285" s="141">
        <v>139618</v>
      </c>
      <c r="Q285" s="141">
        <v>209427</v>
      </c>
      <c r="R285" s="141">
        <v>279236</v>
      </c>
      <c r="S285" s="141">
        <v>349045</v>
      </c>
      <c r="T285" s="141">
        <v>418854</v>
      </c>
      <c r="U285" s="141">
        <v>488663</v>
      </c>
      <c r="V285" s="141">
        <v>558472</v>
      </c>
      <c r="W285" s="141">
        <v>628281</v>
      </c>
      <c r="X285" s="141">
        <v>698090</v>
      </c>
      <c r="Y285" s="141">
        <v>767899</v>
      </c>
      <c r="Z285" s="141">
        <v>837708</v>
      </c>
      <c r="AA285" s="141">
        <v>69809</v>
      </c>
      <c r="AB285" s="141">
        <v>139618</v>
      </c>
      <c r="AC285" s="141">
        <v>209427</v>
      </c>
      <c r="AD285" s="141">
        <v>279236</v>
      </c>
      <c r="AE285" s="141">
        <v>349045</v>
      </c>
      <c r="AF285" s="141">
        <v>418854</v>
      </c>
      <c r="AG285" s="141">
        <v>488663</v>
      </c>
      <c r="AH285" s="141">
        <v>558472</v>
      </c>
      <c r="AI285" s="141">
        <v>628281</v>
      </c>
      <c r="AJ285" s="141">
        <v>698090</v>
      </c>
      <c r="AK285" s="141">
        <v>767899</v>
      </c>
      <c r="AL285" s="141">
        <v>837708</v>
      </c>
      <c r="AM285" s="141">
        <v>69808.89</v>
      </c>
      <c r="AN285" s="141">
        <v>139617.78</v>
      </c>
      <c r="AO285" s="141">
        <v>209426.67</v>
      </c>
      <c r="AP285" s="141">
        <v>279235.56</v>
      </c>
      <c r="AQ285" s="141">
        <v>357588.56</v>
      </c>
      <c r="AR285" s="141">
        <v>357588.56</v>
      </c>
      <c r="AS285" s="141">
        <v>357588.56</v>
      </c>
      <c r="AT285" s="141">
        <v>357588.56</v>
      </c>
      <c r="AU285" s="141">
        <v>357588.56</v>
      </c>
      <c r="AV285" s="141">
        <v>357588.56</v>
      </c>
      <c r="AW285" s="141">
        <v>357588.56</v>
      </c>
      <c r="AX285" s="141">
        <v>357588.56</v>
      </c>
      <c r="AY285" s="141">
        <v>0</v>
      </c>
      <c r="AZ285" s="141">
        <v>0</v>
      </c>
      <c r="BA285" s="141">
        <v>0</v>
      </c>
      <c r="BB285" s="141">
        <v>0</v>
      </c>
      <c r="BC285" s="141">
        <v>0</v>
      </c>
      <c r="BD285" s="141">
        <v>0</v>
      </c>
      <c r="BE285" s="141">
        <v>0</v>
      </c>
      <c r="BF285" s="141">
        <v>0</v>
      </c>
      <c r="BG285" s="141">
        <v>0</v>
      </c>
      <c r="BH285" s="141">
        <v>0</v>
      </c>
      <c r="BI285" s="141">
        <v>0</v>
      </c>
      <c r="BJ285" s="141">
        <v>0</v>
      </c>
      <c r="BK285" s="141">
        <v>0</v>
      </c>
      <c r="BL285" s="141">
        <v>0</v>
      </c>
      <c r="BM285" s="141">
        <v>0</v>
      </c>
      <c r="BN285" s="141">
        <v>0</v>
      </c>
      <c r="BO285" s="141">
        <v>0</v>
      </c>
      <c r="BP285" s="141">
        <v>0</v>
      </c>
      <c r="BQ285" s="141">
        <v>0</v>
      </c>
      <c r="BR285" s="141">
        <v>0</v>
      </c>
      <c r="BS285" s="141">
        <v>0</v>
      </c>
      <c r="BT285" s="141">
        <v>0</v>
      </c>
      <c r="BU285" s="141">
        <v>0</v>
      </c>
      <c r="BV285" s="141">
        <v>0</v>
      </c>
      <c r="BW285" s="141">
        <v>850334.53</v>
      </c>
      <c r="BX285" s="141">
        <v>837708</v>
      </c>
      <c r="BY285" s="141">
        <v>837708</v>
      </c>
      <c r="BZ285" s="141">
        <v>357588.56</v>
      </c>
      <c r="CA285" s="141">
        <v>0</v>
      </c>
      <c r="CB285" s="141">
        <v>0</v>
      </c>
    </row>
    <row r="286" spans="1:80" x14ac:dyDescent="0.25">
      <c r="A286" s="136" t="s">
        <v>700</v>
      </c>
      <c r="B286" s="91"/>
      <c r="C286" s="91">
        <v>0</v>
      </c>
      <c r="D286" s="91">
        <v>0</v>
      </c>
      <c r="E286" s="91">
        <v>0</v>
      </c>
      <c r="F286" s="91">
        <v>0</v>
      </c>
      <c r="G286" s="91">
        <v>0</v>
      </c>
      <c r="H286" s="91">
        <v>0</v>
      </c>
      <c r="I286" s="91">
        <v>0</v>
      </c>
      <c r="J286" s="91">
        <v>0</v>
      </c>
      <c r="K286" s="91">
        <v>0</v>
      </c>
      <c r="L286" s="91">
        <v>0</v>
      </c>
      <c r="M286" s="91">
        <v>0</v>
      </c>
      <c r="N286" s="91">
        <v>0</v>
      </c>
      <c r="O286" s="91">
        <v>0</v>
      </c>
      <c r="P286" s="91">
        <v>0</v>
      </c>
      <c r="Q286" s="91">
        <v>0</v>
      </c>
      <c r="R286" s="91">
        <v>0</v>
      </c>
      <c r="S286" s="91">
        <v>0</v>
      </c>
      <c r="T286" s="91">
        <v>0</v>
      </c>
      <c r="U286" s="91">
        <v>0</v>
      </c>
      <c r="V286" s="91">
        <v>0</v>
      </c>
      <c r="W286" s="91">
        <v>0</v>
      </c>
      <c r="X286" s="91">
        <v>0</v>
      </c>
      <c r="Y286" s="91">
        <v>0</v>
      </c>
      <c r="Z286" s="91">
        <v>0</v>
      </c>
      <c r="AA286" s="91">
        <v>0</v>
      </c>
      <c r="AB286" s="91">
        <v>0</v>
      </c>
      <c r="AC286" s="91">
        <v>0</v>
      </c>
      <c r="AD286" s="91">
        <v>0</v>
      </c>
      <c r="AE286" s="91">
        <v>0</v>
      </c>
      <c r="AF286" s="91">
        <v>0</v>
      </c>
      <c r="AG286" s="91">
        <v>0</v>
      </c>
      <c r="AH286" s="91">
        <v>0</v>
      </c>
      <c r="AI286" s="91">
        <v>0</v>
      </c>
      <c r="AJ286" s="91">
        <v>0</v>
      </c>
      <c r="AK286" s="91">
        <v>0</v>
      </c>
      <c r="AL286" s="91">
        <v>0</v>
      </c>
      <c r="AM286" s="91">
        <v>0</v>
      </c>
      <c r="AN286" s="91">
        <v>0</v>
      </c>
      <c r="AO286" s="91">
        <v>0</v>
      </c>
      <c r="AP286" s="91">
        <v>0</v>
      </c>
      <c r="AQ286" s="91">
        <v>0</v>
      </c>
      <c r="AR286" s="91">
        <v>0</v>
      </c>
      <c r="AS286" s="91">
        <v>0</v>
      </c>
      <c r="AT286" s="91">
        <v>0</v>
      </c>
      <c r="AU286" s="91">
        <v>0</v>
      </c>
      <c r="AV286" s="91">
        <v>0</v>
      </c>
      <c r="AW286" s="91">
        <v>0</v>
      </c>
      <c r="AX286" s="91">
        <v>0</v>
      </c>
      <c r="AY286" s="91">
        <v>0</v>
      </c>
      <c r="AZ286" s="91">
        <v>0</v>
      </c>
      <c r="BA286" s="91">
        <v>0</v>
      </c>
      <c r="BB286" s="91">
        <v>0</v>
      </c>
      <c r="BC286" s="91">
        <v>0</v>
      </c>
      <c r="BD286" s="91">
        <v>0</v>
      </c>
      <c r="BE286" s="91">
        <v>0</v>
      </c>
      <c r="BF286" s="91">
        <v>0</v>
      </c>
      <c r="BG286" s="91">
        <v>0</v>
      </c>
      <c r="BH286" s="91">
        <v>0</v>
      </c>
      <c r="BI286" s="91">
        <v>0</v>
      </c>
      <c r="BJ286" s="91">
        <v>0</v>
      </c>
      <c r="BK286" s="91">
        <v>0</v>
      </c>
      <c r="BL286" s="91">
        <v>0</v>
      </c>
      <c r="BM286" s="91">
        <v>0</v>
      </c>
      <c r="BN286" s="91">
        <v>0</v>
      </c>
      <c r="BO286" s="91">
        <v>0</v>
      </c>
      <c r="BP286" s="91">
        <v>0</v>
      </c>
      <c r="BQ286" s="91">
        <v>0</v>
      </c>
      <c r="BR286" s="91">
        <v>0</v>
      </c>
      <c r="BS286" s="91">
        <v>0</v>
      </c>
      <c r="BT286" s="91">
        <v>0</v>
      </c>
      <c r="BU286" s="91">
        <v>0</v>
      </c>
      <c r="BV286" s="91">
        <v>0</v>
      </c>
      <c r="BW286" s="91"/>
      <c r="BX286" s="91"/>
      <c r="BY286" s="91"/>
      <c r="BZ286" s="91"/>
      <c r="CA286" s="91"/>
      <c r="CB286" s="91"/>
    </row>
    <row r="287" spans="1:80" x14ac:dyDescent="0.25">
      <c r="A287" s="136"/>
      <c r="B287" s="136"/>
      <c r="C287" s="136"/>
      <c r="D287" s="136"/>
      <c r="E287" s="136"/>
      <c r="F287" s="136"/>
      <c r="G287" s="136"/>
      <c r="H287" s="136"/>
      <c r="I287" s="136"/>
      <c r="J287" s="136"/>
      <c r="K287" s="136"/>
      <c r="L287" s="136"/>
      <c r="M287" s="136"/>
      <c r="N287" s="136"/>
      <c r="O287" s="136"/>
      <c r="P287" s="136"/>
      <c r="Q287" s="136"/>
      <c r="R287" s="136"/>
      <c r="S287" s="136"/>
      <c r="T287" s="136"/>
      <c r="U287" s="136"/>
      <c r="V287" s="136"/>
      <c r="W287" s="136"/>
      <c r="X287" s="136"/>
      <c r="Y287" s="136"/>
      <c r="Z287" s="136"/>
      <c r="AA287" s="136"/>
      <c r="AB287" s="136"/>
      <c r="AC287" s="136"/>
      <c r="AD287" s="136"/>
      <c r="AE287" s="136"/>
      <c r="AF287" s="136"/>
      <c r="AG287" s="136"/>
      <c r="AH287" s="136"/>
      <c r="AI287" s="136"/>
      <c r="AJ287" s="136"/>
      <c r="AK287" s="136"/>
      <c r="AL287" s="136"/>
      <c r="AM287" s="136"/>
      <c r="AN287" s="136"/>
      <c r="AO287" s="136"/>
      <c r="AP287" s="136"/>
      <c r="AQ287" s="136"/>
      <c r="AR287" s="136"/>
      <c r="AS287" s="136"/>
      <c r="AT287" s="136"/>
      <c r="AU287" s="136"/>
      <c r="AV287" s="136"/>
      <c r="AW287" s="136"/>
      <c r="AX287" s="136"/>
      <c r="AY287" s="136"/>
      <c r="AZ287" s="136"/>
      <c r="BA287" s="136"/>
      <c r="BB287" s="136"/>
      <c r="BC287" s="136"/>
      <c r="BD287" s="136"/>
      <c r="BE287" s="136"/>
      <c r="BF287" s="136"/>
      <c r="BG287" s="136"/>
      <c r="BH287" s="136"/>
      <c r="BI287" s="136"/>
      <c r="BJ287" s="136"/>
      <c r="BK287" s="136"/>
      <c r="BL287" s="136"/>
      <c r="BM287" s="136"/>
      <c r="BN287" s="136"/>
      <c r="BO287" s="136"/>
      <c r="BP287" s="136"/>
      <c r="BQ287" s="136"/>
      <c r="BR287" s="136"/>
      <c r="BS287" s="136"/>
      <c r="BT287" s="136"/>
      <c r="BU287" s="136"/>
      <c r="BV287" s="136"/>
      <c r="BW287" s="136"/>
      <c r="BX287" s="136"/>
      <c r="BY287" s="136"/>
      <c r="BZ287" s="136"/>
      <c r="CA287" s="136"/>
      <c r="CB287" s="136"/>
    </row>
    <row r="288" spans="1:80" x14ac:dyDescent="0.25">
      <c r="A288" s="133">
        <v>7100010</v>
      </c>
      <c r="B288" s="134" t="s">
        <v>768</v>
      </c>
      <c r="C288" s="145"/>
      <c r="D288" s="145"/>
      <c r="E288" s="145"/>
      <c r="F288" s="145"/>
      <c r="G288" s="145"/>
      <c r="H288" s="145"/>
      <c r="I288" s="145"/>
      <c r="J288" s="145"/>
      <c r="K288" s="145"/>
      <c r="L288" s="145"/>
      <c r="M288" s="145"/>
      <c r="N288" s="145"/>
      <c r="O288" s="145"/>
      <c r="P288" s="145"/>
      <c r="Q288" s="145"/>
      <c r="R288" s="145"/>
      <c r="S288" s="145"/>
      <c r="T288" s="145"/>
      <c r="U288" s="145"/>
      <c r="V288" s="145"/>
      <c r="W288" s="145"/>
      <c r="X288" s="145"/>
      <c r="Y288" s="145"/>
      <c r="Z288" s="145"/>
      <c r="AA288" s="145"/>
      <c r="AB288" s="145"/>
      <c r="AC288" s="145"/>
      <c r="AD288" s="145"/>
      <c r="AE288" s="145"/>
      <c r="AF288" s="145"/>
      <c r="AG288" s="145"/>
      <c r="AH288" s="145"/>
      <c r="AI288" s="145"/>
      <c r="AJ288" s="145"/>
      <c r="AK288" s="145"/>
      <c r="AL288" s="145"/>
      <c r="AM288" s="145"/>
      <c r="AN288" s="145"/>
      <c r="AO288" s="145"/>
      <c r="AP288" s="145"/>
      <c r="AQ288" s="145"/>
      <c r="AR288" s="145"/>
      <c r="AS288" s="145"/>
      <c r="AT288" s="145"/>
      <c r="AU288" s="145"/>
      <c r="AV288" s="145"/>
      <c r="AW288" s="145"/>
      <c r="AX288" s="145"/>
      <c r="AY288" s="145"/>
      <c r="AZ288" s="145"/>
      <c r="BA288" s="145"/>
      <c r="BB288" s="145"/>
      <c r="BC288" s="145"/>
      <c r="BD288" s="145"/>
      <c r="BE288" s="145"/>
      <c r="BF288" s="145"/>
      <c r="BG288" s="145"/>
      <c r="BH288" s="145"/>
      <c r="BI288" s="145"/>
      <c r="BJ288" s="145"/>
      <c r="BK288" s="145"/>
      <c r="BL288" s="145"/>
      <c r="BM288" s="145"/>
      <c r="BN288" s="145"/>
      <c r="BO288" s="145"/>
      <c r="BP288" s="145"/>
      <c r="BQ288" s="145"/>
      <c r="BR288" s="145"/>
      <c r="BS288" s="145"/>
      <c r="BT288" s="145"/>
      <c r="BU288" s="145"/>
      <c r="BV288" s="145"/>
      <c r="BW288" s="145"/>
      <c r="BX288" s="145"/>
      <c r="BY288" s="145"/>
      <c r="BZ288" s="145"/>
      <c r="CA288" s="145"/>
      <c r="CB288" s="145"/>
    </row>
    <row r="289" spans="1:80" x14ac:dyDescent="0.25">
      <c r="A289" s="136" t="s">
        <v>698</v>
      </c>
      <c r="B289" s="91"/>
      <c r="C289" s="91">
        <v>0</v>
      </c>
      <c r="D289" s="91">
        <v>-996048.69</v>
      </c>
      <c r="E289" s="91">
        <v>-2057942.04</v>
      </c>
      <c r="F289" s="91">
        <v>-3196167.84</v>
      </c>
      <c r="G289" s="91">
        <v>-4458517.72</v>
      </c>
      <c r="H289" s="91">
        <v>-5836742.1399999997</v>
      </c>
      <c r="I289" s="91">
        <v>-7348662.2699999996</v>
      </c>
      <c r="J289" s="91">
        <v>-9021827.5600000005</v>
      </c>
      <c r="K289" s="91">
        <v>-10846316.82</v>
      </c>
      <c r="L289" s="91">
        <v>-12798677.66</v>
      </c>
      <c r="M289" s="91">
        <v>-14879991.35</v>
      </c>
      <c r="N289" s="91">
        <v>-17070705.550000001</v>
      </c>
      <c r="O289" s="172">
        <v>0</v>
      </c>
      <c r="P289" s="91">
        <v>-1609893.14</v>
      </c>
      <c r="Q289" s="91">
        <v>-3348567.51</v>
      </c>
      <c r="R289" s="91">
        <v>-5243187.38</v>
      </c>
      <c r="S289" s="91">
        <v>-7324865.7199999997</v>
      </c>
      <c r="T289" s="91">
        <v>-9546049.2799999993</v>
      </c>
      <c r="U289" s="91">
        <v>-11980882.32</v>
      </c>
      <c r="V289" s="91">
        <v>-14692655.32</v>
      </c>
      <c r="W289" s="91">
        <v>-17617079.940000001</v>
      </c>
      <c r="X289" s="91">
        <v>-20701487.399999999</v>
      </c>
      <c r="Y289" s="91">
        <v>-23951187.989999998</v>
      </c>
      <c r="Z289" s="91">
        <v>-27418198</v>
      </c>
      <c r="AA289" s="172">
        <v>0</v>
      </c>
      <c r="AB289" s="91">
        <v>-3349541.01</v>
      </c>
      <c r="AC289" s="91">
        <v>-7008040.6900000004</v>
      </c>
      <c r="AD289" s="91">
        <v>-10885736.42</v>
      </c>
      <c r="AE289" s="91">
        <v>-14733954.109999999</v>
      </c>
      <c r="AF289" s="91">
        <v>-18032311.710000001</v>
      </c>
      <c r="AG289" s="91">
        <v>-20503589.739999998</v>
      </c>
      <c r="AH289" s="91">
        <v>-22677263.050000001</v>
      </c>
      <c r="AI289" s="91">
        <v>-25088946.210000001</v>
      </c>
      <c r="AJ289" s="91">
        <v>-27660076.140000001</v>
      </c>
      <c r="AK289" s="91">
        <v>-30307981.879999999</v>
      </c>
      <c r="AL289" s="91">
        <v>-33014974.98</v>
      </c>
      <c r="AM289" s="172">
        <v>0</v>
      </c>
      <c r="AN289" s="91">
        <v>-2003162.7</v>
      </c>
      <c r="AO289" s="91">
        <v>-4211599.99</v>
      </c>
      <c r="AP289" s="91">
        <v>-6445204.96</v>
      </c>
      <c r="AQ289" s="91">
        <v>-8705143.6300000008</v>
      </c>
      <c r="AR289" s="91">
        <v>-11170252.25</v>
      </c>
      <c r="AS289" s="91">
        <v>-13731110.369999999</v>
      </c>
      <c r="AT289" s="91">
        <v>-16390821.689999999</v>
      </c>
      <c r="AU289" s="91">
        <v>-19252227.780000001</v>
      </c>
      <c r="AV289" s="91">
        <v>-22130831.539999999</v>
      </c>
      <c r="AW289" s="91">
        <v>-25002192.859999999</v>
      </c>
      <c r="AX289" s="91">
        <v>-28045203.440000001</v>
      </c>
      <c r="AY289" s="172">
        <v>0</v>
      </c>
      <c r="AZ289" s="91">
        <v>-2006064.29</v>
      </c>
      <c r="BA289" s="91">
        <v>-4248279.9800000004</v>
      </c>
      <c r="BB289" s="91">
        <v>-6772523.1299999999</v>
      </c>
      <c r="BC289" s="91">
        <v>-9538397.7699999996</v>
      </c>
      <c r="BD289" s="91">
        <v>-12516414.23</v>
      </c>
      <c r="BE289" s="91">
        <v>-15721499.810000001</v>
      </c>
      <c r="BF289" s="91">
        <v>-19189448.18</v>
      </c>
      <c r="BG289" s="91">
        <v>-22904390.719999999</v>
      </c>
      <c r="BH289" s="91">
        <v>-26736140.350000001</v>
      </c>
      <c r="BI289" s="91">
        <v>-30698767.23</v>
      </c>
      <c r="BJ289" s="91">
        <v>-34903985.829999998</v>
      </c>
      <c r="BK289" s="172">
        <v>0</v>
      </c>
      <c r="BL289" s="91">
        <v>-3416855.48</v>
      </c>
      <c r="BM289" s="91">
        <v>-7120317.3300000001</v>
      </c>
      <c r="BN289" s="91">
        <v>-11115071.58</v>
      </c>
      <c r="BO289" s="91">
        <v>-15368593.77</v>
      </c>
      <c r="BP289" s="91">
        <v>-19844924.289999999</v>
      </c>
      <c r="BQ289" s="91">
        <v>-24584328.66</v>
      </c>
      <c r="BR289" s="91">
        <v>-29601836.5</v>
      </c>
      <c r="BS289" s="91">
        <v>-34856403.670000002</v>
      </c>
      <c r="BT289" s="91">
        <v>-39898140.390000001</v>
      </c>
      <c r="BU289" s="91">
        <v>-44721821.600000001</v>
      </c>
      <c r="BV289" s="91">
        <v>-49779590.420000002</v>
      </c>
      <c r="BW289" s="91"/>
      <c r="BX289" s="91"/>
      <c r="BY289" s="91"/>
      <c r="BZ289" s="91"/>
      <c r="CA289" s="91"/>
      <c r="CB289" s="91"/>
    </row>
    <row r="290" spans="1:80" x14ac:dyDescent="0.25">
      <c r="A290" s="136" t="s">
        <v>674</v>
      </c>
      <c r="B290" s="155"/>
      <c r="C290" s="91">
        <v>-996048.69</v>
      </c>
      <c r="D290" s="91">
        <v>-1061893.3500000001</v>
      </c>
      <c r="E290" s="91">
        <v>-1138225.8</v>
      </c>
      <c r="F290" s="91">
        <v>-1262349.8799999999</v>
      </c>
      <c r="G290" s="91">
        <v>-1378224.42</v>
      </c>
      <c r="H290" s="91">
        <v>-1511920.13</v>
      </c>
      <c r="I290" s="91">
        <v>-1673165.29</v>
      </c>
      <c r="J290" s="91">
        <v>-1824489.26</v>
      </c>
      <c r="K290" s="91">
        <v>-1952360.84</v>
      </c>
      <c r="L290" s="91">
        <v>-2081313.69</v>
      </c>
      <c r="M290" s="91">
        <v>-2190714.2000000002</v>
      </c>
      <c r="N290" s="91">
        <v>-1859640.88</v>
      </c>
      <c r="O290" s="91">
        <v>-1609893.14</v>
      </c>
      <c r="P290" s="91">
        <v>-1738674.37</v>
      </c>
      <c r="Q290" s="91">
        <v>-1894619.87</v>
      </c>
      <c r="R290" s="91">
        <v>-2081678.34</v>
      </c>
      <c r="S290" s="91">
        <v>-2221183.56</v>
      </c>
      <c r="T290" s="91">
        <v>-2434833.04</v>
      </c>
      <c r="U290" s="91">
        <v>-2711773</v>
      </c>
      <c r="V290" s="91">
        <v>-2924424.62</v>
      </c>
      <c r="W290" s="91">
        <v>-3084407.46</v>
      </c>
      <c r="X290" s="91">
        <v>-3249700.59</v>
      </c>
      <c r="Y290" s="91">
        <v>-3467010.01</v>
      </c>
      <c r="Z290" s="91">
        <v>-3342061.76</v>
      </c>
      <c r="AA290" s="91">
        <v>-3349541.01</v>
      </c>
      <c r="AB290" s="91">
        <v>-3658499.68</v>
      </c>
      <c r="AC290" s="91">
        <v>-3877695.73</v>
      </c>
      <c r="AD290" s="91">
        <v>-3848217.69</v>
      </c>
      <c r="AE290" s="91">
        <v>-3298357.6</v>
      </c>
      <c r="AF290" s="91">
        <v>-2471278.0299999998</v>
      </c>
      <c r="AG290" s="91">
        <v>-2173673.31</v>
      </c>
      <c r="AH290" s="91">
        <v>-2411683.16</v>
      </c>
      <c r="AI290" s="91">
        <v>-2571129.9300000002</v>
      </c>
      <c r="AJ290" s="91">
        <v>-2647905.7400000002</v>
      </c>
      <c r="AK290" s="91">
        <v>-2706993.1</v>
      </c>
      <c r="AL290" s="91">
        <v>-2339546.1800000002</v>
      </c>
      <c r="AM290" s="91">
        <v>-2003162.7</v>
      </c>
      <c r="AN290" s="91">
        <v>-2208437.29</v>
      </c>
      <c r="AO290" s="91">
        <v>-2233604.9700000002</v>
      </c>
      <c r="AP290" s="91">
        <v>-2259938.67</v>
      </c>
      <c r="AQ290" s="91">
        <v>-2465108.62</v>
      </c>
      <c r="AR290" s="91">
        <v>-2560858.12</v>
      </c>
      <c r="AS290" s="91">
        <v>-2659711.3199999998</v>
      </c>
      <c r="AT290" s="91">
        <v>-2861406.09</v>
      </c>
      <c r="AU290" s="91">
        <v>-2878603.76</v>
      </c>
      <c r="AV290" s="91">
        <v>-2871361.32</v>
      </c>
      <c r="AW290" s="91">
        <v>-3043010.58</v>
      </c>
      <c r="AX290" s="91">
        <v>-2539131.2999999998</v>
      </c>
      <c r="AY290" s="91">
        <v>-2006064.29</v>
      </c>
      <c r="AZ290" s="91">
        <v>-2242215.69</v>
      </c>
      <c r="BA290" s="91">
        <v>-2524243.15</v>
      </c>
      <c r="BB290" s="91">
        <v>-2765874.64</v>
      </c>
      <c r="BC290" s="91">
        <v>-2978016.46</v>
      </c>
      <c r="BD290" s="91">
        <v>-3205085.58</v>
      </c>
      <c r="BE290" s="91">
        <v>-3467948.37</v>
      </c>
      <c r="BF290" s="91">
        <v>-3714942.54</v>
      </c>
      <c r="BG290" s="91">
        <v>-3831749.63</v>
      </c>
      <c r="BH290" s="91">
        <v>-3962626.88</v>
      </c>
      <c r="BI290" s="91">
        <v>-4205218.5999999996</v>
      </c>
      <c r="BJ290" s="91">
        <v>-3818453.88</v>
      </c>
      <c r="BK290" s="91">
        <v>-3416855.48</v>
      </c>
      <c r="BL290" s="91">
        <v>-3703461.85</v>
      </c>
      <c r="BM290" s="91">
        <v>-3994754.25</v>
      </c>
      <c r="BN290" s="91">
        <v>-4253522.1900000004</v>
      </c>
      <c r="BO290" s="91">
        <v>-4476330.5199999996</v>
      </c>
      <c r="BP290" s="91">
        <v>-4739404.37</v>
      </c>
      <c r="BQ290" s="91">
        <v>-5017507.8399999999</v>
      </c>
      <c r="BR290" s="91">
        <v>-5254567.17</v>
      </c>
      <c r="BS290" s="91">
        <v>-5041736.72</v>
      </c>
      <c r="BT290" s="91">
        <v>-4823681.21</v>
      </c>
      <c r="BU290" s="91">
        <v>-5057768.82</v>
      </c>
      <c r="BV290" s="91">
        <v>-4434120.4800000004</v>
      </c>
      <c r="BW290" s="91">
        <v>-18930346.429999996</v>
      </c>
      <c r="BX290" s="91">
        <v>-30760259.759999998</v>
      </c>
      <c r="BY290" s="91">
        <v>-35354521.160000004</v>
      </c>
      <c r="BZ290" s="91">
        <v>-30584334.739999998</v>
      </c>
      <c r="CA290" s="91">
        <v>-38722439.710000001</v>
      </c>
      <c r="CB290" s="91">
        <v>-54213710.900000006</v>
      </c>
    </row>
    <row r="291" spans="1:80" x14ac:dyDescent="0.25">
      <c r="A291" s="137" t="s">
        <v>643</v>
      </c>
      <c r="B291" s="138"/>
      <c r="C291" s="138"/>
      <c r="D291" s="138"/>
      <c r="E291" s="138"/>
      <c r="F291" s="138"/>
      <c r="G291" s="138"/>
      <c r="H291" s="138"/>
      <c r="I291" s="138"/>
      <c r="J291" s="138"/>
      <c r="K291" s="138"/>
      <c r="L291" s="138"/>
      <c r="M291" s="138"/>
      <c r="N291" s="138"/>
      <c r="O291" s="138"/>
      <c r="P291" s="138"/>
      <c r="Q291" s="138"/>
      <c r="R291" s="138"/>
      <c r="S291" s="138"/>
      <c r="T291" s="138"/>
      <c r="U291" s="138"/>
      <c r="V291" s="138"/>
      <c r="W291" s="138"/>
      <c r="X291" s="138"/>
      <c r="Y291" s="138"/>
      <c r="Z291" s="138"/>
      <c r="AA291" s="138"/>
      <c r="AB291" s="138"/>
      <c r="AC291" s="138"/>
      <c r="AD291" s="138"/>
      <c r="AE291" s="138"/>
      <c r="AF291" s="138"/>
      <c r="AG291" s="138"/>
      <c r="AH291" s="138"/>
      <c r="AI291" s="138"/>
      <c r="AJ291" s="138"/>
      <c r="AK291" s="138"/>
      <c r="AL291" s="138"/>
      <c r="AM291" s="138"/>
      <c r="AN291" s="138"/>
      <c r="AO291" s="138"/>
      <c r="AP291" s="138"/>
      <c r="AQ291" s="138"/>
      <c r="AR291" s="138"/>
      <c r="AS291" s="138"/>
      <c r="AT291" s="138"/>
      <c r="AU291" s="138"/>
      <c r="AV291" s="138"/>
      <c r="AW291" s="138"/>
      <c r="AX291" s="138"/>
      <c r="AY291" s="138"/>
      <c r="AZ291" s="138"/>
      <c r="BA291" s="138"/>
      <c r="BB291" s="138"/>
      <c r="BC291" s="138"/>
      <c r="BD291" s="138"/>
      <c r="BE291" s="138"/>
      <c r="BF291" s="138"/>
      <c r="BG291" s="138"/>
      <c r="BH291" s="138"/>
      <c r="BI291" s="138"/>
      <c r="BJ291" s="138"/>
      <c r="BK291" s="138"/>
      <c r="BL291" s="138"/>
      <c r="BM291" s="138"/>
      <c r="BN291" s="138"/>
      <c r="BO291" s="138"/>
      <c r="BP291" s="138"/>
      <c r="BQ291" s="138"/>
      <c r="BR291" s="138"/>
      <c r="BS291" s="138"/>
      <c r="BT291" s="138"/>
      <c r="BU291" s="138"/>
      <c r="BV291" s="138"/>
      <c r="BW291" s="91">
        <v>0</v>
      </c>
      <c r="BX291" s="91">
        <v>0</v>
      </c>
      <c r="BY291" s="91">
        <v>0</v>
      </c>
      <c r="BZ291" s="91">
        <v>0</v>
      </c>
      <c r="CA291" s="91">
        <v>0</v>
      </c>
      <c r="CB291" s="91">
        <v>0</v>
      </c>
    </row>
    <row r="292" spans="1:80" x14ac:dyDescent="0.25">
      <c r="A292" s="136" t="s">
        <v>315</v>
      </c>
      <c r="B292" s="173"/>
      <c r="C292" s="141">
        <v>-996048.69</v>
      </c>
      <c r="D292" s="141">
        <v>-2057942.04</v>
      </c>
      <c r="E292" s="141">
        <v>-3196167.84</v>
      </c>
      <c r="F292" s="141">
        <v>-4458517.72</v>
      </c>
      <c r="G292" s="141">
        <v>-5836742.1399999997</v>
      </c>
      <c r="H292" s="141">
        <v>-7348662.2699999996</v>
      </c>
      <c r="I292" s="141">
        <v>-9021827.5600000005</v>
      </c>
      <c r="J292" s="141">
        <v>-10846316.82</v>
      </c>
      <c r="K292" s="141">
        <v>-12798677.66</v>
      </c>
      <c r="L292" s="141">
        <v>-14879991.35</v>
      </c>
      <c r="M292" s="141">
        <v>-17070705.550000001</v>
      </c>
      <c r="N292" s="141">
        <v>-18930346.43</v>
      </c>
      <c r="O292" s="141">
        <v>-1609893.14</v>
      </c>
      <c r="P292" s="141">
        <v>-3348567.51</v>
      </c>
      <c r="Q292" s="141">
        <v>-5243187.38</v>
      </c>
      <c r="R292" s="141">
        <v>-7324865.7199999997</v>
      </c>
      <c r="S292" s="141">
        <v>-9546049.2799999993</v>
      </c>
      <c r="T292" s="141">
        <v>-11980882.32</v>
      </c>
      <c r="U292" s="141">
        <v>-14692655.32</v>
      </c>
      <c r="V292" s="141">
        <v>-17617079.940000001</v>
      </c>
      <c r="W292" s="141">
        <v>-20701487.399999999</v>
      </c>
      <c r="X292" s="141">
        <v>-23951187.989999998</v>
      </c>
      <c r="Y292" s="141">
        <v>-27418198</v>
      </c>
      <c r="Z292" s="141">
        <v>-30760259.760000002</v>
      </c>
      <c r="AA292" s="141">
        <v>-3349541.01</v>
      </c>
      <c r="AB292" s="141">
        <v>-7008040.6900000004</v>
      </c>
      <c r="AC292" s="141">
        <v>-10885736.42</v>
      </c>
      <c r="AD292" s="141">
        <v>-14733954.109999999</v>
      </c>
      <c r="AE292" s="141">
        <v>-18032311.710000001</v>
      </c>
      <c r="AF292" s="141">
        <v>-20503589.739999998</v>
      </c>
      <c r="AG292" s="141">
        <v>-22677263.050000001</v>
      </c>
      <c r="AH292" s="141">
        <v>-25088946.210000001</v>
      </c>
      <c r="AI292" s="141">
        <v>-27660076.140000001</v>
      </c>
      <c r="AJ292" s="141">
        <v>-30307981.879999999</v>
      </c>
      <c r="AK292" s="141">
        <v>-33014974.98</v>
      </c>
      <c r="AL292" s="141">
        <v>-35354521.159999996</v>
      </c>
      <c r="AM292" s="141">
        <v>-2003162.7</v>
      </c>
      <c r="AN292" s="141">
        <v>-4211599.99</v>
      </c>
      <c r="AO292" s="141">
        <v>-6445204.96</v>
      </c>
      <c r="AP292" s="141">
        <v>-8705143.6300000008</v>
      </c>
      <c r="AQ292" s="141">
        <v>-11170252.25</v>
      </c>
      <c r="AR292" s="141">
        <v>-13731110.369999999</v>
      </c>
      <c r="AS292" s="141">
        <v>-16390821.689999999</v>
      </c>
      <c r="AT292" s="141">
        <v>-19252227.780000001</v>
      </c>
      <c r="AU292" s="141">
        <v>-22130831.539999999</v>
      </c>
      <c r="AV292" s="141">
        <v>-25002192.859999999</v>
      </c>
      <c r="AW292" s="141">
        <v>-28045203.440000001</v>
      </c>
      <c r="AX292" s="141">
        <v>-30584334.739999998</v>
      </c>
      <c r="AY292" s="141">
        <v>-2006064.29</v>
      </c>
      <c r="AZ292" s="141">
        <v>-4248279.9800000004</v>
      </c>
      <c r="BA292" s="141">
        <v>-6772523.1299999999</v>
      </c>
      <c r="BB292" s="141">
        <v>-9538397.7699999996</v>
      </c>
      <c r="BC292" s="141">
        <v>-12516414.23</v>
      </c>
      <c r="BD292" s="141">
        <v>-15721499.810000001</v>
      </c>
      <c r="BE292" s="141">
        <v>-19189448.18</v>
      </c>
      <c r="BF292" s="141">
        <v>-22904390.719999999</v>
      </c>
      <c r="BG292" s="141">
        <v>-26736140.350000001</v>
      </c>
      <c r="BH292" s="141">
        <v>-30698767.23</v>
      </c>
      <c r="BI292" s="141">
        <v>-34903985.829999998</v>
      </c>
      <c r="BJ292" s="141">
        <v>-38722439.710000001</v>
      </c>
      <c r="BK292" s="141">
        <v>-3416855.48</v>
      </c>
      <c r="BL292" s="141">
        <v>-7120317.3300000001</v>
      </c>
      <c r="BM292" s="141">
        <v>-11115071.58</v>
      </c>
      <c r="BN292" s="141">
        <v>-15368593.77</v>
      </c>
      <c r="BO292" s="141">
        <v>-19844924.289999999</v>
      </c>
      <c r="BP292" s="141">
        <v>-24584328.66</v>
      </c>
      <c r="BQ292" s="141">
        <v>-29601836.5</v>
      </c>
      <c r="BR292" s="141">
        <v>-34856403.670000002</v>
      </c>
      <c r="BS292" s="141">
        <v>-39898140.390000001</v>
      </c>
      <c r="BT292" s="141">
        <v>-44721821.600000001</v>
      </c>
      <c r="BU292" s="141">
        <v>-49779590.420000002</v>
      </c>
      <c r="BV292" s="141">
        <v>-54213710.899999999</v>
      </c>
      <c r="BW292" s="141">
        <v>-18930346.43</v>
      </c>
      <c r="BX292" s="141">
        <v>-30760259.760000002</v>
      </c>
      <c r="BY292" s="141">
        <v>-35354521.159999996</v>
      </c>
      <c r="BZ292" s="141">
        <v>-30584334.739999998</v>
      </c>
      <c r="CA292" s="141">
        <v>-38722439.710000001</v>
      </c>
      <c r="CB292" s="141">
        <v>-54213710.899999999</v>
      </c>
    </row>
    <row r="293" spans="1:80" x14ac:dyDescent="0.25">
      <c r="A293" s="136" t="s">
        <v>700</v>
      </c>
      <c r="B293" s="91"/>
      <c r="C293" s="91">
        <v>0</v>
      </c>
      <c r="D293" s="91">
        <v>0</v>
      </c>
      <c r="E293" s="91">
        <v>0</v>
      </c>
      <c r="F293" s="91">
        <v>0</v>
      </c>
      <c r="G293" s="91">
        <v>0</v>
      </c>
      <c r="H293" s="91">
        <v>0</v>
      </c>
      <c r="I293" s="91">
        <v>0</v>
      </c>
      <c r="J293" s="91">
        <v>0</v>
      </c>
      <c r="K293" s="91">
        <v>0</v>
      </c>
      <c r="L293" s="91">
        <v>0</v>
      </c>
      <c r="M293" s="91">
        <v>0</v>
      </c>
      <c r="N293" s="91">
        <v>0</v>
      </c>
      <c r="O293" s="91">
        <v>0</v>
      </c>
      <c r="P293" s="91">
        <v>0</v>
      </c>
      <c r="Q293" s="91">
        <v>0</v>
      </c>
      <c r="R293" s="91">
        <v>0</v>
      </c>
      <c r="S293" s="91">
        <v>0</v>
      </c>
      <c r="T293" s="91">
        <v>0</v>
      </c>
      <c r="U293" s="91">
        <v>0</v>
      </c>
      <c r="V293" s="91">
        <v>0</v>
      </c>
      <c r="W293" s="91">
        <v>0</v>
      </c>
      <c r="X293" s="91">
        <v>0</v>
      </c>
      <c r="Y293" s="91">
        <v>0</v>
      </c>
      <c r="Z293" s="91">
        <v>0</v>
      </c>
      <c r="AA293" s="91">
        <v>0</v>
      </c>
      <c r="AB293" s="91">
        <v>0</v>
      </c>
      <c r="AC293" s="91">
        <v>0</v>
      </c>
      <c r="AD293" s="91">
        <v>0</v>
      </c>
      <c r="AE293" s="91">
        <v>0</v>
      </c>
      <c r="AF293" s="91">
        <v>0</v>
      </c>
      <c r="AG293" s="91">
        <v>0</v>
      </c>
      <c r="AH293" s="91">
        <v>0</v>
      </c>
      <c r="AI293" s="91">
        <v>0</v>
      </c>
      <c r="AJ293" s="91">
        <v>0</v>
      </c>
      <c r="AK293" s="91">
        <v>0</v>
      </c>
      <c r="AL293" s="91">
        <v>0</v>
      </c>
      <c r="AM293" s="91">
        <v>0</v>
      </c>
      <c r="AN293" s="91">
        <v>0</v>
      </c>
      <c r="AO293" s="91">
        <v>0</v>
      </c>
      <c r="AP293" s="91">
        <v>0</v>
      </c>
      <c r="AQ293" s="91">
        <v>0</v>
      </c>
      <c r="AR293" s="91">
        <v>0</v>
      </c>
      <c r="AS293" s="91">
        <v>0</v>
      </c>
      <c r="AT293" s="91">
        <v>0</v>
      </c>
      <c r="AU293" s="91">
        <v>0</v>
      </c>
      <c r="AV293" s="91">
        <v>0</v>
      </c>
      <c r="AW293" s="91">
        <v>0</v>
      </c>
      <c r="AX293" s="91">
        <v>0</v>
      </c>
      <c r="AY293" s="91">
        <v>0</v>
      </c>
      <c r="AZ293" s="91">
        <v>0</v>
      </c>
      <c r="BA293" s="91">
        <v>0</v>
      </c>
      <c r="BB293" s="91">
        <v>0</v>
      </c>
      <c r="BC293" s="91">
        <v>0</v>
      </c>
      <c r="BD293" s="91">
        <v>0</v>
      </c>
      <c r="BE293" s="91">
        <v>0</v>
      </c>
      <c r="BF293" s="91">
        <v>0</v>
      </c>
      <c r="BG293" s="91">
        <v>0</v>
      </c>
      <c r="BH293" s="91">
        <v>0</v>
      </c>
      <c r="BI293" s="91">
        <v>0</v>
      </c>
      <c r="BJ293" s="91">
        <v>0</v>
      </c>
      <c r="BK293" s="91">
        <v>0</v>
      </c>
      <c r="BL293" s="91">
        <v>0</v>
      </c>
      <c r="BM293" s="91">
        <v>0</v>
      </c>
      <c r="BN293" s="91">
        <v>0</v>
      </c>
      <c r="BO293" s="91">
        <v>0</v>
      </c>
      <c r="BP293" s="91">
        <v>0</v>
      </c>
      <c r="BQ293" s="91">
        <v>0</v>
      </c>
      <c r="BR293" s="91">
        <v>0</v>
      </c>
      <c r="BS293" s="91">
        <v>0</v>
      </c>
      <c r="BT293" s="91">
        <v>0</v>
      </c>
      <c r="BU293" s="91">
        <v>0</v>
      </c>
      <c r="BV293" s="91">
        <v>0</v>
      </c>
      <c r="BW293" s="91"/>
      <c r="BX293" s="91"/>
      <c r="BY293" s="91"/>
      <c r="BZ293" s="91"/>
      <c r="CA293" s="91"/>
      <c r="CB293" s="91"/>
    </row>
    <row r="294" spans="1:80" x14ac:dyDescent="0.25">
      <c r="A294" s="136"/>
      <c r="B294" s="91"/>
      <c r="C294" s="91"/>
      <c r="D294" s="91"/>
      <c r="E294" s="91"/>
      <c r="F294" s="91"/>
      <c r="G294" s="91"/>
      <c r="H294" s="91"/>
      <c r="I294" s="91"/>
      <c r="J294" s="91"/>
      <c r="K294" s="91"/>
      <c r="L294" s="91"/>
      <c r="M294" s="91"/>
      <c r="N294" s="91"/>
      <c r="O294" s="91"/>
      <c r="P294" s="91"/>
      <c r="Q294" s="91"/>
      <c r="R294" s="91"/>
      <c r="S294" s="91"/>
      <c r="T294" s="91"/>
      <c r="U294" s="91"/>
      <c r="V294" s="91"/>
      <c r="W294" s="91"/>
      <c r="X294" s="91"/>
      <c r="Y294" s="91"/>
      <c r="Z294" s="91"/>
      <c r="AA294" s="91"/>
      <c r="AB294" s="91"/>
      <c r="AC294" s="91"/>
      <c r="AD294" s="91"/>
      <c r="AE294" s="91"/>
      <c r="AF294" s="91"/>
      <c r="AG294" s="91"/>
      <c r="AH294" s="91"/>
      <c r="AI294" s="91"/>
      <c r="AJ294" s="91"/>
      <c r="AK294" s="91"/>
      <c r="AL294" s="91"/>
      <c r="AM294" s="91"/>
      <c r="AN294" s="91"/>
      <c r="AO294" s="91"/>
      <c r="AP294" s="91"/>
      <c r="AQ294" s="91"/>
      <c r="AR294" s="91"/>
      <c r="AS294" s="91"/>
      <c r="AT294" s="91"/>
      <c r="AU294" s="91"/>
      <c r="AV294" s="91"/>
      <c r="AW294" s="91"/>
      <c r="AX294" s="91"/>
      <c r="AY294" s="91"/>
      <c r="AZ294" s="91"/>
      <c r="BA294" s="91"/>
      <c r="BB294" s="91"/>
      <c r="BC294" s="91"/>
      <c r="BD294" s="91"/>
      <c r="BE294" s="91"/>
      <c r="BF294" s="91"/>
      <c r="BG294" s="91"/>
      <c r="BH294" s="91"/>
      <c r="BI294" s="91"/>
      <c r="BJ294" s="91"/>
      <c r="BK294" s="91"/>
      <c r="BL294" s="91"/>
      <c r="BM294" s="91"/>
      <c r="BN294" s="91"/>
      <c r="BO294" s="91"/>
      <c r="BP294" s="91"/>
      <c r="BQ294" s="91"/>
      <c r="BR294" s="91"/>
      <c r="BS294" s="91"/>
      <c r="BT294" s="91"/>
      <c r="BU294" s="91"/>
      <c r="BV294" s="91"/>
      <c r="BW294" s="91"/>
      <c r="BX294" s="91"/>
      <c r="BY294" s="91"/>
      <c r="BZ294" s="91"/>
      <c r="CA294" s="91"/>
      <c r="CB294" s="91"/>
    </row>
    <row r="295" spans="1:80" x14ac:dyDescent="0.25">
      <c r="A295" s="133">
        <v>7500010</v>
      </c>
      <c r="B295" s="134" t="s">
        <v>769</v>
      </c>
      <c r="C295" s="145"/>
      <c r="D295" s="145"/>
      <c r="E295" s="145"/>
      <c r="F295" s="145"/>
      <c r="G295" s="145"/>
      <c r="H295" s="145"/>
      <c r="I295" s="145"/>
      <c r="J295" s="145"/>
      <c r="K295" s="145"/>
      <c r="L295" s="145"/>
      <c r="M295" s="145"/>
      <c r="N295" s="145"/>
      <c r="O295" s="145"/>
      <c r="P295" s="145"/>
      <c r="Q295" s="145"/>
      <c r="R295" s="145"/>
      <c r="S295" s="145"/>
      <c r="T295" s="145"/>
      <c r="U295" s="145"/>
      <c r="V295" s="145"/>
      <c r="W295" s="145"/>
      <c r="X295" s="145"/>
      <c r="Y295" s="145"/>
      <c r="Z295" s="145"/>
      <c r="AA295" s="145"/>
      <c r="AB295" s="145"/>
      <c r="AC295" s="145"/>
      <c r="AD295" s="145"/>
      <c r="AE295" s="145"/>
      <c r="AF295" s="145"/>
      <c r="AG295" s="145"/>
      <c r="AH295" s="145"/>
      <c r="AI295" s="145"/>
      <c r="AJ295" s="145"/>
      <c r="AK295" s="145"/>
      <c r="AL295" s="145"/>
      <c r="AM295" s="145"/>
      <c r="AN295" s="145"/>
      <c r="AO295" s="145"/>
      <c r="AP295" s="145"/>
      <c r="AQ295" s="145"/>
      <c r="AR295" s="145"/>
      <c r="AS295" s="145"/>
      <c r="AT295" s="145"/>
      <c r="AU295" s="145"/>
      <c r="AV295" s="145"/>
      <c r="AW295" s="145"/>
      <c r="AX295" s="145"/>
      <c r="AY295" s="145"/>
      <c r="AZ295" s="145"/>
      <c r="BA295" s="145"/>
      <c r="BB295" s="145"/>
      <c r="BC295" s="145"/>
      <c r="BD295" s="145"/>
      <c r="BE295" s="145"/>
      <c r="BF295" s="145"/>
      <c r="BG295" s="145"/>
      <c r="BH295" s="145"/>
      <c r="BI295" s="145"/>
      <c r="BJ295" s="145"/>
      <c r="BK295" s="145"/>
      <c r="BL295" s="145"/>
      <c r="BM295" s="145"/>
      <c r="BN295" s="145"/>
      <c r="BO295" s="145"/>
      <c r="BP295" s="145"/>
      <c r="BQ295" s="145"/>
      <c r="BR295" s="145"/>
      <c r="BS295" s="145"/>
      <c r="BT295" s="145"/>
      <c r="BU295" s="145"/>
      <c r="BV295" s="145"/>
      <c r="BW295" s="145"/>
      <c r="BX295" s="145"/>
      <c r="BY295" s="145"/>
      <c r="BZ295" s="145"/>
      <c r="CA295" s="145"/>
      <c r="CB295" s="145"/>
    </row>
    <row r="296" spans="1:80" x14ac:dyDescent="0.25">
      <c r="A296" s="136" t="s">
        <v>698</v>
      </c>
      <c r="B296" s="91"/>
      <c r="C296" s="91">
        <v>0</v>
      </c>
      <c r="D296" s="91">
        <v>-324591.24</v>
      </c>
      <c r="E296" s="91">
        <v>-670643.23</v>
      </c>
      <c r="F296" s="91">
        <v>-1041570.61</v>
      </c>
      <c r="G296" s="91">
        <v>-1452947.78</v>
      </c>
      <c r="H296" s="91">
        <v>-1902086.36</v>
      </c>
      <c r="I296" s="91">
        <v>-2394793.91</v>
      </c>
      <c r="J296" s="91">
        <v>-2940048.48</v>
      </c>
      <c r="K296" s="91">
        <v>-3534616.78</v>
      </c>
      <c r="L296" s="91">
        <v>-4170856.1</v>
      </c>
      <c r="M296" s="91">
        <v>-4849118.75</v>
      </c>
      <c r="N296" s="91">
        <v>-5563033.1299999999</v>
      </c>
      <c r="O296" s="172">
        <v>0</v>
      </c>
      <c r="P296" s="91">
        <v>-524635.29</v>
      </c>
      <c r="Q296" s="91">
        <v>-1091238.08</v>
      </c>
      <c r="R296" s="91">
        <v>-1708660.68</v>
      </c>
      <c r="S296" s="91">
        <v>-2387042.25</v>
      </c>
      <c r="T296" s="91">
        <v>-3110886.05</v>
      </c>
      <c r="U296" s="91">
        <v>-3904354.41</v>
      </c>
      <c r="V296" s="91">
        <v>-4788072.5199999996</v>
      </c>
      <c r="W296" s="91">
        <v>-5741089.9800000004</v>
      </c>
      <c r="X296" s="91">
        <v>-6746242.9199999999</v>
      </c>
      <c r="Y296" s="91">
        <v>-7805261.9100000001</v>
      </c>
      <c r="Z296" s="91">
        <v>-8935098.1400000006</v>
      </c>
      <c r="AA296" s="172">
        <v>0</v>
      </c>
      <c r="AB296" s="91">
        <v>-1091555.26</v>
      </c>
      <c r="AC296" s="91">
        <v>-2283794.58</v>
      </c>
      <c r="AD296" s="91">
        <v>-3547465.93</v>
      </c>
      <c r="AE296" s="91">
        <v>-4801530.9800000004</v>
      </c>
      <c r="AF296" s="91">
        <v>-5876406.46</v>
      </c>
      <c r="AG296" s="91">
        <v>-6681751.54</v>
      </c>
      <c r="AH296" s="91">
        <v>-7390112.6299999999</v>
      </c>
      <c r="AI296" s="91">
        <v>-8176036.8399999999</v>
      </c>
      <c r="AJ296" s="91">
        <v>-9013921.9100000001</v>
      </c>
      <c r="AK296" s="91">
        <v>-9876826.8300000001</v>
      </c>
      <c r="AL296" s="91">
        <v>-10758987.23</v>
      </c>
      <c r="AM296" s="172">
        <v>0</v>
      </c>
      <c r="AN296" s="91">
        <v>-652794.75</v>
      </c>
      <c r="AO296" s="91">
        <v>-1372484.83</v>
      </c>
      <c r="AP296" s="91">
        <v>-2100376.58</v>
      </c>
      <c r="AQ296" s="91">
        <v>-2836850.01</v>
      </c>
      <c r="AR296" s="91">
        <v>-3640184.62</v>
      </c>
      <c r="AS296" s="91">
        <v>-4474722.28</v>
      </c>
      <c r="AT296" s="91">
        <v>-5341474.42</v>
      </c>
      <c r="AU296" s="91">
        <v>-6273955.2400000002</v>
      </c>
      <c r="AV296" s="91">
        <v>-7212040.5300000003</v>
      </c>
      <c r="AW296" s="91">
        <v>-8147765.6500000004</v>
      </c>
      <c r="AX296" s="91">
        <v>-9139428.1300000008</v>
      </c>
      <c r="AY296" s="172">
        <v>0</v>
      </c>
      <c r="AZ296" s="91">
        <v>-653740.28</v>
      </c>
      <c r="BA296" s="91">
        <v>-1384438.11</v>
      </c>
      <c r="BB296" s="91">
        <v>-2207043.58</v>
      </c>
      <c r="BC296" s="91">
        <v>-3108392.43</v>
      </c>
      <c r="BD296" s="91">
        <v>-4078874.45</v>
      </c>
      <c r="BE296" s="91">
        <v>-5123354.2699999996</v>
      </c>
      <c r="BF296" s="91">
        <v>-6253496.3600000003</v>
      </c>
      <c r="BG296" s="91">
        <v>-7464129.4299999997</v>
      </c>
      <c r="BH296" s="91">
        <v>-8712827.8200000003</v>
      </c>
      <c r="BI296" s="91">
        <v>-10004176.75</v>
      </c>
      <c r="BJ296" s="91">
        <v>-11374581.949999999</v>
      </c>
      <c r="BK296" s="172">
        <v>0</v>
      </c>
      <c r="BL296" s="91">
        <v>-1113491.8</v>
      </c>
      <c r="BM296" s="91">
        <v>-2320383.48</v>
      </c>
      <c r="BN296" s="91">
        <v>-3622202.14</v>
      </c>
      <c r="BO296" s="91">
        <v>-5008348.59</v>
      </c>
      <c r="BP296" s="91">
        <v>-6467104.2800000003</v>
      </c>
      <c r="BQ296" s="91">
        <v>-8011591.0199999996</v>
      </c>
      <c r="BR296" s="91">
        <v>-9646706.6999999993</v>
      </c>
      <c r="BS296" s="91">
        <v>-11359075.75</v>
      </c>
      <c r="BT296" s="91">
        <v>-13002087.18</v>
      </c>
      <c r="BU296" s="91">
        <v>-14574038.199999999</v>
      </c>
      <c r="BV296" s="91">
        <v>-16222274.210000001</v>
      </c>
      <c r="BW296" s="91"/>
      <c r="BX296" s="91"/>
      <c r="BY296" s="91"/>
      <c r="BZ296" s="91"/>
      <c r="CA296" s="91"/>
      <c r="CB296" s="91"/>
    </row>
    <row r="297" spans="1:80" x14ac:dyDescent="0.25">
      <c r="A297" s="136" t="s">
        <v>674</v>
      </c>
      <c r="B297" s="155"/>
      <c r="C297" s="91">
        <v>-324591.24</v>
      </c>
      <c r="D297" s="91">
        <v>-346051.99</v>
      </c>
      <c r="E297" s="91">
        <v>-370927.38</v>
      </c>
      <c r="F297" s="91">
        <v>-411377.17</v>
      </c>
      <c r="G297" s="91">
        <v>-449138.58</v>
      </c>
      <c r="H297" s="91">
        <v>-492707.55</v>
      </c>
      <c r="I297" s="91">
        <v>-545254.56999999995</v>
      </c>
      <c r="J297" s="91">
        <v>-594568.30000000005</v>
      </c>
      <c r="K297" s="91">
        <v>-636239.31999999995</v>
      </c>
      <c r="L297" s="91">
        <v>-678262.65</v>
      </c>
      <c r="M297" s="91">
        <v>-713914.38</v>
      </c>
      <c r="N297" s="91">
        <v>-606023.59</v>
      </c>
      <c r="O297" s="91">
        <v>-524635.29</v>
      </c>
      <c r="P297" s="91">
        <v>-566602.79</v>
      </c>
      <c r="Q297" s="91">
        <v>-617422.6</v>
      </c>
      <c r="R297" s="91">
        <v>-678381.57</v>
      </c>
      <c r="S297" s="91">
        <v>-723843.8</v>
      </c>
      <c r="T297" s="91">
        <v>-793468.36</v>
      </c>
      <c r="U297" s="91">
        <v>-883718.11</v>
      </c>
      <c r="V297" s="91">
        <v>-953017.46</v>
      </c>
      <c r="W297" s="91">
        <v>-1005152.94</v>
      </c>
      <c r="X297" s="91">
        <v>-1059018.99</v>
      </c>
      <c r="Y297" s="91">
        <v>-1129836.23</v>
      </c>
      <c r="Z297" s="91">
        <v>-1089117.94</v>
      </c>
      <c r="AA297" s="91">
        <v>-1091555.26</v>
      </c>
      <c r="AB297" s="91">
        <v>-1192239.32</v>
      </c>
      <c r="AC297" s="91">
        <v>-1263671.3500000001</v>
      </c>
      <c r="AD297" s="91">
        <v>-1254065.05</v>
      </c>
      <c r="AE297" s="91">
        <v>-1074875.48</v>
      </c>
      <c r="AF297" s="91">
        <v>-805345.08</v>
      </c>
      <c r="AG297" s="91">
        <v>-708361.09</v>
      </c>
      <c r="AH297" s="91">
        <v>-785924.21</v>
      </c>
      <c r="AI297" s="91">
        <v>-837885.07</v>
      </c>
      <c r="AJ297" s="91">
        <v>-862904.92</v>
      </c>
      <c r="AK297" s="91">
        <v>-882160.4</v>
      </c>
      <c r="AL297" s="91">
        <v>-762416.08</v>
      </c>
      <c r="AM297" s="91">
        <v>-652794.75</v>
      </c>
      <c r="AN297" s="91">
        <v>-719690.08</v>
      </c>
      <c r="AO297" s="91">
        <v>-727891.75</v>
      </c>
      <c r="AP297" s="91">
        <v>-736473.43</v>
      </c>
      <c r="AQ297" s="91">
        <v>-803334.61</v>
      </c>
      <c r="AR297" s="91">
        <v>-834537.66</v>
      </c>
      <c r="AS297" s="91">
        <v>-866752.14</v>
      </c>
      <c r="AT297" s="91">
        <v>-932480.82</v>
      </c>
      <c r="AU297" s="91">
        <v>-938085.29</v>
      </c>
      <c r="AV297" s="91">
        <v>-935725.12</v>
      </c>
      <c r="AW297" s="91">
        <v>-991662.48</v>
      </c>
      <c r="AX297" s="91">
        <v>-827457.27</v>
      </c>
      <c r="AY297" s="91">
        <v>-653740.28</v>
      </c>
      <c r="AZ297" s="91">
        <v>-730697.83</v>
      </c>
      <c r="BA297" s="91">
        <v>-822605.47</v>
      </c>
      <c r="BB297" s="91">
        <v>-901348.85</v>
      </c>
      <c r="BC297" s="91">
        <v>-970482.02</v>
      </c>
      <c r="BD297" s="91">
        <v>-1044479.82</v>
      </c>
      <c r="BE297" s="91">
        <v>-1130142.0900000001</v>
      </c>
      <c r="BF297" s="91">
        <v>-1210633.07</v>
      </c>
      <c r="BG297" s="91">
        <v>-1248698.3899999999</v>
      </c>
      <c r="BH297" s="91">
        <v>-1291348.93</v>
      </c>
      <c r="BI297" s="91">
        <v>-1370405.2</v>
      </c>
      <c r="BJ297" s="91">
        <v>-1244365.52</v>
      </c>
      <c r="BK297" s="91">
        <v>-1113491.8</v>
      </c>
      <c r="BL297" s="91">
        <v>-1206891.68</v>
      </c>
      <c r="BM297" s="91">
        <v>-1301818.6599999999</v>
      </c>
      <c r="BN297" s="91">
        <v>-1386146.45</v>
      </c>
      <c r="BO297" s="91">
        <v>-1458755.69</v>
      </c>
      <c r="BP297" s="91">
        <v>-1544486.74</v>
      </c>
      <c r="BQ297" s="91">
        <v>-1635115.68</v>
      </c>
      <c r="BR297" s="91">
        <v>-1712369.05</v>
      </c>
      <c r="BS297" s="91">
        <v>-1643011.43</v>
      </c>
      <c r="BT297" s="91">
        <v>-1571951.02</v>
      </c>
      <c r="BU297" s="91">
        <v>-1648236.01</v>
      </c>
      <c r="BV297" s="91">
        <v>-1445000.22</v>
      </c>
      <c r="BW297" s="91">
        <v>-6169056.7199999997</v>
      </c>
      <c r="BX297" s="91">
        <v>-10024216.08</v>
      </c>
      <c r="BY297" s="91">
        <v>-11521403.310000001</v>
      </c>
      <c r="BZ297" s="91">
        <v>-9966885.4000000004</v>
      </c>
      <c r="CA297" s="91">
        <v>-12618947.469999999</v>
      </c>
      <c r="CB297" s="91">
        <v>-17667274.43</v>
      </c>
    </row>
    <row r="298" spans="1:80" x14ac:dyDescent="0.25">
      <c r="A298" s="137" t="s">
        <v>643</v>
      </c>
      <c r="B298" s="138"/>
      <c r="C298" s="138"/>
      <c r="D298" s="138"/>
      <c r="E298" s="138"/>
      <c r="F298" s="138"/>
      <c r="G298" s="138"/>
      <c r="H298" s="138"/>
      <c r="I298" s="138"/>
      <c r="J298" s="138"/>
      <c r="K298" s="138"/>
      <c r="L298" s="138"/>
      <c r="M298" s="138"/>
      <c r="N298" s="138"/>
      <c r="O298" s="138"/>
      <c r="P298" s="138"/>
      <c r="Q298" s="138"/>
      <c r="R298" s="138"/>
      <c r="S298" s="138"/>
      <c r="T298" s="138"/>
      <c r="U298" s="138"/>
      <c r="V298" s="138"/>
      <c r="W298" s="138"/>
      <c r="X298" s="138"/>
      <c r="Y298" s="138"/>
      <c r="Z298" s="138"/>
      <c r="AA298" s="138"/>
      <c r="AB298" s="138"/>
      <c r="AC298" s="138"/>
      <c r="AD298" s="138"/>
      <c r="AE298" s="138"/>
      <c r="AF298" s="138"/>
      <c r="AG298" s="138"/>
      <c r="AH298" s="138"/>
      <c r="AI298" s="138"/>
      <c r="AJ298" s="138"/>
      <c r="AK298" s="138"/>
      <c r="AL298" s="138"/>
      <c r="AM298" s="138"/>
      <c r="AN298" s="138"/>
      <c r="AO298" s="138"/>
      <c r="AP298" s="138"/>
      <c r="AQ298" s="138"/>
      <c r="AR298" s="138"/>
      <c r="AS298" s="138"/>
      <c r="AT298" s="138"/>
      <c r="AU298" s="138"/>
      <c r="AV298" s="138"/>
      <c r="AW298" s="138"/>
      <c r="AX298" s="138"/>
      <c r="AY298" s="138"/>
      <c r="AZ298" s="138"/>
      <c r="BA298" s="138"/>
      <c r="BB298" s="138"/>
      <c r="BC298" s="138"/>
      <c r="BD298" s="138"/>
      <c r="BE298" s="138"/>
      <c r="BF298" s="138"/>
      <c r="BG298" s="138"/>
      <c r="BH298" s="138"/>
      <c r="BI298" s="138"/>
      <c r="BJ298" s="138"/>
      <c r="BK298" s="138"/>
      <c r="BL298" s="138"/>
      <c r="BM298" s="138"/>
      <c r="BN298" s="138"/>
      <c r="BO298" s="138"/>
      <c r="BP298" s="138"/>
      <c r="BQ298" s="138"/>
      <c r="BR298" s="138"/>
      <c r="BS298" s="138"/>
      <c r="BT298" s="138"/>
      <c r="BU298" s="138"/>
      <c r="BV298" s="138"/>
      <c r="BW298" s="91">
        <v>0</v>
      </c>
      <c r="BX298" s="91">
        <v>0</v>
      </c>
      <c r="BY298" s="91">
        <v>0</v>
      </c>
      <c r="BZ298" s="91">
        <v>0</v>
      </c>
      <c r="CA298" s="91">
        <v>0</v>
      </c>
      <c r="CB298" s="91">
        <v>0</v>
      </c>
    </row>
    <row r="299" spans="1:80" x14ac:dyDescent="0.25">
      <c r="A299" s="136" t="s">
        <v>315</v>
      </c>
      <c r="B299" s="173"/>
      <c r="C299" s="141">
        <v>-324591.24</v>
      </c>
      <c r="D299" s="141">
        <v>-670643.23</v>
      </c>
      <c r="E299" s="141">
        <v>-1041570.61</v>
      </c>
      <c r="F299" s="141">
        <v>-1452947.78</v>
      </c>
      <c r="G299" s="141">
        <v>-1902086.36</v>
      </c>
      <c r="H299" s="141">
        <v>-2394793.91</v>
      </c>
      <c r="I299" s="141">
        <v>-2940048.48</v>
      </c>
      <c r="J299" s="141">
        <v>-3534616.78</v>
      </c>
      <c r="K299" s="141">
        <v>-4170856.1</v>
      </c>
      <c r="L299" s="141">
        <v>-4849118.75</v>
      </c>
      <c r="M299" s="141">
        <v>-5563033.1299999999</v>
      </c>
      <c r="N299" s="141">
        <v>-6169056.7199999997</v>
      </c>
      <c r="O299" s="141">
        <v>-524635.29</v>
      </c>
      <c r="P299" s="141">
        <v>-1091238.08</v>
      </c>
      <c r="Q299" s="141">
        <v>-1708660.68</v>
      </c>
      <c r="R299" s="141">
        <v>-2387042.25</v>
      </c>
      <c r="S299" s="141">
        <v>-3110886.05</v>
      </c>
      <c r="T299" s="141">
        <v>-3904354.41</v>
      </c>
      <c r="U299" s="141">
        <v>-4788072.5199999996</v>
      </c>
      <c r="V299" s="141">
        <v>-5741089.9800000004</v>
      </c>
      <c r="W299" s="141">
        <v>-6746242.9199999999</v>
      </c>
      <c r="X299" s="141">
        <v>-7805261.9100000001</v>
      </c>
      <c r="Y299" s="141">
        <v>-8935098.1400000006</v>
      </c>
      <c r="Z299" s="141">
        <v>-10024216.08</v>
      </c>
      <c r="AA299" s="141">
        <v>-1091555.26</v>
      </c>
      <c r="AB299" s="141">
        <v>-2283794.58</v>
      </c>
      <c r="AC299" s="141">
        <v>-3547465.93</v>
      </c>
      <c r="AD299" s="141">
        <v>-4801530.9800000004</v>
      </c>
      <c r="AE299" s="141">
        <v>-5876406.46</v>
      </c>
      <c r="AF299" s="141">
        <v>-6681751.54</v>
      </c>
      <c r="AG299" s="141">
        <v>-7390112.6299999999</v>
      </c>
      <c r="AH299" s="141">
        <v>-8176036.8399999999</v>
      </c>
      <c r="AI299" s="141">
        <v>-9013921.9100000001</v>
      </c>
      <c r="AJ299" s="141">
        <v>-9876826.8300000001</v>
      </c>
      <c r="AK299" s="141">
        <v>-10758987.23</v>
      </c>
      <c r="AL299" s="141">
        <v>-11521403.310000001</v>
      </c>
      <c r="AM299" s="141">
        <v>-652794.75</v>
      </c>
      <c r="AN299" s="141">
        <v>-1372484.83</v>
      </c>
      <c r="AO299" s="141">
        <v>-2100376.58</v>
      </c>
      <c r="AP299" s="141">
        <v>-2836850.01</v>
      </c>
      <c r="AQ299" s="141">
        <v>-3640184.62</v>
      </c>
      <c r="AR299" s="141">
        <v>-4474722.28</v>
      </c>
      <c r="AS299" s="141">
        <v>-5341474.42</v>
      </c>
      <c r="AT299" s="141">
        <v>-6273955.2400000002</v>
      </c>
      <c r="AU299" s="141">
        <v>-7212040.5300000003</v>
      </c>
      <c r="AV299" s="141">
        <v>-8147765.6500000004</v>
      </c>
      <c r="AW299" s="141">
        <v>-9139428.1300000008</v>
      </c>
      <c r="AX299" s="141">
        <v>-9966885.4000000004</v>
      </c>
      <c r="AY299" s="141">
        <v>-653740.28</v>
      </c>
      <c r="AZ299" s="141">
        <v>-1384438.11</v>
      </c>
      <c r="BA299" s="141">
        <v>-2207043.58</v>
      </c>
      <c r="BB299" s="141">
        <v>-3108392.43</v>
      </c>
      <c r="BC299" s="141">
        <v>-4078874.45</v>
      </c>
      <c r="BD299" s="141">
        <v>-5123354.2699999996</v>
      </c>
      <c r="BE299" s="141">
        <v>-6253496.3600000003</v>
      </c>
      <c r="BF299" s="141">
        <v>-7464129.4299999997</v>
      </c>
      <c r="BG299" s="141">
        <v>-8712827.8200000003</v>
      </c>
      <c r="BH299" s="141">
        <v>-10004176.75</v>
      </c>
      <c r="BI299" s="141">
        <v>-11374581.949999999</v>
      </c>
      <c r="BJ299" s="141">
        <v>-12618947.470000001</v>
      </c>
      <c r="BK299" s="141">
        <v>-1113491.8</v>
      </c>
      <c r="BL299" s="141">
        <v>-2320383.48</v>
      </c>
      <c r="BM299" s="141">
        <v>-3622202.14</v>
      </c>
      <c r="BN299" s="141">
        <v>-5008348.59</v>
      </c>
      <c r="BO299" s="141">
        <v>-6467104.2800000003</v>
      </c>
      <c r="BP299" s="141">
        <v>-8011591.0199999996</v>
      </c>
      <c r="BQ299" s="141">
        <v>-9646706.6999999993</v>
      </c>
      <c r="BR299" s="141">
        <v>-11359075.75</v>
      </c>
      <c r="BS299" s="141">
        <v>-13002087.18</v>
      </c>
      <c r="BT299" s="141">
        <v>-14574038.199999999</v>
      </c>
      <c r="BU299" s="141">
        <v>-16222274.210000001</v>
      </c>
      <c r="BV299" s="141">
        <v>-17667274.43</v>
      </c>
      <c r="BW299" s="141">
        <v>-6169056.7199999997</v>
      </c>
      <c r="BX299" s="141">
        <v>-10024216.08</v>
      </c>
      <c r="BY299" s="141">
        <v>-11521403.310000001</v>
      </c>
      <c r="BZ299" s="141">
        <v>-9966885.4000000004</v>
      </c>
      <c r="CA299" s="141">
        <v>-12618947.470000001</v>
      </c>
      <c r="CB299" s="141">
        <v>-17667274.43</v>
      </c>
    </row>
    <row r="300" spans="1:80" x14ac:dyDescent="0.25">
      <c r="A300" s="136" t="s">
        <v>700</v>
      </c>
      <c r="B300" s="91"/>
      <c r="C300" s="91">
        <v>0</v>
      </c>
      <c r="D300" s="91">
        <v>0</v>
      </c>
      <c r="E300" s="91">
        <v>0</v>
      </c>
      <c r="F300" s="91">
        <v>0</v>
      </c>
      <c r="G300" s="91">
        <v>0</v>
      </c>
      <c r="H300" s="91">
        <v>0</v>
      </c>
      <c r="I300" s="91">
        <v>0</v>
      </c>
      <c r="J300" s="91">
        <v>0</v>
      </c>
      <c r="K300" s="91">
        <v>0</v>
      </c>
      <c r="L300" s="91">
        <v>0</v>
      </c>
      <c r="M300" s="91">
        <v>0</v>
      </c>
      <c r="N300" s="91">
        <v>0</v>
      </c>
      <c r="O300" s="91">
        <v>0</v>
      </c>
      <c r="P300" s="91">
        <v>0</v>
      </c>
      <c r="Q300" s="91">
        <v>0</v>
      </c>
      <c r="R300" s="91">
        <v>0</v>
      </c>
      <c r="S300" s="91">
        <v>0</v>
      </c>
      <c r="T300" s="91">
        <v>0</v>
      </c>
      <c r="U300" s="91">
        <v>0</v>
      </c>
      <c r="V300" s="91">
        <v>0</v>
      </c>
      <c r="W300" s="91">
        <v>0</v>
      </c>
      <c r="X300" s="91">
        <v>0</v>
      </c>
      <c r="Y300" s="91">
        <v>0</v>
      </c>
      <c r="Z300" s="91">
        <v>0</v>
      </c>
      <c r="AA300" s="91">
        <v>0</v>
      </c>
      <c r="AB300" s="91">
        <v>0</v>
      </c>
      <c r="AC300" s="91">
        <v>0</v>
      </c>
      <c r="AD300" s="91">
        <v>0</v>
      </c>
      <c r="AE300" s="91">
        <v>0</v>
      </c>
      <c r="AF300" s="91">
        <v>0</v>
      </c>
      <c r="AG300" s="91">
        <v>0</v>
      </c>
      <c r="AH300" s="91">
        <v>0</v>
      </c>
      <c r="AI300" s="91">
        <v>0</v>
      </c>
      <c r="AJ300" s="91">
        <v>0</v>
      </c>
      <c r="AK300" s="91">
        <v>0</v>
      </c>
      <c r="AL300" s="91">
        <v>0</v>
      </c>
      <c r="AM300" s="91">
        <v>0</v>
      </c>
      <c r="AN300" s="91">
        <v>0</v>
      </c>
      <c r="AO300" s="91">
        <v>0</v>
      </c>
      <c r="AP300" s="91">
        <v>0</v>
      </c>
      <c r="AQ300" s="91">
        <v>0</v>
      </c>
      <c r="AR300" s="91">
        <v>0</v>
      </c>
      <c r="AS300" s="91">
        <v>0</v>
      </c>
      <c r="AT300" s="91">
        <v>0</v>
      </c>
      <c r="AU300" s="91">
        <v>0</v>
      </c>
      <c r="AV300" s="91">
        <v>0</v>
      </c>
      <c r="AW300" s="91">
        <v>0</v>
      </c>
      <c r="AX300" s="91">
        <v>0</v>
      </c>
      <c r="AY300" s="91">
        <v>0</v>
      </c>
      <c r="AZ300" s="91">
        <v>0</v>
      </c>
      <c r="BA300" s="91">
        <v>0</v>
      </c>
      <c r="BB300" s="91">
        <v>0</v>
      </c>
      <c r="BC300" s="91">
        <v>0</v>
      </c>
      <c r="BD300" s="91">
        <v>0</v>
      </c>
      <c r="BE300" s="91">
        <v>0</v>
      </c>
      <c r="BF300" s="91">
        <v>0</v>
      </c>
      <c r="BG300" s="91">
        <v>0</v>
      </c>
      <c r="BH300" s="91">
        <v>0</v>
      </c>
      <c r="BI300" s="91">
        <v>0</v>
      </c>
      <c r="BJ300" s="91">
        <v>0</v>
      </c>
      <c r="BK300" s="91">
        <v>0</v>
      </c>
      <c r="BL300" s="91">
        <v>0</v>
      </c>
      <c r="BM300" s="91">
        <v>0</v>
      </c>
      <c r="BN300" s="91">
        <v>0</v>
      </c>
      <c r="BO300" s="91">
        <v>0</v>
      </c>
      <c r="BP300" s="91">
        <v>0</v>
      </c>
      <c r="BQ300" s="91">
        <v>0</v>
      </c>
      <c r="BR300" s="91">
        <v>0</v>
      </c>
      <c r="BS300" s="91">
        <v>0</v>
      </c>
      <c r="BT300" s="91">
        <v>0</v>
      </c>
      <c r="BU300" s="91">
        <v>0</v>
      </c>
      <c r="BV300" s="91">
        <v>0</v>
      </c>
      <c r="BW300" s="91"/>
      <c r="BX300" s="91"/>
      <c r="BY300" s="91"/>
      <c r="BZ300" s="91"/>
      <c r="CA300" s="91"/>
      <c r="CB300" s="91"/>
    </row>
    <row r="301" spans="1:80" x14ac:dyDescent="0.25">
      <c r="A301" s="136"/>
      <c r="C301" s="91"/>
      <c r="D301" s="91"/>
      <c r="E301" s="91"/>
      <c r="F301" s="91"/>
      <c r="G301" s="91"/>
      <c r="H301" s="91"/>
      <c r="I301" s="91"/>
      <c r="J301" s="91"/>
      <c r="K301" s="91"/>
      <c r="L301" s="91"/>
      <c r="M301" s="91"/>
      <c r="N301" s="91"/>
      <c r="O301" s="91"/>
      <c r="P301" s="91"/>
      <c r="Q301" s="91"/>
      <c r="R301" s="91"/>
      <c r="S301" s="91"/>
      <c r="T301" s="91"/>
      <c r="U301" s="91"/>
      <c r="V301" s="91"/>
      <c r="W301" s="91"/>
      <c r="X301" s="91"/>
      <c r="Y301" s="91"/>
      <c r="Z301" s="91"/>
      <c r="AA301" s="91"/>
      <c r="AB301" s="91"/>
      <c r="AC301" s="91"/>
      <c r="AD301" s="91"/>
      <c r="AE301" s="91"/>
      <c r="AF301" s="91"/>
      <c r="AG301" s="91"/>
      <c r="AH301" s="91"/>
      <c r="AI301" s="91"/>
      <c r="AJ301" s="91"/>
      <c r="AK301" s="91"/>
      <c r="AL301" s="91"/>
      <c r="AM301" s="91"/>
      <c r="AN301" s="91"/>
      <c r="AO301" s="91"/>
      <c r="AP301" s="91"/>
      <c r="AQ301" s="91"/>
      <c r="AR301" s="91"/>
      <c r="AS301" s="91"/>
      <c r="AT301" s="91"/>
      <c r="AU301" s="91"/>
      <c r="AV301" s="91"/>
      <c r="AW301" s="91"/>
      <c r="AX301" s="91"/>
      <c r="AY301" s="91"/>
      <c r="AZ301" s="91"/>
      <c r="BA301" s="91"/>
      <c r="BB301" s="91"/>
      <c r="BC301" s="91"/>
      <c r="BD301" s="91"/>
      <c r="BE301" s="91"/>
      <c r="BF301" s="91"/>
      <c r="BG301" s="91"/>
      <c r="BH301" s="91"/>
      <c r="BI301" s="91"/>
      <c r="BJ301" s="91"/>
      <c r="BK301" s="91"/>
      <c r="BL301" s="91"/>
      <c r="BM301" s="91"/>
      <c r="BN301" s="91"/>
      <c r="BO301" s="91"/>
      <c r="BP301" s="91"/>
      <c r="BQ301" s="91"/>
      <c r="BR301" s="91"/>
      <c r="BS301" s="91"/>
      <c r="BT301" s="91"/>
      <c r="BU301" s="91"/>
      <c r="BV301" s="91"/>
      <c r="BW301" s="91"/>
      <c r="BX301" s="91"/>
      <c r="BY301" s="91"/>
      <c r="BZ301" s="91"/>
      <c r="CA301" s="91"/>
      <c r="CB301" s="91"/>
    </row>
    <row r="302" spans="1:80" x14ac:dyDescent="0.25">
      <c r="A302" s="175" t="s">
        <v>770</v>
      </c>
      <c r="C302" s="176">
        <v>-1320639.93</v>
      </c>
      <c r="D302" s="176">
        <v>-2728585.27</v>
      </c>
      <c r="E302" s="176">
        <v>-4237738.45</v>
      </c>
      <c r="F302" s="176">
        <v>-5911465.5</v>
      </c>
      <c r="G302" s="176">
        <v>-7738828.5</v>
      </c>
      <c r="H302" s="176">
        <v>-9743456.1799999997</v>
      </c>
      <c r="I302" s="176">
        <v>-11961876.040000001</v>
      </c>
      <c r="J302" s="176">
        <v>-14380933.6</v>
      </c>
      <c r="K302" s="176">
        <v>-16969533.760000002</v>
      </c>
      <c r="L302" s="176">
        <v>-19729110.100000001</v>
      </c>
      <c r="M302" s="176">
        <v>-22633738.68</v>
      </c>
      <c r="N302" s="176">
        <v>-25099403.149999999</v>
      </c>
      <c r="O302" s="176">
        <v>-2134528.4299999997</v>
      </c>
      <c r="P302" s="176">
        <v>-4439805.59</v>
      </c>
      <c r="Q302" s="176">
        <v>-6951848.0599999996</v>
      </c>
      <c r="R302" s="176">
        <v>-9711907.9699999988</v>
      </c>
      <c r="S302" s="176">
        <v>-12656935.329999998</v>
      </c>
      <c r="T302" s="176">
        <v>-15885236.73</v>
      </c>
      <c r="U302" s="176">
        <v>-19480727.84</v>
      </c>
      <c r="V302" s="176">
        <v>-23358169.920000002</v>
      </c>
      <c r="W302" s="176">
        <v>-27447730.32</v>
      </c>
      <c r="X302" s="176">
        <v>-31756449.899999999</v>
      </c>
      <c r="Y302" s="176">
        <v>-36353296.140000001</v>
      </c>
      <c r="Z302" s="176">
        <v>-40784475.840000004</v>
      </c>
      <c r="AA302" s="176">
        <v>-4441096.2699999996</v>
      </c>
      <c r="AB302" s="176">
        <v>-9291835.2699999996</v>
      </c>
      <c r="AC302" s="176">
        <v>-14433202.35</v>
      </c>
      <c r="AD302" s="176">
        <v>-19535485.09</v>
      </c>
      <c r="AE302" s="176">
        <v>-23908718.170000002</v>
      </c>
      <c r="AF302" s="176">
        <v>-27185341.279999997</v>
      </c>
      <c r="AG302" s="176">
        <v>-30067375.68</v>
      </c>
      <c r="AH302" s="176">
        <v>-33264983.050000001</v>
      </c>
      <c r="AI302" s="176">
        <v>-36673998.049999997</v>
      </c>
      <c r="AJ302" s="176">
        <v>-40184808.710000001</v>
      </c>
      <c r="AK302" s="176">
        <v>-43773962.210000001</v>
      </c>
      <c r="AL302" s="176">
        <v>-46875924.469999999</v>
      </c>
      <c r="AM302" s="176">
        <v>-2655957.4500000002</v>
      </c>
      <c r="AN302" s="176">
        <v>-5584084.8200000003</v>
      </c>
      <c r="AO302" s="176">
        <v>-8545581.5399999991</v>
      </c>
      <c r="AP302" s="176">
        <v>-11541993.640000001</v>
      </c>
      <c r="AQ302" s="176">
        <v>-14810436.870000001</v>
      </c>
      <c r="AR302" s="176">
        <v>-18205832.649999999</v>
      </c>
      <c r="AS302" s="176">
        <v>-21732296.109999999</v>
      </c>
      <c r="AT302" s="176">
        <v>-25526183.020000003</v>
      </c>
      <c r="AU302" s="176">
        <v>-29342872.07</v>
      </c>
      <c r="AV302" s="176">
        <v>-33149958.509999998</v>
      </c>
      <c r="AW302" s="176">
        <v>-37184631.57</v>
      </c>
      <c r="AX302" s="176">
        <v>-40551220.140000001</v>
      </c>
      <c r="AY302" s="176">
        <v>-2659804.5700000003</v>
      </c>
      <c r="AZ302" s="176">
        <v>-5632718.0900000008</v>
      </c>
      <c r="BA302" s="176">
        <v>-8979566.7100000009</v>
      </c>
      <c r="BB302" s="176">
        <v>-12646790.199999999</v>
      </c>
      <c r="BC302" s="176">
        <v>-16595288.68</v>
      </c>
      <c r="BD302" s="176">
        <v>-20844854.079999998</v>
      </c>
      <c r="BE302" s="176">
        <v>-25442944.539999999</v>
      </c>
      <c r="BF302" s="176">
        <v>-30368520.149999999</v>
      </c>
      <c r="BG302" s="176">
        <v>-35448968.170000002</v>
      </c>
      <c r="BH302" s="176">
        <v>-40702943.980000004</v>
      </c>
      <c r="BI302" s="176">
        <v>-46278567.780000001</v>
      </c>
      <c r="BJ302" s="176">
        <v>-51341387.18</v>
      </c>
      <c r="BK302" s="176">
        <v>-4530347.28</v>
      </c>
      <c r="BL302" s="176">
        <v>-9440700.8100000005</v>
      </c>
      <c r="BM302" s="176">
        <v>-14737273.720000001</v>
      </c>
      <c r="BN302" s="176">
        <v>-20376942.359999999</v>
      </c>
      <c r="BO302" s="176">
        <v>-26312028.57</v>
      </c>
      <c r="BP302" s="176">
        <v>-32595919.68</v>
      </c>
      <c r="BQ302" s="176">
        <v>-39248543.200000003</v>
      </c>
      <c r="BR302" s="176">
        <v>-46215479.420000002</v>
      </c>
      <c r="BS302" s="176">
        <v>-52900227.57</v>
      </c>
      <c r="BT302" s="176">
        <v>-59295859.799999997</v>
      </c>
      <c r="BU302" s="176">
        <v>-66001864.630000003</v>
      </c>
      <c r="BV302" s="176">
        <v>-71880985.329999998</v>
      </c>
      <c r="BW302" s="176">
        <v>-25099403.149999999</v>
      </c>
      <c r="BX302" s="176">
        <v>-40784475.840000004</v>
      </c>
      <c r="BY302" s="176">
        <v>-46875924.469999999</v>
      </c>
      <c r="BZ302" s="176">
        <v>-40551220.140000001</v>
      </c>
      <c r="CA302" s="176">
        <v>-51341387.18</v>
      </c>
      <c r="CB302" s="176">
        <v>-71880985.329999998</v>
      </c>
    </row>
    <row r="303" spans="1:80" ht="14.4" x14ac:dyDescent="0.3">
      <c r="A303" s="136"/>
      <c r="C303" s="187"/>
    </row>
    <row r="304" spans="1:80" x14ac:dyDescent="0.25">
      <c r="A304" s="123"/>
      <c r="C304" s="152">
        <v>-1320639.93</v>
      </c>
      <c r="D304" s="152">
        <v>-1407945.34</v>
      </c>
      <c r="E304" s="152">
        <v>-1509153.1800000002</v>
      </c>
      <c r="F304" s="152">
        <v>-1673727.0499999998</v>
      </c>
      <c r="G304" s="152">
        <v>-1827363</v>
      </c>
      <c r="H304" s="152">
        <v>-2004627.68</v>
      </c>
      <c r="I304" s="152">
        <v>-2218419.86</v>
      </c>
      <c r="J304" s="152">
        <v>-2419057.56</v>
      </c>
      <c r="K304" s="152">
        <v>-2588600.16</v>
      </c>
      <c r="L304" s="152">
        <v>-2759576.34</v>
      </c>
      <c r="M304" s="152">
        <v>-2904628.58</v>
      </c>
      <c r="N304" s="152">
        <v>-2465664.4699999997</v>
      </c>
      <c r="O304" s="152">
        <v>-2134528.4299999997</v>
      </c>
      <c r="P304" s="152">
        <v>-2305277.16</v>
      </c>
      <c r="Q304" s="152">
        <v>-2512042.4700000002</v>
      </c>
      <c r="R304" s="152">
        <v>-2760059.91</v>
      </c>
      <c r="S304" s="152">
        <v>-2945027.3600000003</v>
      </c>
      <c r="T304" s="152">
        <v>-3228301.4</v>
      </c>
      <c r="U304" s="152">
        <v>-3595491.11</v>
      </c>
      <c r="V304" s="152">
        <v>-3877442.08</v>
      </c>
      <c r="W304" s="152">
        <v>-4089560.4</v>
      </c>
      <c r="X304" s="152">
        <v>-4308719.58</v>
      </c>
      <c r="Y304" s="152">
        <v>-4596846.24</v>
      </c>
      <c r="Z304" s="152">
        <v>-4431179.6999999993</v>
      </c>
      <c r="AA304" s="152">
        <v>-4441096.2699999996</v>
      </c>
      <c r="AB304" s="152">
        <v>-4850739</v>
      </c>
      <c r="AC304" s="152">
        <v>-5141367.08</v>
      </c>
      <c r="AD304" s="152">
        <v>-5102282.74</v>
      </c>
      <c r="AE304" s="152">
        <v>-4373233.08</v>
      </c>
      <c r="AF304" s="152">
        <v>-3276623.11</v>
      </c>
      <c r="AG304" s="152">
        <v>-2882034.4</v>
      </c>
      <c r="AH304" s="152">
        <v>-3197607.37</v>
      </c>
      <c r="AI304" s="152">
        <v>-3409015</v>
      </c>
      <c r="AJ304" s="152">
        <v>-3510810.66</v>
      </c>
      <c r="AK304" s="152">
        <v>-3589153.5</v>
      </c>
      <c r="AL304" s="152">
        <v>-3101962.2600000002</v>
      </c>
      <c r="AM304" s="152">
        <v>-2655957.4500000002</v>
      </c>
      <c r="AN304" s="152">
        <v>-2928127.37</v>
      </c>
      <c r="AO304" s="152">
        <v>-2961496.72</v>
      </c>
      <c r="AP304" s="152">
        <v>-2996412.1</v>
      </c>
      <c r="AQ304" s="152">
        <v>-3268443.23</v>
      </c>
      <c r="AR304" s="152">
        <v>-3395395.7800000003</v>
      </c>
      <c r="AS304" s="152">
        <v>-3526463.46</v>
      </c>
      <c r="AT304" s="152">
        <v>-3793886.9099999997</v>
      </c>
      <c r="AU304" s="152">
        <v>-3816689.05</v>
      </c>
      <c r="AV304" s="152">
        <v>-3807086.44</v>
      </c>
      <c r="AW304" s="152">
        <v>-4034673.06</v>
      </c>
      <c r="AX304" s="152">
        <v>-3366588.57</v>
      </c>
      <c r="AY304" s="152">
        <v>-2659804.5700000003</v>
      </c>
      <c r="AZ304" s="152">
        <v>-2972913.52</v>
      </c>
      <c r="BA304" s="152">
        <v>-3346848.62</v>
      </c>
      <c r="BB304" s="152">
        <v>-3667223.49</v>
      </c>
      <c r="BC304" s="152">
        <v>-3948498.48</v>
      </c>
      <c r="BD304" s="152">
        <v>-4249565.4000000004</v>
      </c>
      <c r="BE304" s="152">
        <v>-4598090.46</v>
      </c>
      <c r="BF304" s="152">
        <v>-4925575.6100000003</v>
      </c>
      <c r="BG304" s="152">
        <v>-5080448.0199999996</v>
      </c>
      <c r="BH304" s="152">
        <v>-5253975.8099999996</v>
      </c>
      <c r="BI304" s="152">
        <v>-5575623.7999999998</v>
      </c>
      <c r="BJ304" s="152">
        <v>-5062819.4000000004</v>
      </c>
      <c r="BK304" s="152">
        <v>-4530347.28</v>
      </c>
      <c r="BL304" s="152">
        <v>-4910353.53</v>
      </c>
      <c r="BM304" s="152">
        <v>-5296572.91</v>
      </c>
      <c r="BN304" s="152">
        <v>-5639668.6400000006</v>
      </c>
      <c r="BO304" s="152">
        <v>-5935086.209999999</v>
      </c>
      <c r="BP304" s="152">
        <v>-6283891.1100000003</v>
      </c>
      <c r="BQ304" s="152">
        <v>-6652623.5199999996</v>
      </c>
      <c r="BR304" s="152">
        <v>-6966936.2199999997</v>
      </c>
      <c r="BS304" s="152">
        <v>-6684748.1499999994</v>
      </c>
      <c r="BT304" s="152">
        <v>-6395632.2300000004</v>
      </c>
      <c r="BU304" s="152">
        <v>-6706004.8300000001</v>
      </c>
      <c r="BV304" s="152">
        <v>-5879120.7000000002</v>
      </c>
      <c r="BW304" s="152">
        <v>-25099403.149999995</v>
      </c>
      <c r="BX304" s="152">
        <v>-40784475.839999996</v>
      </c>
      <c r="BY304" s="152">
        <v>-46875924.470000006</v>
      </c>
      <c r="BZ304" s="152">
        <v>-40551220.140000001</v>
      </c>
      <c r="CA304" s="152">
        <v>-51341387.18</v>
      </c>
      <c r="CB304" s="152">
        <v>-71880985.330000013</v>
      </c>
    </row>
    <row r="305" s="123" customFormat="1" x14ac:dyDescent="0.25"/>
    <row r="306" s="123" customFormat="1" x14ac:dyDescent="0.25"/>
  </sheetData>
  <conditionalFormatting sqref="B266:F266">
    <cfRule type="cellIs" dxfId="32" priority="33" operator="notEqual">
      <formula>0</formula>
    </cfRule>
  </conditionalFormatting>
  <conditionalFormatting sqref="B265:Z265">
    <cfRule type="cellIs" dxfId="31" priority="32" operator="notEqual">
      <formula>0</formula>
    </cfRule>
  </conditionalFormatting>
  <conditionalFormatting sqref="B16:CB16">
    <cfRule type="cellIs" dxfId="30" priority="31" operator="notEqual">
      <formula>0</formula>
    </cfRule>
  </conditionalFormatting>
  <conditionalFormatting sqref="B25:CB25">
    <cfRule type="cellIs" dxfId="29" priority="19" operator="notEqual">
      <formula>0</formula>
    </cfRule>
  </conditionalFormatting>
  <conditionalFormatting sqref="B34:CB34">
    <cfRule type="cellIs" dxfId="28" priority="24" operator="notEqual">
      <formula>0</formula>
    </cfRule>
  </conditionalFormatting>
  <conditionalFormatting sqref="B44:CB44">
    <cfRule type="cellIs" dxfId="27" priority="23" operator="notEqual">
      <formula>0</formula>
    </cfRule>
  </conditionalFormatting>
  <conditionalFormatting sqref="B54:CB54">
    <cfRule type="cellIs" dxfId="26" priority="22" operator="notEqual">
      <formula>0</formula>
    </cfRule>
  </conditionalFormatting>
  <conditionalFormatting sqref="B65:CB65">
    <cfRule type="cellIs" dxfId="25" priority="1" operator="notEqual">
      <formula>0</formula>
    </cfRule>
  </conditionalFormatting>
  <conditionalFormatting sqref="B73:CB73">
    <cfRule type="cellIs" dxfId="24" priority="21" operator="notEqual">
      <formula>0</formula>
    </cfRule>
  </conditionalFormatting>
  <conditionalFormatting sqref="B84:CB84">
    <cfRule type="cellIs" dxfId="23" priority="20" operator="notEqual">
      <formula>0</formula>
    </cfRule>
  </conditionalFormatting>
  <conditionalFormatting sqref="B99:CB99">
    <cfRule type="cellIs" dxfId="22" priority="29" operator="notEqual">
      <formula>0</formula>
    </cfRule>
  </conditionalFormatting>
  <conditionalFormatting sqref="B108:CB108 B152:CB152 B160:CB160">
    <cfRule type="cellIs" dxfId="21" priority="30" operator="notEqual">
      <formula>0</formula>
    </cfRule>
  </conditionalFormatting>
  <conditionalFormatting sqref="B117:CB117">
    <cfRule type="cellIs" dxfId="20" priority="28" operator="notEqual">
      <formula>0</formula>
    </cfRule>
  </conditionalFormatting>
  <conditionalFormatting sqref="B128:CB128">
    <cfRule type="cellIs" dxfId="19" priority="27" operator="notEqual">
      <formula>0</formula>
    </cfRule>
  </conditionalFormatting>
  <conditionalFormatting sqref="B136:CB136">
    <cfRule type="cellIs" dxfId="18" priority="26" operator="notEqual">
      <formula>0</formula>
    </cfRule>
  </conditionalFormatting>
  <conditionalFormatting sqref="B144:CB144">
    <cfRule type="cellIs" dxfId="17" priority="25" operator="notEqual">
      <formula>0</formula>
    </cfRule>
  </conditionalFormatting>
  <conditionalFormatting sqref="B168:CB168 B176:CB176 B230:CB230">
    <cfRule type="cellIs" dxfId="16" priority="18" operator="notEqual">
      <formula>0</formula>
    </cfRule>
  </conditionalFormatting>
  <conditionalFormatting sqref="B185:CB185">
    <cfRule type="cellIs" dxfId="15" priority="17" operator="notEqual">
      <formula>0</formula>
    </cfRule>
  </conditionalFormatting>
  <conditionalFormatting sqref="B195:CB195">
    <cfRule type="cellIs" dxfId="14" priority="15" operator="notEqual">
      <formula>0</formula>
    </cfRule>
  </conditionalFormatting>
  <conditionalFormatting sqref="B202:CB202">
    <cfRule type="cellIs" dxfId="13" priority="16" operator="notEqual">
      <formula>0</formula>
    </cfRule>
  </conditionalFormatting>
  <conditionalFormatting sqref="B209:CB209">
    <cfRule type="cellIs" dxfId="12" priority="14" operator="notEqual">
      <formula>0</formula>
    </cfRule>
  </conditionalFormatting>
  <conditionalFormatting sqref="B216:CB216">
    <cfRule type="cellIs" dxfId="11" priority="13" operator="notEqual">
      <formula>0</formula>
    </cfRule>
  </conditionalFormatting>
  <conditionalFormatting sqref="B223:CB223">
    <cfRule type="cellIs" dxfId="10" priority="12" operator="notEqual">
      <formula>0</formula>
    </cfRule>
  </conditionalFormatting>
  <conditionalFormatting sqref="B237:CB237">
    <cfRule type="cellIs" dxfId="9" priority="2" operator="notEqual">
      <formula>0</formula>
    </cfRule>
  </conditionalFormatting>
  <conditionalFormatting sqref="B244:CB244">
    <cfRule type="cellIs" dxfId="8" priority="11" operator="notEqual">
      <formula>0</formula>
    </cfRule>
  </conditionalFormatting>
  <conditionalFormatting sqref="B251:CB251">
    <cfRule type="cellIs" dxfId="7" priority="10" operator="notEqual">
      <formula>0</formula>
    </cfRule>
  </conditionalFormatting>
  <conditionalFormatting sqref="B258:CB258">
    <cfRule type="cellIs" dxfId="6" priority="9" operator="notEqual">
      <formula>0</formula>
    </cfRule>
  </conditionalFormatting>
  <conditionalFormatting sqref="B272:CB272">
    <cfRule type="cellIs" dxfId="5" priority="7" operator="notEqual">
      <formula>0</formula>
    </cfRule>
  </conditionalFormatting>
  <conditionalFormatting sqref="B279:CB279">
    <cfRule type="cellIs" dxfId="4" priority="6" operator="notEqual">
      <formula>0</formula>
    </cfRule>
  </conditionalFormatting>
  <conditionalFormatting sqref="B286:CB286">
    <cfRule type="cellIs" dxfId="3" priority="5" operator="notEqual">
      <formula>0</formula>
    </cfRule>
  </conditionalFormatting>
  <conditionalFormatting sqref="B293:CB293">
    <cfRule type="cellIs" dxfId="2" priority="4" operator="notEqual">
      <formula>0</formula>
    </cfRule>
  </conditionalFormatting>
  <conditionalFormatting sqref="B300:CB300">
    <cfRule type="cellIs" dxfId="1" priority="3" operator="notEqual">
      <formula>0</formula>
    </cfRule>
  </conditionalFormatting>
  <conditionalFormatting sqref="G265:CB266">
    <cfRule type="cellIs" dxfId="0" priority="8" operator="notEqual">
      <formula>0</formula>
    </cfRule>
  </conditionalFormatting>
  <printOptions horizontalCentered="1"/>
  <pageMargins left="0" right="0" top="0" bottom="0" header="0" footer="0"/>
  <pageSetup paperSize="5" scale="49" orientation="landscape" r:id="rId1"/>
  <headerFooter alignWithMargins="0">
    <oddFooter>&amp;L&amp;Z&amp;F&amp;R&amp;A</oddFooter>
  </headerFooter>
  <rowBreaks count="1" manualBreakCount="1">
    <brk id="226" max="18" man="1"/>
  </rowBreaks>
  <customProperties>
    <customPr name="EpmWorksheetKeyString_GUID" r:id="rId2"/>
  </customProperties>
  <drawing r:id="rId3"/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5A818-78F5-4E83-BC90-3F879132A7A2}">
  <dimension ref="C2:O15"/>
  <sheetViews>
    <sheetView workbookViewId="0">
      <selection activeCell="G10" sqref="G10"/>
    </sheetView>
  </sheetViews>
  <sheetFormatPr defaultRowHeight="14.4" x14ac:dyDescent="0.3"/>
  <cols>
    <col min="15" max="15" width="35.109375" bestFit="1" customWidth="1"/>
  </cols>
  <sheetData>
    <row r="2" spans="3:15" x14ac:dyDescent="0.3">
      <c r="C2" s="109" t="s">
        <v>771</v>
      </c>
    </row>
    <row r="3" spans="3:15" x14ac:dyDescent="0.3">
      <c r="C3" s="109"/>
    </row>
    <row r="4" spans="3:15" x14ac:dyDescent="0.3">
      <c r="C4" s="110" t="s">
        <v>772</v>
      </c>
    </row>
    <row r="5" spans="3:15" x14ac:dyDescent="0.3">
      <c r="C5" s="110" t="s">
        <v>773</v>
      </c>
    </row>
    <row r="6" spans="3:15" x14ac:dyDescent="0.3">
      <c r="C6" s="110"/>
    </row>
    <row r="7" spans="3:15" x14ac:dyDescent="0.3">
      <c r="C7" s="110" t="s">
        <v>774</v>
      </c>
      <c r="G7" s="215" t="s">
        <v>775</v>
      </c>
    </row>
    <row r="9" spans="3:15" x14ac:dyDescent="0.3">
      <c r="C9" s="110" t="s">
        <v>776</v>
      </c>
      <c r="N9" s="213">
        <v>34300</v>
      </c>
      <c r="O9" s="214" t="s">
        <v>555</v>
      </c>
    </row>
    <row r="10" spans="3:15" x14ac:dyDescent="0.3">
      <c r="N10" s="213">
        <v>34800</v>
      </c>
      <c r="O10" s="214" t="s">
        <v>556</v>
      </c>
    </row>
    <row r="11" spans="3:15" x14ac:dyDescent="0.3">
      <c r="C11" s="183" t="s">
        <v>777</v>
      </c>
      <c r="N11" s="213">
        <v>37101</v>
      </c>
      <c r="O11" s="214" t="s">
        <v>587</v>
      </c>
    </row>
    <row r="12" spans="3:15" x14ac:dyDescent="0.3">
      <c r="N12" s="213">
        <v>37102</v>
      </c>
      <c r="O12" s="214" t="s">
        <v>588</v>
      </c>
    </row>
    <row r="13" spans="3:15" x14ac:dyDescent="0.3">
      <c r="C13" s="110" t="s">
        <v>778</v>
      </c>
      <c r="N13" s="213">
        <v>37103</v>
      </c>
      <c r="O13" s="214" t="s">
        <v>589</v>
      </c>
    </row>
    <row r="14" spans="3:15" x14ac:dyDescent="0.3">
      <c r="C14" s="110" t="s">
        <v>779</v>
      </c>
    </row>
    <row r="15" spans="3:15" x14ac:dyDescent="0.3">
      <c r="C15" s="110" t="s">
        <v>780</v>
      </c>
    </row>
  </sheetData>
  <pageMargins left="0.7" right="0.7" top="0.75" bottom="0.75" header="0.3" footer="0.3"/>
  <pageSetup orientation="portrait" horizontalDpi="90" verticalDpi="90" r:id="rId1"/>
  <customProperties>
    <customPr name="EpmWorksheetKeyString_GU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5f9a743-18e3-40ef-b0a4-47096f190587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6" ma:contentTypeDescription="Create a new document." ma:contentTypeScope="" ma:versionID="c410bab37c303177467c07dd821a813e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992d1cf030671a911d22a5604d084b24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C164F26-80D4-4FCB-B5CF-6B1BD8FF365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A2DDB8-6D58-4AE3-91DA-8797D9BAA955}">
  <ds:schemaRefs>
    <ds:schemaRef ds:uri="http://schemas.microsoft.com/office/2006/metadata/properties"/>
    <ds:schemaRef ds:uri="http://schemas.microsoft.com/office/infopath/2007/PartnerControls"/>
    <ds:schemaRef ds:uri="68f740ed-1bb5-4d6a-85fa-63caa26fe738"/>
  </ds:schemaRefs>
</ds:datastoreItem>
</file>

<file path=customXml/itemProps3.xml><?xml version="1.0" encoding="utf-8"?>
<ds:datastoreItem xmlns:ds="http://schemas.openxmlformats.org/officeDocument/2006/customXml" ds:itemID="{7DB7FF02-511E-476B-939B-87A0B82F50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B-08 2024B</vt:lpstr>
      <vt:lpstr>ASSET BALANCES</vt:lpstr>
      <vt:lpstr>B-07 2024B</vt:lpstr>
      <vt:lpstr>ASDR FY1</vt:lpstr>
      <vt:lpstr>SOP Worksheet</vt:lpstr>
      <vt:lpstr>Instructions</vt:lpstr>
      <vt:lpstr>'B-08 2024B'!Print_Area</vt:lpstr>
      <vt:lpstr>'SOP Worksheet'!Print_Area</vt:lpstr>
      <vt:lpstr>'SOP Worksheet'!Print_Titles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West, Cedrick</dc:creator>
  <cp:keywords/>
  <dc:description/>
  <cp:lastModifiedBy>Otero, Onixa</cp:lastModifiedBy>
  <cp:revision/>
  <cp:lastPrinted>2024-04-08T19:20:21Z</cp:lastPrinted>
  <dcterms:created xsi:type="dcterms:W3CDTF">2020-08-11T15:11:46Z</dcterms:created>
  <dcterms:modified xsi:type="dcterms:W3CDTF">2024-04-08T19:20:34Z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0x01010093961404F3F6B34988E14CCD792B016F</vt:lpwstr>
  </property>
  <property fmtid="{D5CDD505-2E9C-101B-9397-08002B2CF9AE}" pid="3" name="MSIP_Label_a83f872e-d8d7-43ac-9961-0f2ad31e50e5_Enabled">
    <vt:lpwstr>true</vt:lpwstr>
  </property>
  <property fmtid="{D5CDD505-2E9C-101B-9397-08002B2CF9AE}" pid="4" name="MSIP_Label_a83f872e-d8d7-43ac-9961-0f2ad31e50e5_SetDate">
    <vt:lpwstr>2023-05-10T13:11:51Z</vt:lpwstr>
  </property>
  <property fmtid="{D5CDD505-2E9C-101B-9397-08002B2CF9AE}" pid="5" name="MSIP_Label_a83f872e-d8d7-43ac-9961-0f2ad31e50e5_Method">
    <vt:lpwstr>Standard</vt:lpwstr>
  </property>
  <property fmtid="{D5CDD505-2E9C-101B-9397-08002B2CF9AE}" pid="6" name="MSIP_Label_a83f872e-d8d7-43ac-9961-0f2ad31e50e5_Name">
    <vt:lpwstr>a83f872e-d8d7-43ac-9961-0f2ad31e50e5</vt:lpwstr>
  </property>
  <property fmtid="{D5CDD505-2E9C-101B-9397-08002B2CF9AE}" pid="7" name="MSIP_Label_a83f872e-d8d7-43ac-9961-0f2ad31e50e5_SiteId">
    <vt:lpwstr>fa8c194a-f8e2-43c5-bc39-b637579e39e0</vt:lpwstr>
  </property>
  <property fmtid="{D5CDD505-2E9C-101B-9397-08002B2CF9AE}" pid="8" name="MSIP_Label_a83f872e-d8d7-43ac-9961-0f2ad31e50e5_ActionId">
    <vt:lpwstr>8c948b4b-15b8-467f-91ab-fee3ce443be7</vt:lpwstr>
  </property>
  <property fmtid="{D5CDD505-2E9C-101B-9397-08002B2CF9AE}" pid="9" name="MSIP_Label_a83f872e-d8d7-43ac-9961-0f2ad31e50e5_ContentBits">
    <vt:lpwstr>0</vt:lpwstr>
  </property>
  <property fmtid="{D5CDD505-2E9C-101B-9397-08002B2CF9AE}" pid="10" name="Order">
    <vt:r8>763200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ComplianceAssetId">
    <vt:lpwstr/>
  </property>
  <property fmtid="{D5CDD505-2E9C-101B-9397-08002B2CF9AE}" pid="16" name="TemplateUrl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