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B5AF6EE2-30A3-46D1-B90A-5F010C4B4F7F}" xr6:coauthVersionLast="47" xr6:coauthVersionMax="47" xr10:uidLastSave="{00000000-0000-0000-0000-000000000000}"/>
  <bookViews>
    <workbookView xWindow="-108" yWindow="-108" windowWidth="23256" windowHeight="12576" xr2:uid="{00000000-000D-0000-FFFF-FFFF00000000}"/>
    <workbookView visibility="hidden" xWindow="-108" yWindow="-108" windowWidth="23256" windowHeight="12576" firstSheet="1" activeTab="1" xr2:uid="{AD300D80-31C1-410E-BDB5-E87F6B8CCDA5}"/>
    <workbookView visibility="hidden" xWindow="-108" yWindow="-108" windowWidth="23256" windowHeight="12576" firstSheet="1" activeTab="1" xr2:uid="{CBF9D376-378A-4061-9BFD-55FE2F62B70D}"/>
  </bookViews>
  <sheets>
    <sheet name="B-12" sheetId="1" r:id="rId1"/>
    <sheet name="Support from Ops" sheetId="3" r:id="rId2"/>
    <sheet name="B-11" sheetId="5" r:id="rId3"/>
  </sheets>
  <definedNames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Order1" hidden="1">255</definedName>
    <definedName name="_Sort" localSheetId="2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2" hidden="1">{"Page 1",#N/A,FALSE,"INDSDUE2";"Page 2",#N/A,FALSE,"INDSDUE2"}</definedName>
    <definedName name="jjj" hidden="1">{"Page 1",#N/A,FALSE,"INDSDUE2";"Page 2",#N/A,FALSE,"INDSDUE2"}</definedName>
    <definedName name="PagePrint">#REF!</definedName>
    <definedName name="_xlnm.Print_Area" localSheetId="2">'B-11'!$A$1:$S$55</definedName>
    <definedName name="_xlnm.Print_Area" localSheetId="0">'B-12'!$A$1:$S$49</definedName>
    <definedName name="PrintRangeC1">#REF!</definedName>
    <definedName name="wrn.Print." localSheetId="2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F34" i="3" l="1"/>
  <c r="E34" i="3"/>
  <c r="K25" i="1"/>
  <c r="K24" i="1"/>
  <c r="K22" i="1"/>
  <c r="K21" i="1"/>
  <c r="K20" i="1"/>
  <c r="K19" i="1"/>
  <c r="K17" i="1"/>
  <c r="I25" i="1"/>
  <c r="I24" i="1"/>
  <c r="I22" i="1"/>
  <c r="I21" i="1"/>
  <c r="I20" i="1"/>
  <c r="I19" i="1"/>
  <c r="I17" i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F30" i="3" l="1"/>
  <c r="F29" i="3"/>
  <c r="F31" i="3" s="1"/>
  <c r="E29" i="3"/>
  <c r="E30" i="3"/>
  <c r="I18" i="1"/>
  <c r="K18" i="1"/>
  <c r="I23" i="1"/>
  <c r="K23" i="1"/>
  <c r="F27" i="3"/>
  <c r="F35" i="3" s="1"/>
  <c r="E27" i="3"/>
  <c r="E35" i="3" s="1"/>
  <c r="E31" i="3" l="1"/>
  <c r="I27" i="1"/>
  <c r="E37" i="3" s="1"/>
  <c r="E38" i="3" s="1"/>
  <c r="K27" i="1"/>
  <c r="F37" i="3" s="1"/>
  <c r="F38" i="3" s="1"/>
  <c r="E32" i="3"/>
  <c r="F32" i="3"/>
</calcChain>
</file>

<file path=xl/sharedStrings.xml><?xml version="1.0" encoding="utf-8"?>
<sst xmlns="http://schemas.openxmlformats.org/spreadsheetml/2006/main" count="198" uniqueCount="97">
  <si>
    <t>SCHEDULE B-12</t>
  </si>
  <si>
    <t xml:space="preserve"> PRODUCTION PLANT ADDITIONS</t>
  </si>
  <si>
    <t>Page 1 of 1</t>
  </si>
  <si>
    <t>FLORIDA PUBLIC SERVICE COMMISSION</t>
  </si>
  <si>
    <t>EXPLANATION:</t>
  </si>
  <si>
    <t>Provide production plant additions for the test year and the prior year that exceed 0.5% of Gross Plant.  Presenting</t>
  </si>
  <si>
    <t>Type of data shown:</t>
  </si>
  <si>
    <t>In-Service Additions classified as Environmental, Availability/Reliability, Heat Rate, Replace Existing Plant, Safety,</t>
  </si>
  <si>
    <t>XX</t>
  </si>
  <si>
    <t>Projected Test Year Ended 12/31/2025</t>
  </si>
  <si>
    <t>COMPANY: TAMPA ELECTRIC COMPANY</t>
  </si>
  <si>
    <t>Energy Conservation, Capacity, Aid to Construction and Maintenance and Regulatory.</t>
  </si>
  <si>
    <t>Projected Prior Year Ended 12/31/2024</t>
  </si>
  <si>
    <t>Historical Prior Year Ended 12/31/2023</t>
  </si>
  <si>
    <t>Witness: R. Latta</t>
  </si>
  <si>
    <t>DOCKET No. XXX</t>
  </si>
  <si>
    <t>(Dollars in 000's)</t>
  </si>
  <si>
    <t xml:space="preserve"> </t>
  </si>
  <si>
    <t>(1)</t>
  </si>
  <si>
    <t>(2)</t>
  </si>
  <si>
    <t>(3)</t>
  </si>
  <si>
    <t>Line</t>
  </si>
  <si>
    <t>Preliminary Engineering</t>
  </si>
  <si>
    <t>No.</t>
  </si>
  <si>
    <t>Growth Classification</t>
  </si>
  <si>
    <t>Amount</t>
  </si>
  <si>
    <t>Environmental</t>
  </si>
  <si>
    <t>Availability/Reliability</t>
  </si>
  <si>
    <t>Heat Rate</t>
  </si>
  <si>
    <t>Replace Existing Plant</t>
  </si>
  <si>
    <t>Safety</t>
  </si>
  <si>
    <t>Energy Conservation</t>
  </si>
  <si>
    <t>Capacity</t>
  </si>
  <si>
    <t>Aid to Construction and Maintenance</t>
  </si>
  <si>
    <t>Regulatory</t>
  </si>
  <si>
    <t xml:space="preserve">     Total In-Service Additions</t>
  </si>
  <si>
    <t>Totals may be affected due to rounding.</t>
  </si>
  <si>
    <t>Supporting Schedules:  B-11</t>
  </si>
  <si>
    <t>Recap Schedules:  B-07</t>
  </si>
  <si>
    <t>B-11 line items</t>
  </si>
  <si>
    <t>B-12 Production Only</t>
  </si>
  <si>
    <t>B-12 Category</t>
  </si>
  <si>
    <t>Solar - Alafia</t>
  </si>
  <si>
    <t>YES</t>
  </si>
  <si>
    <t>Solar - Dover</t>
  </si>
  <si>
    <t>Solar - Juniper</t>
  </si>
  <si>
    <t xml:space="preserve">Solar - Lake Mabel </t>
  </si>
  <si>
    <t>Solar - Big Four Mine</t>
  </si>
  <si>
    <t>Solar - Bullfrog Creek</t>
  </si>
  <si>
    <t>Solar - Cottonmouth</t>
  </si>
  <si>
    <t>Solar - English Creek</t>
  </si>
  <si>
    <t>Solar - Farmland Reserve</t>
  </si>
  <si>
    <t>Solar - FFD</t>
  </si>
  <si>
    <t>Solar - Solvay</t>
  </si>
  <si>
    <t>Solar - Wimauma 3</t>
  </si>
  <si>
    <t>Energy Storage Capacity Projects</t>
  </si>
  <si>
    <t>BPS Advanced Hardware Upgrade</t>
  </si>
  <si>
    <t>South Tampa Resilience Project</t>
  </si>
  <si>
    <t>Polk 1 Flexibility Project</t>
  </si>
  <si>
    <t>Polk Fuel Diversity Project</t>
  </si>
  <si>
    <t>CR672 Transmission Expansion</t>
  </si>
  <si>
    <t>NO</t>
  </si>
  <si>
    <t>Winter Haven ILC Transmission</t>
  </si>
  <si>
    <t>Storm Protection Plan (SPP)</t>
  </si>
  <si>
    <t>Grid Reliability and Resilience Projects</t>
  </si>
  <si>
    <t>Bearss Operations Center</t>
  </si>
  <si>
    <t>Corporate Headquarters</t>
  </si>
  <si>
    <t>Total</t>
  </si>
  <si>
    <t>B-11</t>
  </si>
  <si>
    <t>Variance</t>
  </si>
  <si>
    <t>B-12</t>
  </si>
  <si>
    <t>SCHEDULE B-11</t>
  </si>
  <si>
    <t>CAPITAL ADDITIONS AND RETIREMENTS</t>
  </si>
  <si>
    <t>Itemize major capital additions to and retirements from electric plant in service in excess of 0.5% of the sum of</t>
  </si>
  <si>
    <t>the total balance of Account 101-Electric Plant in Service, and Account 106,  Completed construction not Classified</t>
  </si>
  <si>
    <t>for the most recent calendar year, the test year minus one, the test year, and the test year plus one.*</t>
  </si>
  <si>
    <t>(4)</t>
  </si>
  <si>
    <t>(5)</t>
  </si>
  <si>
    <t>Description of</t>
  </si>
  <si>
    <t xml:space="preserve">Additions or </t>
  </si>
  <si>
    <t>(Retirements)</t>
  </si>
  <si>
    <t>ADDITIONS</t>
  </si>
  <si>
    <t>All Other Additions</t>
  </si>
  <si>
    <t>**</t>
  </si>
  <si>
    <t>TOTAL ADDITIONS</t>
  </si>
  <si>
    <t>RETIREMENTS</t>
  </si>
  <si>
    <t>All Other Retirements</t>
  </si>
  <si>
    <t>TOTAL RETIREMENTS</t>
  </si>
  <si>
    <t>TOTAL NET ADDITIONS</t>
  </si>
  <si>
    <t>Notes:</t>
  </si>
  <si>
    <t>**Includes items that individually are less than 0.5% of Accounts 101 &amp; 106, but in aggregate exceed 0.5% of Accounts 101 &amp; 106.</t>
  </si>
  <si>
    <t>Totals are actual in-service dollars for each respective year.</t>
  </si>
  <si>
    <t xml:space="preserve">Supporting Schedules: </t>
  </si>
  <si>
    <t>Recap Schedules: B-07</t>
  </si>
  <si>
    <t>DOCKET No. 20240026-EI</t>
  </si>
  <si>
    <t>Witness: C. Aldazabal / J. Chronister / R. Latta / K. Stryker</t>
  </si>
  <si>
    <t>R. Latta / K. Stryker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</si>
</sst>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/d/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14" fontId="6" fillId="0" borderId="1" xfId="0" quotePrefix="1" applyNumberFormat="1" applyFont="1" applyBorder="1" applyAlignment="1">
      <alignment horizontal="center"/>
    </xf>
    <xf numFmtId="165" fontId="6" fillId="0" borderId="0" xfId="2" applyNumberFormat="1" applyFont="1" applyFill="1"/>
    <xf numFmtId="165" fontId="6" fillId="0" borderId="0" xfId="2" applyNumberFormat="1" applyFont="1" applyFill="1" applyBorder="1"/>
    <xf numFmtId="164" fontId="6" fillId="0" borderId="0" xfId="1" applyNumberFormat="1" applyFont="1" applyFill="1" applyBorder="1"/>
    <xf numFmtId="164" fontId="6" fillId="0" borderId="0" xfId="1" applyNumberFormat="1" applyFont="1" applyFill="1"/>
    <xf numFmtId="0" fontId="6" fillId="0" borderId="0" xfId="0" quotePrefix="1" applyFont="1" applyAlignment="1">
      <alignment horizontal="left"/>
    </xf>
    <xf numFmtId="164" fontId="6" fillId="0" borderId="0" xfId="0" applyNumberFormat="1" applyFont="1"/>
    <xf numFmtId="43" fontId="6" fillId="0" borderId="1" xfId="1" applyFont="1" applyFill="1" applyBorder="1" applyAlignment="1">
      <alignment horizontal="left"/>
    </xf>
    <xf numFmtId="165" fontId="6" fillId="0" borderId="0" xfId="2" quotePrefix="1" applyNumberFormat="1" applyFont="1" applyFill="1" applyAlignment="1">
      <alignment horizontal="center"/>
    </xf>
    <xf numFmtId="166" fontId="6" fillId="0" borderId="0" xfId="2" applyNumberFormat="1" applyFont="1" applyFill="1" applyBorder="1"/>
    <xf numFmtId="0" fontId="6" fillId="0" borderId="0" xfId="2" applyNumberFormat="1" applyFont="1" applyFill="1"/>
    <xf numFmtId="0" fontId="6" fillId="0" borderId="0" xfId="2" quotePrefix="1" applyNumberFormat="1" applyFont="1" applyFill="1" applyAlignment="1">
      <alignment horizontal="left"/>
    </xf>
    <xf numFmtId="9" fontId="6" fillId="0" borderId="0" xfId="4" applyFont="1" applyFill="1"/>
    <xf numFmtId="165" fontId="6" fillId="0" borderId="0" xfId="2" quotePrefix="1" applyNumberFormat="1" applyFont="1" applyFill="1" applyAlignment="1">
      <alignment horizontal="left"/>
    </xf>
    <xf numFmtId="164" fontId="6" fillId="0" borderId="0" xfId="1" quotePrefix="1" applyNumberFormat="1" applyFont="1" applyFill="1" applyBorder="1" applyAlignment="1">
      <alignment horizontal="left"/>
    </xf>
    <xf numFmtId="43" fontId="6" fillId="0" borderId="0" xfId="1" applyFont="1" applyFill="1"/>
    <xf numFmtId="10" fontId="6" fillId="0" borderId="0" xfId="4" applyNumberFormat="1" applyFont="1" applyFill="1" applyBorder="1"/>
    <xf numFmtId="43" fontId="6" fillId="0" borderId="0" xfId="1" quotePrefix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165" fontId="6" fillId="0" borderId="1" xfId="2" applyNumberFormat="1" applyFont="1" applyFill="1" applyBorder="1"/>
    <xf numFmtId="164" fontId="6" fillId="0" borderId="1" xfId="1" applyNumberFormat="1" applyFont="1" applyFill="1" applyBorder="1"/>
    <xf numFmtId="0" fontId="6" fillId="0" borderId="0" xfId="6" applyFont="1"/>
    <xf numFmtId="0" fontId="6" fillId="0" borderId="0" xfId="6" applyFont="1" applyAlignment="1">
      <alignment horizontal="left"/>
    </xf>
    <xf numFmtId="41" fontId="6" fillId="0" borderId="0" xfId="1" applyNumberFormat="1" applyFont="1" applyFill="1"/>
    <xf numFmtId="41" fontId="6" fillId="0" borderId="0" xfId="4" applyNumberFormat="1" applyFont="1" applyFill="1"/>
    <xf numFmtId="0" fontId="6" fillId="0" borderId="0" xfId="6" quotePrefix="1" applyFont="1" applyAlignment="1">
      <alignment horizontal="left"/>
    </xf>
    <xf numFmtId="2" fontId="6" fillId="0" borderId="0" xfId="6" applyNumberFormat="1" applyFont="1" applyAlignment="1">
      <alignment horizontal="left"/>
    </xf>
    <xf numFmtId="2" fontId="6" fillId="0" borderId="0" xfId="6" quotePrefix="1" applyNumberFormat="1" applyFont="1" applyAlignment="1">
      <alignment horizontal="left"/>
    </xf>
    <xf numFmtId="41" fontId="6" fillId="0" borderId="5" xfId="1" applyNumberFormat="1" applyFont="1" applyFill="1" applyBorder="1"/>
    <xf numFmtId="41" fontId="6" fillId="0" borderId="0" xfId="1" applyNumberFormat="1" applyFont="1" applyFill="1" applyBorder="1"/>
    <xf numFmtId="41" fontId="6" fillId="0" borderId="0" xfId="4" applyNumberFormat="1" applyFont="1" applyFill="1" applyBorder="1"/>
    <xf numFmtId="41" fontId="6" fillId="0" borderId="6" xfId="2" applyNumberFormat="1" applyFont="1" applyFill="1" applyBorder="1"/>
    <xf numFmtId="164" fontId="6" fillId="0" borderId="0" xfId="1" applyNumberFormat="1" applyFont="1"/>
    <xf numFmtId="0" fontId="9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1" fontId="6" fillId="0" borderId="0" xfId="0" applyNumberFormat="1" applyFont="1"/>
    <xf numFmtId="164" fontId="6" fillId="0" borderId="3" xfId="1" applyNumberFormat="1" applyFont="1" applyFill="1" applyBorder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Fill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2" borderId="0" xfId="0" applyFont="1" applyFill="1" applyAlignment="1">
      <alignment horizontal="left"/>
    </xf>
    <xf numFmtId="164" fontId="9" fillId="0" borderId="0" xfId="0" applyNumberFormat="1" applyFont="1"/>
    <xf numFmtId="0" fontId="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5" quotePrefix="1" applyFont="1" applyBorder="1" applyAlignment="1">
      <alignment horizontal="left"/>
    </xf>
    <xf numFmtId="0" fontId="6" fillId="0" borderId="1" xfId="6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0" xfId="9" applyFont="1"/>
    <xf numFmtId="164" fontId="5" fillId="0" borderId="0" xfId="1" applyNumberFormat="1" applyFont="1" applyAlignment="1">
      <alignment horizontal="center"/>
    </xf>
    <xf numFmtId="0" fontId="5" fillId="0" borderId="0" xfId="1" applyNumberFormat="1" applyFont="1" applyFill="1"/>
    <xf numFmtId="0" fontId="9" fillId="0" borderId="0" xfId="0" applyFont="1" applyAlignment="1">
      <alignment horizontal="right"/>
    </xf>
    <xf numFmtId="164" fontId="9" fillId="0" borderId="6" xfId="0" applyNumberFormat="1" applyFont="1" applyBorder="1"/>
    <xf numFmtId="41" fontId="0" fillId="0" borderId="0" xfId="0" applyNumberForma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14" fontId="6" fillId="0" borderId="1" xfId="0" quotePrefix="1" applyNumberFormat="1" applyFont="1" applyFill="1" applyBorder="1" applyAlignment="1">
      <alignment horizontal="center"/>
    </xf>
    <xf numFmtId="0" fontId="6" fillId="0" borderId="0" xfId="0" quotePrefix="1" applyFont="1" applyFill="1" applyAlignment="1">
      <alignment horizontal="left"/>
    </xf>
    <xf numFmtId="164" fontId="6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left"/>
    </xf>
    <xf numFmtId="0" fontId="6" fillId="0" borderId="2" xfId="6" applyFont="1" applyFill="1" applyBorder="1" applyAlignment="1">
      <alignment horizontal="left"/>
    </xf>
    <xf numFmtId="0" fontId="6" fillId="0" borderId="0" xfId="6" applyFont="1" applyFill="1"/>
    <xf numFmtId="0" fontId="6" fillId="0" borderId="0" xfId="6" applyFont="1" applyFill="1" applyAlignment="1">
      <alignment horizontal="left"/>
    </xf>
    <xf numFmtId="0" fontId="6" fillId="0" borderId="0" xfId="6" applyFont="1" applyFill="1" applyAlignment="1">
      <alignment horizontal="right"/>
    </xf>
    <xf numFmtId="0" fontId="6" fillId="0" borderId="0" xfId="6" quotePrefix="1" applyFont="1" applyFill="1" applyAlignment="1">
      <alignment horizontal="left"/>
    </xf>
    <xf numFmtId="0" fontId="6" fillId="0" borderId="1" xfId="3" quotePrefix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quotePrefix="1" applyFont="1" applyFill="1" applyBorder="1" applyAlignment="1">
      <alignment horizontal="left"/>
    </xf>
  </cellXfs>
  <cellStyles count="10">
    <cellStyle name="Comma" xfId="1" builtinId="3"/>
    <cellStyle name="Currency" xfId="2" builtinId="4"/>
    <cellStyle name="Normal" xfId="0" builtinId="0"/>
    <cellStyle name="Normal 2" xfId="6" xr:uid="{635851C2-1DD2-420E-B952-B6C2AD6F6A30}"/>
    <cellStyle name="Normal 2 2 6" xfId="5" xr:uid="{2F3AECEC-91E7-460A-BA7B-CA75BD3406A2}"/>
    <cellStyle name="Normal 2 2 6 2" xfId="7" xr:uid="{1B136A60-7A09-4D3D-892A-B8186D79B85C}"/>
    <cellStyle name="Normal 2 2 6 3" xfId="8" xr:uid="{784B0F71-C632-46E2-A872-064A0BCF232C}"/>
    <cellStyle name="Normal 2 2 6 4 5" xfId="3" xr:uid="{E8744EDD-3177-4197-95AF-12408B229586}"/>
    <cellStyle name="Normal 29" xfId="9" xr:uid="{CC76408B-E7B1-47BE-8065-7F80E306084F}"/>
    <cellStyle name="Percent" xfId="4" builtinId="5"/>
  </cellStyles>
  <dxfs count="0"/>
  <tableStyles count="1" defaultTableStyle="TableStyleMedium2" defaultPivotStyle="PivotStyleLight16">
    <tableStyle name="Invisible" pivot="0" table="0" count="0" xr9:uid="{1831E0FC-02B5-4E47-994E-7C43AB88A551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indexed="10"/>
    <pageSetUpPr fitToPage="1"/>
  </sheetPr>
  <dimension ref="A1:T52"/>
  <sheetViews>
    <sheetView tabSelected="1" view="pageBreakPreview" zoomScaleNormal="100" zoomScaleSheetLayoutView="100" workbookViewId="0">
      <selection activeCell="R14" sqref="R14"/>
    </sheetView>
    <sheetView workbookViewId="1"/>
    <sheetView workbookViewId="2"/>
  </sheetViews>
  <sheetFormatPr defaultColWidth="9.109375" defaultRowHeight="14.1" customHeight="1" x14ac:dyDescent="0.2"/>
  <cols>
    <col min="1" max="1" width="3.5546875" style="74" customWidth="1"/>
    <col min="2" max="2" width="6.88671875" style="74" bestFit="1" customWidth="1"/>
    <col min="3" max="10" width="9.5546875" style="74" customWidth="1"/>
    <col min="11" max="11" width="10.33203125" style="74" bestFit="1" customWidth="1"/>
    <col min="12" max="15" width="9.5546875" style="74" customWidth="1"/>
    <col min="16" max="16" width="3" style="74" bestFit="1" customWidth="1"/>
    <col min="17" max="18" width="9.5546875" style="74" customWidth="1"/>
    <col min="19" max="19" width="19.88671875" style="74" customWidth="1"/>
    <col min="20" max="20" width="9.5546875" style="74" customWidth="1"/>
    <col min="21" max="16384" width="9.109375" style="74"/>
  </cols>
  <sheetData>
    <row r="1" spans="1:20" ht="14.1" customHeight="1" thickBot="1" x14ac:dyDescent="0.25">
      <c r="A1" s="78" t="s">
        <v>0</v>
      </c>
      <c r="B1" s="78"/>
      <c r="C1" s="78"/>
      <c r="D1" s="78"/>
      <c r="E1" s="78"/>
      <c r="F1" s="78"/>
      <c r="G1" s="78"/>
      <c r="H1" s="78" t="s">
        <v>1</v>
      </c>
      <c r="I1" s="78"/>
      <c r="J1" s="78"/>
      <c r="K1" s="78"/>
      <c r="L1" s="78"/>
      <c r="M1" s="78"/>
      <c r="N1" s="78"/>
      <c r="O1" s="78"/>
      <c r="P1" s="78"/>
      <c r="Q1" s="78"/>
      <c r="R1" s="78"/>
      <c r="S1" s="78" t="s">
        <v>2</v>
      </c>
    </row>
    <row r="2" spans="1:20" ht="14.1" customHeight="1" x14ac:dyDescent="0.2">
      <c r="A2" s="74" t="s">
        <v>3</v>
      </c>
      <c r="E2" s="75"/>
      <c r="F2" s="84" t="s">
        <v>4</v>
      </c>
      <c r="G2" s="74" t="s">
        <v>5</v>
      </c>
      <c r="K2" s="85"/>
      <c r="L2" s="85"/>
      <c r="N2" s="85"/>
      <c r="O2" s="85"/>
      <c r="P2" s="86"/>
      <c r="Q2" s="86" t="s">
        <v>6</v>
      </c>
      <c r="R2" s="87"/>
      <c r="S2" s="88"/>
      <c r="T2" s="75"/>
    </row>
    <row r="3" spans="1:20" ht="14.1" customHeight="1" x14ac:dyDescent="0.2">
      <c r="G3" s="74" t="s">
        <v>7</v>
      </c>
      <c r="K3" s="84"/>
      <c r="L3" s="75"/>
      <c r="O3" s="84"/>
      <c r="P3" s="89" t="s">
        <v>8</v>
      </c>
      <c r="Q3" s="90" t="s">
        <v>9</v>
      </c>
      <c r="R3" s="87"/>
      <c r="S3" s="89"/>
      <c r="T3" s="75"/>
    </row>
    <row r="4" spans="1:20" ht="14.1" customHeight="1" x14ac:dyDescent="0.2">
      <c r="A4" s="74" t="s">
        <v>10</v>
      </c>
      <c r="G4" s="74" t="s">
        <v>11</v>
      </c>
      <c r="K4" s="84"/>
      <c r="L4" s="75"/>
      <c r="M4" s="84"/>
      <c r="P4" s="89" t="s">
        <v>8</v>
      </c>
      <c r="Q4" s="90" t="s">
        <v>12</v>
      </c>
      <c r="R4" s="87"/>
      <c r="S4" s="89"/>
      <c r="T4" s="75"/>
    </row>
    <row r="5" spans="1:20" ht="14.1" customHeight="1" x14ac:dyDescent="0.2">
      <c r="K5" s="84"/>
      <c r="L5" s="75"/>
      <c r="M5" s="84"/>
      <c r="P5" s="89"/>
      <c r="Q5" s="90" t="s">
        <v>13</v>
      </c>
      <c r="R5" s="87"/>
      <c r="S5" s="89"/>
      <c r="T5" s="75"/>
    </row>
    <row r="6" spans="1:20" ht="14.1" customHeight="1" x14ac:dyDescent="0.2">
      <c r="K6" s="84"/>
      <c r="L6" s="75"/>
      <c r="M6" s="84"/>
      <c r="P6" s="89"/>
      <c r="Q6" s="90" t="s">
        <v>95</v>
      </c>
      <c r="R6" s="87"/>
      <c r="S6" s="89"/>
      <c r="T6" s="75"/>
    </row>
    <row r="7" spans="1:20" ht="14.1" customHeight="1" thickBot="1" x14ac:dyDescent="0.25">
      <c r="A7" s="91" t="s">
        <v>94</v>
      </c>
      <c r="B7" s="78"/>
      <c r="C7" s="78"/>
      <c r="D7" s="78"/>
      <c r="E7" s="78"/>
      <c r="F7" s="78"/>
      <c r="G7" s="78"/>
      <c r="H7" s="78"/>
      <c r="I7" s="78"/>
      <c r="J7" s="79" t="s">
        <v>16</v>
      </c>
      <c r="K7" s="92"/>
      <c r="L7" s="93"/>
      <c r="M7" s="92"/>
      <c r="N7" s="78"/>
      <c r="O7" s="78"/>
      <c r="P7" s="92"/>
      <c r="Q7" s="94" t="s">
        <v>96</v>
      </c>
      <c r="R7" s="78"/>
      <c r="S7" s="92"/>
      <c r="T7" s="75"/>
    </row>
    <row r="8" spans="1:20" ht="14.1" customHeight="1" x14ac:dyDescent="0.2"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spans="1:20" ht="14.1" customHeight="1" x14ac:dyDescent="0.2">
      <c r="C9" s="76"/>
      <c r="D9" s="76"/>
      <c r="F9" s="76"/>
      <c r="G9" s="76"/>
      <c r="H9" s="77"/>
      <c r="I9" s="76"/>
      <c r="J9" s="77"/>
      <c r="K9" s="76"/>
      <c r="M9" s="76"/>
      <c r="N9" s="76"/>
      <c r="O9" s="76"/>
      <c r="P9" s="76"/>
      <c r="Q9" s="76"/>
      <c r="R9" s="76"/>
      <c r="S9" s="76"/>
    </row>
    <row r="10" spans="1:20" ht="14.1" customHeight="1" x14ac:dyDescent="0.2">
      <c r="F10" s="76" t="s">
        <v>18</v>
      </c>
      <c r="G10" s="76"/>
      <c r="H10" s="77"/>
      <c r="I10" s="76" t="s">
        <v>19</v>
      </c>
      <c r="J10" s="77"/>
      <c r="K10" s="76" t="s">
        <v>20</v>
      </c>
      <c r="L10" s="77"/>
      <c r="M10" s="77"/>
      <c r="N10" s="77"/>
      <c r="S10" s="77"/>
    </row>
    <row r="11" spans="1:20" ht="14.1" customHeight="1" x14ac:dyDescent="0.2">
      <c r="A11" s="74" t="s">
        <v>21</v>
      </c>
      <c r="B11" s="77"/>
      <c r="C11" s="77"/>
      <c r="D11" s="77"/>
      <c r="E11" s="77"/>
      <c r="F11" s="76" t="s">
        <v>22</v>
      </c>
      <c r="G11" s="77"/>
      <c r="H11" s="77"/>
      <c r="I11" s="77">
        <v>2024</v>
      </c>
      <c r="J11" s="77"/>
      <c r="K11" s="77">
        <v>2025</v>
      </c>
      <c r="L11" s="76"/>
      <c r="M11" s="77"/>
      <c r="N11" s="75"/>
      <c r="O11" s="75"/>
      <c r="P11" s="76"/>
      <c r="Q11" s="76"/>
      <c r="R11" s="76"/>
      <c r="S11" s="77"/>
    </row>
    <row r="12" spans="1:20" ht="14.1" customHeight="1" thickBot="1" x14ac:dyDescent="0.25">
      <c r="A12" s="78" t="s">
        <v>23</v>
      </c>
      <c r="B12" s="79"/>
      <c r="C12" s="79"/>
      <c r="D12" s="79"/>
      <c r="E12" s="79"/>
      <c r="F12" s="80" t="s">
        <v>24</v>
      </c>
      <c r="G12" s="79"/>
      <c r="H12" s="79"/>
      <c r="I12" s="79" t="s">
        <v>25</v>
      </c>
      <c r="J12" s="79"/>
      <c r="K12" s="79" t="s">
        <v>25</v>
      </c>
      <c r="L12" s="81"/>
      <c r="M12" s="81"/>
      <c r="N12" s="80"/>
      <c r="O12" s="80"/>
      <c r="P12" s="80"/>
      <c r="Q12" s="80"/>
      <c r="R12" s="80"/>
      <c r="S12" s="80"/>
    </row>
    <row r="13" spans="1:20" ht="14.1" customHeight="1" x14ac:dyDescent="0.2">
      <c r="A13" s="74">
        <v>1</v>
      </c>
      <c r="B13" s="9"/>
      <c r="C13" s="9"/>
      <c r="D13" s="9"/>
      <c r="E13" s="9"/>
      <c r="F13" s="10"/>
      <c r="G13" s="10"/>
      <c r="H13" s="1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0" ht="14.1" customHeight="1" x14ac:dyDescent="0.2">
      <c r="A14" s="74">
        <v>2</v>
      </c>
      <c r="B14" s="9"/>
      <c r="C14" s="9"/>
      <c r="F14" s="10"/>
      <c r="G14" s="10"/>
      <c r="H14" s="10"/>
      <c r="I14" s="16"/>
      <c r="J14" s="9"/>
      <c r="K14" s="16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74">
        <v>3</v>
      </c>
      <c r="B15" s="9"/>
      <c r="C15" s="9"/>
      <c r="F15" s="11"/>
      <c r="G15" s="11"/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/>
      <c r="S15" s="12"/>
    </row>
    <row r="16" spans="1:20" ht="14.1" customHeight="1" x14ac:dyDescent="0.2">
      <c r="A16" s="74">
        <v>4</v>
      </c>
      <c r="B16" s="9"/>
      <c r="C16" s="9"/>
      <c r="F16" s="10"/>
      <c r="G16" s="10"/>
      <c r="H16" s="10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</row>
    <row r="17" spans="1:19" ht="14.1" customHeight="1" x14ac:dyDescent="0.2">
      <c r="A17" s="74">
        <v>5</v>
      </c>
      <c r="B17" s="9"/>
      <c r="C17" s="9"/>
      <c r="E17" s="74" t="s">
        <v>26</v>
      </c>
      <c r="F17" s="11"/>
      <c r="G17" s="11"/>
      <c r="H17" s="11"/>
      <c r="I17" s="11">
        <f>SUMIF('Support from Ops'!$D:$D,$E17,'Support from Ops'!E:E)</f>
        <v>0</v>
      </c>
      <c r="J17" s="11"/>
      <c r="K17" s="11">
        <f>SUMIF('Support from Ops'!$D:$D,$E17,'Support from Ops'!F:F)</f>
        <v>0</v>
      </c>
      <c r="M17" s="10"/>
      <c r="N17" s="11"/>
      <c r="O17" s="11"/>
      <c r="P17" s="11"/>
      <c r="Q17" s="11"/>
      <c r="R17" s="11"/>
      <c r="S17" s="11"/>
    </row>
    <row r="18" spans="1:19" ht="14.1" customHeight="1" x14ac:dyDescent="0.2">
      <c r="A18" s="74">
        <v>6</v>
      </c>
      <c r="B18" s="9"/>
      <c r="C18" s="9"/>
      <c r="E18" s="82" t="s">
        <v>27</v>
      </c>
      <c r="F18" s="11"/>
      <c r="G18" s="11"/>
      <c r="H18" s="11"/>
      <c r="I18" s="11">
        <f>SUMIF('Support from Ops'!$D:$D,$E18,'Support from Ops'!E:E)</f>
        <v>49871.396470000029</v>
      </c>
      <c r="J18" s="11"/>
      <c r="K18" s="11">
        <f>SUMIF('Support from Ops'!$D:$D,$E18,'Support from Ops'!F:F)</f>
        <v>80494.822939999998</v>
      </c>
      <c r="M18" s="10"/>
      <c r="N18" s="11"/>
      <c r="O18" s="11"/>
      <c r="P18" s="11"/>
      <c r="Q18" s="11"/>
      <c r="R18" s="11"/>
      <c r="S18" s="11"/>
    </row>
    <row r="19" spans="1:19" ht="14.1" customHeight="1" x14ac:dyDescent="0.2">
      <c r="A19" s="74">
        <v>7</v>
      </c>
      <c r="B19" s="9"/>
      <c r="C19" s="9"/>
      <c r="E19" s="74" t="s">
        <v>28</v>
      </c>
      <c r="F19" s="11"/>
      <c r="G19" s="11"/>
      <c r="H19" s="11"/>
      <c r="I19" s="11">
        <f>SUMIF('Support from Ops'!$D:$D,$E19,'Support from Ops'!E:E)</f>
        <v>0</v>
      </c>
      <c r="J19" s="11"/>
      <c r="K19" s="11">
        <f>SUMIF('Support from Ops'!$D:$D,$E19,'Support from Ops'!F:F)</f>
        <v>0</v>
      </c>
      <c r="M19" s="10"/>
      <c r="N19" s="11"/>
      <c r="O19" s="11"/>
      <c r="P19" s="11"/>
      <c r="Q19" s="11"/>
      <c r="R19" s="11"/>
      <c r="S19" s="11"/>
    </row>
    <row r="20" spans="1:19" ht="14.1" customHeight="1" x14ac:dyDescent="0.2">
      <c r="A20" s="74">
        <v>8</v>
      </c>
      <c r="B20" s="9"/>
      <c r="C20" s="9"/>
      <c r="E20" s="74" t="s">
        <v>29</v>
      </c>
      <c r="F20" s="11"/>
      <c r="G20" s="11"/>
      <c r="H20" s="11"/>
      <c r="I20" s="11">
        <f>SUMIF('Support from Ops'!$D:$D,$E20,'Support from Ops'!E:E)</f>
        <v>0</v>
      </c>
      <c r="J20" s="11"/>
      <c r="K20" s="11">
        <f>SUMIF('Support from Ops'!$D:$D,$E20,'Support from Ops'!F:F)</f>
        <v>0</v>
      </c>
      <c r="M20" s="10"/>
      <c r="N20" s="11"/>
      <c r="O20" s="11"/>
      <c r="P20" s="11"/>
      <c r="Q20" s="11"/>
      <c r="R20" s="11"/>
      <c r="S20" s="11"/>
    </row>
    <row r="21" spans="1:19" ht="14.1" customHeight="1" x14ac:dyDescent="0.2">
      <c r="A21" s="74">
        <v>9</v>
      </c>
      <c r="B21" s="9"/>
      <c r="C21" s="9"/>
      <c r="E21" s="74" t="s">
        <v>30</v>
      </c>
      <c r="F21" s="11"/>
      <c r="G21" s="11"/>
      <c r="H21" s="11"/>
      <c r="I21" s="11">
        <f>SUMIF('Support from Ops'!$D:$D,$E21,'Support from Ops'!E:E)</f>
        <v>0</v>
      </c>
      <c r="J21" s="11"/>
      <c r="K21" s="11">
        <f>SUMIF('Support from Ops'!$D:$D,$E21,'Support from Ops'!F:F)</f>
        <v>0</v>
      </c>
      <c r="M21" s="10"/>
      <c r="N21" s="11"/>
      <c r="O21" s="11"/>
      <c r="P21" s="11"/>
      <c r="Q21" s="11"/>
      <c r="R21" s="11"/>
      <c r="S21" s="11"/>
    </row>
    <row r="22" spans="1:19" ht="14.1" customHeight="1" x14ac:dyDescent="0.2">
      <c r="A22" s="74">
        <v>10</v>
      </c>
      <c r="B22" s="9"/>
      <c r="C22" s="9"/>
      <c r="E22" s="74" t="s">
        <v>31</v>
      </c>
      <c r="F22" s="11"/>
      <c r="G22" s="11"/>
      <c r="H22" s="11"/>
      <c r="I22" s="11">
        <f>SUMIF('Support from Ops'!$D:$D,$E22,'Support from Ops'!E:E)</f>
        <v>0</v>
      </c>
      <c r="J22" s="11"/>
      <c r="K22" s="11">
        <f>SUMIF('Support from Ops'!$D:$D,$E22,'Support from Ops'!F:F)</f>
        <v>0</v>
      </c>
      <c r="M22" s="10"/>
      <c r="N22" s="11"/>
      <c r="O22" s="11"/>
      <c r="P22" s="11"/>
      <c r="Q22" s="11"/>
      <c r="R22" s="11"/>
      <c r="S22" s="11"/>
    </row>
    <row r="23" spans="1:19" ht="14.1" customHeight="1" x14ac:dyDescent="0.2">
      <c r="A23" s="74">
        <v>11</v>
      </c>
      <c r="B23" s="9"/>
      <c r="C23" s="9"/>
      <c r="E23" s="74" t="s">
        <v>32</v>
      </c>
      <c r="F23" s="11"/>
      <c r="G23" s="11"/>
      <c r="H23" s="11"/>
      <c r="I23" s="11">
        <f>SUMIF('Support from Ops'!$D:$D,$E23,'Support from Ops'!E:E)</f>
        <v>183032.41051000002</v>
      </c>
      <c r="J23" s="11"/>
      <c r="K23" s="11">
        <f>SUMIF('Support from Ops'!$D:$D,$E23,'Support from Ops'!F:F)</f>
        <v>505719.92257</v>
      </c>
      <c r="M23" s="10"/>
      <c r="N23" s="11"/>
      <c r="O23" s="11"/>
      <c r="P23" s="11"/>
      <c r="Q23" s="11"/>
      <c r="R23" s="11"/>
      <c r="S23" s="11"/>
    </row>
    <row r="24" spans="1:19" ht="14.1" customHeight="1" x14ac:dyDescent="0.2">
      <c r="A24" s="74">
        <v>12</v>
      </c>
      <c r="B24" s="9"/>
      <c r="C24" s="9"/>
      <c r="E24" s="74" t="s">
        <v>33</v>
      </c>
      <c r="F24" s="11"/>
      <c r="G24" s="11"/>
      <c r="H24" s="11"/>
      <c r="I24" s="11">
        <f>SUMIF('Support from Ops'!$D:$D,$E24,'Support from Ops'!E:E)</f>
        <v>0</v>
      </c>
      <c r="J24" s="11"/>
      <c r="K24" s="11">
        <f>SUMIF('Support from Ops'!$D:$D,$E24,'Support from Ops'!F:F)</f>
        <v>0</v>
      </c>
      <c r="M24" s="10"/>
      <c r="N24" s="11"/>
      <c r="O24" s="11"/>
      <c r="P24" s="11"/>
      <c r="Q24" s="11"/>
      <c r="R24" s="11"/>
      <c r="S24" s="11"/>
    </row>
    <row r="25" spans="1:19" ht="14.1" customHeight="1" x14ac:dyDescent="0.2">
      <c r="A25" s="74">
        <v>13</v>
      </c>
      <c r="B25" s="9"/>
      <c r="C25" s="9"/>
      <c r="E25" s="74" t="s">
        <v>34</v>
      </c>
      <c r="F25" s="11"/>
      <c r="G25" s="11"/>
      <c r="H25" s="11"/>
      <c r="I25" s="11">
        <f>SUMIF('Support from Ops'!$D:$D,$E25,'Support from Ops'!E:E)</f>
        <v>0</v>
      </c>
      <c r="J25" s="11"/>
      <c r="K25" s="11">
        <f>SUMIF('Support from Ops'!$D:$D,$E25,'Support from Ops'!F:F)</f>
        <v>0</v>
      </c>
      <c r="M25" s="10"/>
      <c r="N25" s="11"/>
      <c r="O25" s="11"/>
      <c r="P25" s="11"/>
      <c r="Q25" s="11"/>
      <c r="R25" s="11"/>
      <c r="S25" s="11"/>
    </row>
    <row r="26" spans="1:19" ht="14.1" customHeight="1" x14ac:dyDescent="0.2">
      <c r="A26" s="74">
        <v>14</v>
      </c>
      <c r="B26" s="9"/>
      <c r="C26" s="9"/>
      <c r="F26" s="11"/>
      <c r="G26" s="11"/>
      <c r="H26" s="11"/>
      <c r="I26" s="11"/>
      <c r="J26" s="11"/>
      <c r="K26" s="11"/>
      <c r="M26" s="10"/>
      <c r="N26" s="11"/>
      <c r="O26" s="11"/>
      <c r="P26" s="11"/>
      <c r="Q26" s="11"/>
      <c r="R26" s="11"/>
      <c r="S26" s="11"/>
    </row>
    <row r="27" spans="1:19" ht="14.1" customHeight="1" thickBot="1" x14ac:dyDescent="0.25">
      <c r="A27" s="74">
        <v>15</v>
      </c>
      <c r="B27" s="9"/>
      <c r="C27" s="9"/>
      <c r="E27" s="74" t="s">
        <v>35</v>
      </c>
      <c r="F27" s="11"/>
      <c r="G27" s="11"/>
      <c r="H27" s="11"/>
      <c r="I27" s="48">
        <f>SUM(I17:I26)</f>
        <v>232903.80698000005</v>
      </c>
      <c r="J27" s="11"/>
      <c r="K27" s="48">
        <f>SUM(K17:K26)</f>
        <v>586214.74551000004</v>
      </c>
      <c r="M27" s="10"/>
      <c r="N27" s="11"/>
      <c r="O27" s="11"/>
      <c r="P27" s="11"/>
      <c r="Q27" s="11"/>
      <c r="R27" s="11"/>
      <c r="S27" s="11"/>
    </row>
    <row r="28" spans="1:19" ht="14.1" customHeight="1" thickTop="1" x14ac:dyDescent="0.2">
      <c r="A28" s="74">
        <v>16</v>
      </c>
      <c r="B28" s="9"/>
      <c r="C28" s="9"/>
      <c r="F28" s="11"/>
      <c r="G28" s="11"/>
      <c r="H28" s="11"/>
      <c r="I28" s="11"/>
      <c r="J28" s="11"/>
      <c r="K28" s="11"/>
      <c r="L28" s="11"/>
      <c r="M28" s="10"/>
      <c r="N28" s="11"/>
      <c r="O28" s="11"/>
      <c r="P28" s="11"/>
      <c r="Q28" s="11"/>
      <c r="R28" s="11"/>
      <c r="S28" s="11"/>
    </row>
    <row r="29" spans="1:19" ht="14.1" customHeight="1" x14ac:dyDescent="0.2">
      <c r="A29" s="74">
        <v>17</v>
      </c>
      <c r="B29" s="9"/>
      <c r="C29" s="9"/>
      <c r="F29" s="11"/>
      <c r="G29" s="11"/>
      <c r="H29" s="11"/>
      <c r="L29" s="11"/>
      <c r="M29" s="10"/>
      <c r="N29" s="11"/>
      <c r="O29" s="11"/>
      <c r="P29" s="11"/>
      <c r="Q29" s="11"/>
      <c r="R29" s="11"/>
      <c r="S29" s="11"/>
    </row>
    <row r="30" spans="1:19" ht="14.1" customHeight="1" x14ac:dyDescent="0.2">
      <c r="A30" s="74">
        <v>18</v>
      </c>
      <c r="B30" s="9"/>
      <c r="C30" s="9"/>
      <c r="F30" s="11"/>
      <c r="H30" s="11"/>
      <c r="I30" s="11"/>
      <c r="L30" s="11"/>
      <c r="M30" s="10"/>
      <c r="N30" s="11"/>
      <c r="O30" s="11"/>
      <c r="P30" s="11"/>
      <c r="Q30" s="11"/>
      <c r="R30" s="11"/>
      <c r="S30" s="11"/>
    </row>
    <row r="31" spans="1:19" ht="14.1" customHeight="1" x14ac:dyDescent="0.2">
      <c r="A31" s="74">
        <v>19</v>
      </c>
      <c r="B31" s="9"/>
      <c r="C31" s="9"/>
      <c r="F31" s="11"/>
      <c r="H31" s="11"/>
      <c r="J31" s="11"/>
      <c r="K31" s="11"/>
      <c r="L31" s="11"/>
      <c r="M31" s="10"/>
      <c r="N31" s="11"/>
      <c r="O31" s="11"/>
      <c r="P31" s="11"/>
      <c r="Q31" s="11"/>
      <c r="R31" s="11"/>
      <c r="S31" s="11"/>
    </row>
    <row r="32" spans="1:19" ht="14.1" customHeight="1" x14ac:dyDescent="0.2">
      <c r="A32" s="74">
        <v>20</v>
      </c>
      <c r="B32" s="9"/>
      <c r="C32" s="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4.1" customHeight="1" x14ac:dyDescent="0.2">
      <c r="A33" s="74">
        <v>21</v>
      </c>
      <c r="B33" s="9"/>
      <c r="C33" s="9"/>
      <c r="F33" s="11"/>
      <c r="G33" s="11"/>
      <c r="H33" s="11"/>
      <c r="I33" s="11"/>
      <c r="J33" s="12"/>
      <c r="K33" s="11"/>
      <c r="L33" s="12"/>
      <c r="M33" s="11"/>
      <c r="N33" s="11"/>
      <c r="O33" s="11"/>
      <c r="P33" s="11"/>
      <c r="Q33" s="11"/>
      <c r="R33" s="11"/>
      <c r="S33" s="11"/>
    </row>
    <row r="34" spans="1:19" ht="14.1" customHeight="1" x14ac:dyDescent="0.2">
      <c r="A34" s="74">
        <v>22</v>
      </c>
      <c r="B34" s="9"/>
      <c r="C34" s="9"/>
      <c r="F34" s="11"/>
      <c r="G34" s="11"/>
      <c r="H34" s="11"/>
      <c r="I34" s="11"/>
      <c r="J34" s="12"/>
      <c r="K34" s="11"/>
      <c r="L34" s="12"/>
      <c r="M34" s="11"/>
      <c r="N34" s="11"/>
      <c r="O34" s="11"/>
      <c r="P34" s="11"/>
      <c r="Q34" s="11"/>
      <c r="R34" s="11"/>
      <c r="S34" s="11"/>
    </row>
    <row r="35" spans="1:19" ht="14.1" customHeight="1" x14ac:dyDescent="0.2">
      <c r="A35" s="74">
        <v>23</v>
      </c>
      <c r="B35" s="9"/>
      <c r="C35" s="9"/>
      <c r="F35" s="11"/>
      <c r="G35" s="11"/>
      <c r="H35" s="11"/>
      <c r="I35" s="11"/>
      <c r="J35" s="12"/>
      <c r="K35" s="11"/>
      <c r="L35" s="12"/>
      <c r="M35" s="11"/>
      <c r="N35" s="11"/>
      <c r="O35" s="11"/>
      <c r="P35" s="11"/>
      <c r="Q35" s="11"/>
      <c r="R35" s="11"/>
      <c r="S35" s="11"/>
    </row>
    <row r="36" spans="1:19" ht="14.1" customHeight="1" x14ac:dyDescent="0.2">
      <c r="A36" s="74">
        <v>24</v>
      </c>
      <c r="B36" s="9"/>
      <c r="C36" s="9"/>
      <c r="F36" s="11"/>
      <c r="G36" s="11"/>
      <c r="H36" s="11"/>
      <c r="I36" s="11"/>
      <c r="J36" s="12"/>
      <c r="K36" s="11"/>
      <c r="L36" s="12"/>
      <c r="M36" s="11"/>
      <c r="N36" s="11"/>
      <c r="O36" s="11"/>
      <c r="P36" s="11"/>
      <c r="Q36" s="11"/>
      <c r="R36" s="11"/>
      <c r="S36" s="11"/>
    </row>
    <row r="37" spans="1:19" ht="14.1" customHeight="1" x14ac:dyDescent="0.2">
      <c r="A37" s="74">
        <v>25</v>
      </c>
      <c r="B37" s="9"/>
      <c r="C37" s="9"/>
      <c r="F37" s="11"/>
      <c r="G37" s="11"/>
      <c r="H37" s="11"/>
      <c r="I37" s="11"/>
      <c r="J37" s="12"/>
      <c r="K37" s="11"/>
      <c r="L37" s="12"/>
      <c r="M37" s="11"/>
      <c r="N37" s="11"/>
      <c r="O37" s="11"/>
      <c r="P37" s="11"/>
      <c r="Q37" s="11"/>
      <c r="R37" s="11"/>
      <c r="S37" s="11"/>
    </row>
    <row r="38" spans="1:19" ht="14.1" customHeight="1" x14ac:dyDescent="0.2">
      <c r="A38" s="74">
        <v>26</v>
      </c>
      <c r="B38" s="9"/>
      <c r="C38" s="9"/>
      <c r="F38" s="11"/>
      <c r="G38" s="11"/>
      <c r="H38" s="11"/>
      <c r="I38" s="11"/>
      <c r="J38" s="12"/>
      <c r="K38" s="11"/>
      <c r="L38" s="12"/>
      <c r="M38" s="11"/>
      <c r="N38" s="11"/>
      <c r="O38" s="11"/>
      <c r="P38" s="11"/>
      <c r="Q38" s="11"/>
      <c r="R38" s="11"/>
      <c r="S38" s="11"/>
    </row>
    <row r="39" spans="1:19" ht="14.1" customHeight="1" x14ac:dyDescent="0.2">
      <c r="A39" s="74">
        <v>27</v>
      </c>
      <c r="B39" s="9"/>
      <c r="C39" s="9"/>
      <c r="F39" s="11"/>
      <c r="G39" s="11"/>
      <c r="H39" s="11"/>
      <c r="I39" s="11"/>
      <c r="J39" s="12"/>
      <c r="K39" s="11"/>
      <c r="L39" s="12"/>
      <c r="M39" s="11"/>
      <c r="N39" s="11"/>
      <c r="O39" s="11"/>
      <c r="P39" s="11"/>
      <c r="Q39" s="11"/>
      <c r="R39" s="11"/>
      <c r="S39" s="11"/>
    </row>
    <row r="40" spans="1:19" ht="14.1" customHeight="1" x14ac:dyDescent="0.2">
      <c r="A40" s="74">
        <v>28</v>
      </c>
      <c r="B40" s="9"/>
      <c r="C40" s="9"/>
      <c r="F40" s="11"/>
      <c r="G40" s="11"/>
      <c r="H40" s="11"/>
      <c r="I40" s="11"/>
      <c r="J40" s="12"/>
      <c r="K40" s="11"/>
      <c r="L40" s="12"/>
      <c r="M40" s="11"/>
      <c r="N40" s="11"/>
      <c r="O40" s="11"/>
      <c r="P40" s="11"/>
      <c r="Q40" s="11"/>
      <c r="R40" s="11"/>
      <c r="S40" s="11"/>
    </row>
    <row r="41" spans="1:19" ht="14.1" customHeight="1" x14ac:dyDescent="0.2">
      <c r="A41" s="74">
        <v>29</v>
      </c>
      <c r="B41" s="9"/>
      <c r="C41" s="9"/>
      <c r="F41" s="11"/>
      <c r="G41" s="11"/>
      <c r="H41" s="11"/>
      <c r="I41" s="11"/>
      <c r="J41" s="12"/>
      <c r="K41" s="11"/>
      <c r="L41" s="12"/>
      <c r="M41" s="11"/>
      <c r="N41" s="11"/>
      <c r="O41" s="11"/>
      <c r="P41" s="11"/>
      <c r="Q41" s="11"/>
      <c r="R41" s="11"/>
      <c r="S41" s="11"/>
    </row>
    <row r="42" spans="1:19" ht="14.1" customHeight="1" x14ac:dyDescent="0.2">
      <c r="A42" s="74">
        <v>30</v>
      </c>
      <c r="B42" s="9"/>
      <c r="C42" s="9"/>
      <c r="F42" s="11"/>
      <c r="G42" s="11"/>
      <c r="H42" s="11"/>
      <c r="I42" s="11"/>
      <c r="J42" s="12"/>
      <c r="K42" s="11"/>
      <c r="L42" s="12"/>
      <c r="M42" s="11"/>
      <c r="N42" s="11"/>
      <c r="O42" s="11"/>
      <c r="P42" s="11"/>
      <c r="Q42" s="11"/>
      <c r="R42" s="11"/>
      <c r="S42" s="11"/>
    </row>
    <row r="43" spans="1:19" ht="14.1" customHeight="1" x14ac:dyDescent="0.2">
      <c r="A43" s="74">
        <v>31</v>
      </c>
      <c r="B43" s="9"/>
      <c r="C43" s="9"/>
      <c r="F43" s="11"/>
      <c r="G43" s="11"/>
      <c r="H43" s="11"/>
      <c r="I43" s="11"/>
      <c r="J43" s="12"/>
      <c r="K43" s="11"/>
      <c r="L43" s="12"/>
      <c r="M43" s="11"/>
      <c r="N43" s="11"/>
      <c r="O43" s="11"/>
      <c r="P43" s="11"/>
      <c r="Q43" s="11"/>
      <c r="R43" s="11"/>
      <c r="S43" s="11"/>
    </row>
    <row r="44" spans="1:19" ht="14.1" customHeight="1" x14ac:dyDescent="0.2">
      <c r="A44" s="74">
        <v>32</v>
      </c>
      <c r="B44" s="9"/>
      <c r="C44" s="9"/>
      <c r="F44" s="11"/>
      <c r="G44" s="11"/>
      <c r="H44" s="11"/>
      <c r="I44" s="11"/>
      <c r="J44" s="12"/>
      <c r="K44" s="11"/>
      <c r="L44" s="12"/>
      <c r="M44" s="11"/>
      <c r="N44" s="11"/>
      <c r="O44" s="11"/>
      <c r="P44" s="11"/>
      <c r="Q44" s="11"/>
      <c r="R44" s="11"/>
      <c r="S44" s="11"/>
    </row>
    <row r="45" spans="1:19" ht="14.1" customHeight="1" x14ac:dyDescent="0.2">
      <c r="A45" s="74">
        <v>33</v>
      </c>
      <c r="B45" s="9"/>
      <c r="C45" s="9"/>
      <c r="F45" s="11"/>
      <c r="G45" s="11"/>
      <c r="H45" s="11"/>
      <c r="I45" s="11"/>
      <c r="J45" s="12"/>
      <c r="K45" s="11"/>
      <c r="L45" s="12"/>
      <c r="M45" s="11"/>
      <c r="N45" s="11"/>
      <c r="O45" s="11"/>
      <c r="P45" s="11"/>
      <c r="Q45" s="11"/>
      <c r="R45" s="11"/>
      <c r="S45" s="11"/>
    </row>
    <row r="46" spans="1:19" ht="14.1" customHeight="1" x14ac:dyDescent="0.2">
      <c r="A46" s="74">
        <v>34</v>
      </c>
      <c r="B46" s="9"/>
      <c r="C46" s="9"/>
      <c r="F46" s="11"/>
      <c r="G46" s="11"/>
      <c r="H46" s="11"/>
      <c r="I46" s="11"/>
      <c r="J46" s="12"/>
      <c r="K46" s="11"/>
      <c r="L46" s="12"/>
      <c r="M46" s="11"/>
      <c r="N46" s="11"/>
      <c r="O46" s="11"/>
      <c r="P46" s="11"/>
      <c r="Q46" s="11"/>
      <c r="R46" s="11"/>
      <c r="S46" s="11"/>
    </row>
    <row r="47" spans="1:19" ht="14.1" customHeight="1" x14ac:dyDescent="0.2">
      <c r="A47" s="74">
        <v>35</v>
      </c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</row>
    <row r="48" spans="1:19" ht="14.1" customHeight="1" thickBot="1" x14ac:dyDescent="0.25">
      <c r="A48" s="78">
        <v>36</v>
      </c>
      <c r="B48" s="15" t="s">
        <v>36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</row>
    <row r="49" spans="1:17" ht="14.1" customHeight="1" x14ac:dyDescent="0.2">
      <c r="A49" s="74" t="s">
        <v>37</v>
      </c>
      <c r="Q49" s="74" t="s">
        <v>38</v>
      </c>
    </row>
    <row r="51" spans="1:17" ht="14.1" customHeight="1" x14ac:dyDescent="0.2">
      <c r="I51" s="11"/>
      <c r="J51" s="11"/>
      <c r="K51" s="11"/>
    </row>
    <row r="52" spans="1:17" ht="14.1" customHeight="1" x14ac:dyDescent="0.2">
      <c r="I52" s="11"/>
      <c r="J52" s="11"/>
      <c r="K52" s="11"/>
    </row>
  </sheetData>
  <phoneticPr fontId="6" type="noConversion"/>
  <printOptions horizontalCentered="1"/>
  <pageMargins left="0.75" right="0.75" top="0.75" bottom="0.75" header="0.5" footer="0.25"/>
  <pageSetup scale="69" orientation="landscape" blackAndWhite="1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F925-4266-4AE4-A58B-8E6080C04F2F}">
  <dimension ref="A1:H38"/>
  <sheetViews>
    <sheetView workbookViewId="0">
      <selection activeCell="B40" sqref="B40"/>
    </sheetView>
    <sheetView tabSelected="1" workbookViewId="1"/>
    <sheetView tabSelected="1" workbookViewId="2"/>
  </sheetViews>
  <sheetFormatPr defaultRowHeight="13.2" x14ac:dyDescent="0.25"/>
  <cols>
    <col min="1" max="1" width="3" bestFit="1" customWidth="1"/>
    <col min="2" max="2" width="35.6640625" bestFit="1" customWidth="1"/>
    <col min="3" max="3" width="20.33203125" bestFit="1" customWidth="1"/>
    <col min="4" max="4" width="18.5546875" bestFit="1" customWidth="1"/>
    <col min="5" max="6" width="10.33203125" bestFit="1" customWidth="1"/>
    <col min="7" max="7" width="8.5546875" customWidth="1"/>
    <col min="8" max="8" width="32.33203125" bestFit="1" customWidth="1"/>
  </cols>
  <sheetData>
    <row r="1" spans="1:8" x14ac:dyDescent="0.25">
      <c r="A1" s="50"/>
      <c r="B1" s="29" t="s">
        <v>39</v>
      </c>
      <c r="C1" s="27" t="s">
        <v>40</v>
      </c>
      <c r="D1" s="30" t="s">
        <v>41</v>
      </c>
      <c r="E1" s="27">
        <v>2024</v>
      </c>
      <c r="F1" s="27">
        <v>2025</v>
      </c>
      <c r="G1" s="45"/>
      <c r="H1" s="30" t="s">
        <v>41</v>
      </c>
    </row>
    <row r="2" spans="1:8" x14ac:dyDescent="0.25">
      <c r="A2" s="51">
        <v>1</v>
      </c>
      <c r="B2" s="67" t="s">
        <v>42</v>
      </c>
      <c r="C2" s="28" t="s">
        <v>43</v>
      </c>
      <c r="D2" s="53" t="s">
        <v>32</v>
      </c>
      <c r="E2" s="66">
        <f>SUMIF('B-11'!$C:$C,$B2,'B-11'!H:H)</f>
        <v>962.00393999999994</v>
      </c>
      <c r="F2" s="66">
        <f>SUMIF('B-11'!$C:$C,$B2,'B-11'!K:K)</f>
        <v>0</v>
      </c>
      <c r="G2" s="23"/>
      <c r="H2" s="50" t="s">
        <v>26</v>
      </c>
    </row>
    <row r="3" spans="1:8" x14ac:dyDescent="0.25">
      <c r="A3" s="51">
        <f>A2+1</f>
        <v>2</v>
      </c>
      <c r="B3" s="67" t="s">
        <v>44</v>
      </c>
      <c r="C3" s="28" t="s">
        <v>43</v>
      </c>
      <c r="D3" s="53" t="s">
        <v>32</v>
      </c>
      <c r="E3" s="66">
        <f>SUMIF('B-11'!$C:$C,$B3,'B-11'!H:H)</f>
        <v>377.76846</v>
      </c>
      <c r="F3" s="66">
        <f>SUMIF('B-11'!$C:$C,$B3,'B-11'!K:K)</f>
        <v>0</v>
      </c>
      <c r="G3" s="23"/>
      <c r="H3" s="54" t="s">
        <v>27</v>
      </c>
    </row>
    <row r="4" spans="1:8" x14ac:dyDescent="0.25">
      <c r="A4" s="51">
        <f t="shared" ref="A4:A24" si="0">A3+1</f>
        <v>3</v>
      </c>
      <c r="B4" s="67" t="s">
        <v>45</v>
      </c>
      <c r="C4" s="28" t="s">
        <v>43</v>
      </c>
      <c r="D4" s="53" t="s">
        <v>32</v>
      </c>
      <c r="E4" s="66">
        <f>SUMIF('B-11'!$C:$C,$B4,'B-11'!H:H)</f>
        <v>808.11876000000007</v>
      </c>
      <c r="F4" s="66">
        <f>SUMIF('B-11'!$C:$C,$B4,'B-11'!K:K)</f>
        <v>0</v>
      </c>
      <c r="G4" s="23"/>
      <c r="H4" s="50" t="s">
        <v>28</v>
      </c>
    </row>
    <row r="5" spans="1:8" x14ac:dyDescent="0.25">
      <c r="A5" s="51">
        <f t="shared" si="0"/>
        <v>4</v>
      </c>
      <c r="B5" s="67" t="s">
        <v>46</v>
      </c>
      <c r="C5" s="28" t="s">
        <v>43</v>
      </c>
      <c r="D5" s="53" t="s">
        <v>32</v>
      </c>
      <c r="E5" s="66">
        <f>SUMIF('B-11'!$C:$C,$B5,'B-11'!H:H)</f>
        <v>2158.6118999999999</v>
      </c>
      <c r="F5" s="66">
        <f>SUMIF('B-11'!$C:$C,$B5,'B-11'!K:K)</f>
        <v>0</v>
      </c>
      <c r="G5" s="23"/>
      <c r="H5" s="50" t="s">
        <v>29</v>
      </c>
    </row>
    <row r="6" spans="1:8" x14ac:dyDescent="0.25">
      <c r="A6" s="51">
        <f t="shared" si="0"/>
        <v>5</v>
      </c>
      <c r="B6" s="67" t="s">
        <v>47</v>
      </c>
      <c r="C6" s="28" t="s">
        <v>43</v>
      </c>
      <c r="D6" s="53" t="s">
        <v>32</v>
      </c>
      <c r="E6" s="66">
        <f>SUMIF('B-11'!$C:$C,$B6,'B-11'!H:H)</f>
        <v>0</v>
      </c>
      <c r="F6" s="66">
        <f>SUMIF('B-11'!$C:$C,$B6,'B-11'!K:K)</f>
        <v>0</v>
      </c>
      <c r="G6" s="23"/>
      <c r="H6" s="50" t="s">
        <v>30</v>
      </c>
    </row>
    <row r="7" spans="1:8" x14ac:dyDescent="0.25">
      <c r="A7" s="51">
        <f t="shared" si="0"/>
        <v>6</v>
      </c>
      <c r="B7" s="67" t="s">
        <v>48</v>
      </c>
      <c r="C7" s="28" t="s">
        <v>43</v>
      </c>
      <c r="D7" s="53" t="s">
        <v>32</v>
      </c>
      <c r="E7" s="66">
        <f>SUMIF('B-11'!$C:$C,$B7,'B-11'!H:H)</f>
        <v>109104.26858</v>
      </c>
      <c r="F7" s="66">
        <f>SUMIF('B-11'!$C:$C,$B7,'B-11'!K:K)</f>
        <v>4571.1216599999943</v>
      </c>
      <c r="G7" s="23"/>
      <c r="H7" s="50" t="s">
        <v>31</v>
      </c>
    </row>
    <row r="8" spans="1:8" x14ac:dyDescent="0.25">
      <c r="A8" s="51">
        <f t="shared" si="0"/>
        <v>7</v>
      </c>
      <c r="B8" s="67" t="s">
        <v>49</v>
      </c>
      <c r="C8" s="28" t="s">
        <v>43</v>
      </c>
      <c r="D8" s="53" t="s">
        <v>32</v>
      </c>
      <c r="E8" s="66">
        <f>SUMIF('B-11'!$C:$C,$B8,'B-11'!H:H)</f>
        <v>0</v>
      </c>
      <c r="F8" s="66">
        <f>SUMIF('B-11'!$C:$C,$B8,'B-11'!K:K)</f>
        <v>114135.03479000001</v>
      </c>
      <c r="G8" s="23"/>
      <c r="H8" s="50" t="s">
        <v>32</v>
      </c>
    </row>
    <row r="9" spans="1:8" x14ac:dyDescent="0.25">
      <c r="A9" s="51">
        <f t="shared" si="0"/>
        <v>8</v>
      </c>
      <c r="B9" s="67" t="s">
        <v>50</v>
      </c>
      <c r="C9" s="28" t="s">
        <v>43</v>
      </c>
      <c r="D9" s="53" t="s">
        <v>32</v>
      </c>
      <c r="E9" s="66">
        <f>SUMIF('B-11'!$C:$C,$B9,'B-11'!H:H)</f>
        <v>49007.495600000017</v>
      </c>
      <c r="F9" s="66">
        <f>SUMIF('B-11'!$C:$C,$B9,'B-11'!K:K)</f>
        <v>4303.3767300000045</v>
      </c>
      <c r="G9" s="23"/>
      <c r="H9" s="50" t="s">
        <v>33</v>
      </c>
    </row>
    <row r="10" spans="1:8" x14ac:dyDescent="0.25">
      <c r="A10" s="51">
        <f t="shared" si="0"/>
        <v>9</v>
      </c>
      <c r="B10" s="67" t="s">
        <v>51</v>
      </c>
      <c r="C10" s="28" t="s">
        <v>43</v>
      </c>
      <c r="D10" s="53" t="s">
        <v>32</v>
      </c>
      <c r="E10" s="66">
        <f>SUMIF('B-11'!$C:$C,$B10,'B-11'!H:H)</f>
        <v>0</v>
      </c>
      <c r="F10" s="66">
        <f>SUMIF('B-11'!$C:$C,$B10,'B-11'!K:K)</f>
        <v>0</v>
      </c>
      <c r="G10" s="23"/>
      <c r="H10" s="50" t="s">
        <v>34</v>
      </c>
    </row>
    <row r="11" spans="1:8" x14ac:dyDescent="0.25">
      <c r="A11" s="51">
        <f t="shared" si="0"/>
        <v>10</v>
      </c>
      <c r="B11" s="67" t="s">
        <v>52</v>
      </c>
      <c r="C11" s="28" t="s">
        <v>43</v>
      </c>
      <c r="D11" s="53" t="s">
        <v>32</v>
      </c>
      <c r="E11" s="66">
        <f>SUMIF('B-11'!$C:$C,$B11,'B-11'!H:H)</f>
        <v>0</v>
      </c>
      <c r="F11" s="66">
        <f>SUMIF('B-11'!$C:$C,$B11,'B-11'!K:K)</f>
        <v>121898.34564000001</v>
      </c>
      <c r="G11" s="23"/>
      <c r="H11" s="50"/>
    </row>
    <row r="12" spans="1:8" x14ac:dyDescent="0.25">
      <c r="A12" s="51">
        <f t="shared" si="0"/>
        <v>11</v>
      </c>
      <c r="B12" s="67" t="s">
        <v>53</v>
      </c>
      <c r="C12" s="28" t="s">
        <v>43</v>
      </c>
      <c r="D12" s="53" t="s">
        <v>32</v>
      </c>
      <c r="E12" s="66">
        <f>SUMIF('B-11'!$C:$C,$B12,'B-11'!H:H)</f>
        <v>0</v>
      </c>
      <c r="F12" s="66">
        <f>SUMIF('B-11'!$C:$C,$B12,'B-11'!K:K)</f>
        <v>0</v>
      </c>
      <c r="G12" s="23"/>
      <c r="H12" s="50"/>
    </row>
    <row r="13" spans="1:8" x14ac:dyDescent="0.25">
      <c r="A13" s="51">
        <f t="shared" si="0"/>
        <v>12</v>
      </c>
      <c r="B13" s="67" t="s">
        <v>54</v>
      </c>
      <c r="C13" s="28" t="s">
        <v>43</v>
      </c>
      <c r="D13" s="53" t="s">
        <v>32</v>
      </c>
      <c r="E13" s="66">
        <f>SUMIF('B-11'!$C:$C,$B13,'B-11'!H:H)</f>
        <v>0</v>
      </c>
      <c r="F13" s="66">
        <f>SUMIF('B-11'!$C:$C,$B13,'B-11'!K:K)</f>
        <v>0</v>
      </c>
      <c r="G13" s="23"/>
      <c r="H13" s="50"/>
    </row>
    <row r="14" spans="1:8" x14ac:dyDescent="0.25">
      <c r="A14" s="51">
        <f t="shared" si="0"/>
        <v>13</v>
      </c>
      <c r="B14" s="67" t="s">
        <v>55</v>
      </c>
      <c r="C14" s="28" t="s">
        <v>43</v>
      </c>
      <c r="D14" s="53" t="s">
        <v>32</v>
      </c>
      <c r="E14" s="66">
        <f>SUMIF('B-11'!$C:$C,$B14,'B-11'!H:H)</f>
        <v>20004.338339999995</v>
      </c>
      <c r="F14" s="66">
        <f>SUMIF('B-11'!$C:$C,$B14,'B-11'!K:K)</f>
        <v>147476.48354999998</v>
      </c>
      <c r="G14" s="23"/>
      <c r="H14" s="50"/>
    </row>
    <row r="15" spans="1:8" x14ac:dyDescent="0.25">
      <c r="A15" s="51">
        <f t="shared" si="0"/>
        <v>14</v>
      </c>
      <c r="B15" s="67" t="s">
        <v>56</v>
      </c>
      <c r="C15" s="28" t="s">
        <v>43</v>
      </c>
      <c r="D15" s="54" t="s">
        <v>27</v>
      </c>
      <c r="E15" s="66">
        <f>SUMIF('B-11'!$C:$C,$B15,'B-11'!H:H)</f>
        <v>49871.396470000029</v>
      </c>
      <c r="F15" s="66">
        <f>SUMIF('B-11'!$C:$C,$B15,'B-11'!K:K)</f>
        <v>0</v>
      </c>
      <c r="G15" s="23"/>
      <c r="H15" s="50"/>
    </row>
    <row r="16" spans="1:8" x14ac:dyDescent="0.25">
      <c r="A16" s="51">
        <f t="shared" si="0"/>
        <v>15</v>
      </c>
      <c r="B16" s="67" t="s">
        <v>57</v>
      </c>
      <c r="C16" s="28" t="s">
        <v>43</v>
      </c>
      <c r="D16" s="53" t="s">
        <v>32</v>
      </c>
      <c r="E16" s="66">
        <f>SUMIF('B-11'!$C:$C,$B16,'B-11'!H:H)</f>
        <v>609.80493000000001</v>
      </c>
      <c r="F16" s="66">
        <f>SUMIF('B-11'!$C:$C,$B16,'B-11'!K:K)</f>
        <v>113335.56020000001</v>
      </c>
      <c r="G16" s="23"/>
      <c r="H16" s="50"/>
    </row>
    <row r="17" spans="1:8" x14ac:dyDescent="0.25">
      <c r="A17" s="51">
        <f t="shared" si="0"/>
        <v>16</v>
      </c>
      <c r="B17" s="50" t="s">
        <v>58</v>
      </c>
      <c r="C17" s="28" t="s">
        <v>43</v>
      </c>
      <c r="D17" s="54" t="s">
        <v>27</v>
      </c>
      <c r="E17" s="66">
        <f>SUMIF('B-11'!$C:$C,$B17,'B-11'!H:H)</f>
        <v>0</v>
      </c>
      <c r="F17" s="66">
        <f>SUMIF('B-11'!$C:$C,$B17,'B-11'!K:K)</f>
        <v>80494.822939999998</v>
      </c>
      <c r="G17" s="23"/>
      <c r="H17" s="50"/>
    </row>
    <row r="18" spans="1:8" x14ac:dyDescent="0.25">
      <c r="A18" s="51">
        <f t="shared" si="0"/>
        <v>17</v>
      </c>
      <c r="B18" s="50" t="s">
        <v>59</v>
      </c>
      <c r="C18" s="28" t="s">
        <v>43</v>
      </c>
      <c r="D18" s="54" t="s">
        <v>27</v>
      </c>
      <c r="E18" s="66">
        <f>SUMIF('B-11'!$C:$C,$B18,'B-11'!H:H)</f>
        <v>0</v>
      </c>
      <c r="F18" s="66">
        <f>SUMIF('B-11'!$C:$C,$B18,'B-11'!K:K)</f>
        <v>0</v>
      </c>
      <c r="G18" s="23"/>
      <c r="H18" s="50"/>
    </row>
    <row r="19" spans="1:8" x14ac:dyDescent="0.25">
      <c r="A19" s="51">
        <f t="shared" si="0"/>
        <v>18</v>
      </c>
      <c r="B19" s="50" t="s">
        <v>60</v>
      </c>
      <c r="C19" s="26" t="s">
        <v>61</v>
      </c>
      <c r="D19" s="55"/>
      <c r="E19" s="66">
        <f>SUMIF('B-11'!$C:$C,$B19,'B-11'!H:H)</f>
        <v>138.11185</v>
      </c>
      <c r="F19" s="66">
        <f>SUMIF('B-11'!$C:$C,$B19,'B-11'!K:K)</f>
        <v>30600.222529999999</v>
      </c>
      <c r="G19" s="23"/>
      <c r="H19" s="50"/>
    </row>
    <row r="20" spans="1:8" x14ac:dyDescent="0.25">
      <c r="A20" s="51">
        <f t="shared" si="0"/>
        <v>19</v>
      </c>
      <c r="B20" s="50" t="s">
        <v>62</v>
      </c>
      <c r="C20" s="26" t="s">
        <v>61</v>
      </c>
      <c r="D20" s="55"/>
      <c r="E20" s="66">
        <f>SUMIF('B-11'!$C:$C,$B20,'B-11'!H:H)</f>
        <v>107.54725000000002</v>
      </c>
      <c r="F20" s="66">
        <f>SUMIF('B-11'!$C:$C,$B20,'B-11'!K:K)</f>
        <v>54948.446810000001</v>
      </c>
      <c r="G20" s="23"/>
      <c r="H20" s="50"/>
    </row>
    <row r="21" spans="1:8" x14ac:dyDescent="0.25">
      <c r="A21" s="51">
        <f t="shared" si="0"/>
        <v>20</v>
      </c>
      <c r="B21" s="50" t="s">
        <v>63</v>
      </c>
      <c r="C21" s="26" t="s">
        <v>61</v>
      </c>
      <c r="D21" s="55"/>
      <c r="E21" s="66">
        <f>SUMIF('B-11'!$C:$C,$B21,'B-11'!H:H)</f>
        <v>377783.78522000019</v>
      </c>
      <c r="F21" s="66">
        <f>SUMIF('B-11'!$C:$C,$B21,'B-11'!K:K)</f>
        <v>228504.06090000004</v>
      </c>
      <c r="G21" s="23"/>
    </row>
    <row r="22" spans="1:8" x14ac:dyDescent="0.25">
      <c r="A22" s="51">
        <f t="shared" si="0"/>
        <v>21</v>
      </c>
      <c r="B22" s="50" t="s">
        <v>64</v>
      </c>
      <c r="C22" s="26" t="s">
        <v>61</v>
      </c>
      <c r="D22" s="55"/>
      <c r="E22" s="66">
        <f>SUMIF('B-11'!$C:$C,$B22,'B-11'!H:H)</f>
        <v>19329.819600000003</v>
      </c>
      <c r="F22" s="66">
        <f>SUMIF('B-11'!$C:$C,$B22,'B-11'!K:K)</f>
        <v>65871.742680000025</v>
      </c>
      <c r="G22" s="23"/>
    </row>
    <row r="23" spans="1:8" x14ac:dyDescent="0.25">
      <c r="A23" s="51">
        <f t="shared" si="0"/>
        <v>22</v>
      </c>
      <c r="B23" s="50" t="s">
        <v>65</v>
      </c>
      <c r="C23" s="26" t="s">
        <v>61</v>
      </c>
      <c r="D23" s="55"/>
      <c r="E23" s="66">
        <f>SUMIF('B-11'!$C:$C,$B23,'B-11'!H:H)</f>
        <v>26.374959999999998</v>
      </c>
      <c r="F23" s="66">
        <f>SUMIF('B-11'!$C:$C,$B23,'B-11'!K:K)</f>
        <v>357700.54271000007</v>
      </c>
      <c r="G23" s="23"/>
    </row>
    <row r="24" spans="1:8" x14ac:dyDescent="0.25">
      <c r="A24" s="51">
        <f t="shared" si="0"/>
        <v>23</v>
      </c>
      <c r="B24" s="50" t="s">
        <v>66</v>
      </c>
      <c r="C24" s="26" t="s">
        <v>61</v>
      </c>
      <c r="D24" s="55"/>
      <c r="E24" s="66">
        <f>SUMIF('B-11'!$C:$C,$B24,'B-11'!H:H)</f>
        <v>19116.269439999996</v>
      </c>
      <c r="F24" s="66">
        <f>SUMIF('B-11'!$C:$C,$B24,'B-11'!K:K)</f>
        <v>180709.52429</v>
      </c>
      <c r="G24" s="23"/>
    </row>
    <row r="25" spans="1:8" x14ac:dyDescent="0.25">
      <c r="G25" s="23"/>
    </row>
    <row r="26" spans="1:8" x14ac:dyDescent="0.25">
      <c r="G26" s="23"/>
    </row>
    <row r="27" spans="1:8" ht="13.8" thickBot="1" x14ac:dyDescent="0.3">
      <c r="D27" s="68" t="s">
        <v>67</v>
      </c>
      <c r="E27" s="69">
        <f>SUM(E2:E26)</f>
        <v>649405.71530000027</v>
      </c>
      <c r="F27" s="69">
        <f>SUM(F2:F26)</f>
        <v>1504549.2854300002</v>
      </c>
      <c r="G27" s="23"/>
    </row>
    <row r="28" spans="1:8" ht="13.8" thickTop="1" x14ac:dyDescent="0.25">
      <c r="D28" s="68"/>
      <c r="E28" s="56"/>
      <c r="F28" s="56"/>
      <c r="G28" s="23"/>
    </row>
    <row r="29" spans="1:8" x14ac:dyDescent="0.25">
      <c r="D29" s="72" t="s">
        <v>43</v>
      </c>
      <c r="E29" s="56">
        <f>SUMIF($C:$C,$D29,E:E)</f>
        <v>232903.80698000005</v>
      </c>
      <c r="F29" s="56">
        <f>SUMIF($C:$C,$D29,F:F)</f>
        <v>586214.74551000004</v>
      </c>
      <c r="G29" s="23"/>
    </row>
    <row r="30" spans="1:8" x14ac:dyDescent="0.25">
      <c r="D30" s="73" t="s">
        <v>61</v>
      </c>
      <c r="E30" s="56">
        <f>SUMIF($C:$C,$D30,E:E)</f>
        <v>416501.90832000016</v>
      </c>
      <c r="F30" s="56">
        <f>SUMIF($C:$C,$D30,F:F)</f>
        <v>918334.53992000013</v>
      </c>
      <c r="G30" s="23"/>
    </row>
    <row r="31" spans="1:8" ht="13.8" thickBot="1" x14ac:dyDescent="0.3">
      <c r="D31" s="68"/>
      <c r="E31" s="69">
        <f>SUM(E29:E30)</f>
        <v>649405.71530000027</v>
      </c>
      <c r="F31" s="69">
        <f>SUM(F29:F30)</f>
        <v>1504549.2854300002</v>
      </c>
      <c r="G31" s="23"/>
    </row>
    <row r="32" spans="1:8" ht="13.8" thickTop="1" x14ac:dyDescent="0.25">
      <c r="D32" s="68"/>
      <c r="E32" s="56">
        <f>E31-E27</f>
        <v>0</v>
      </c>
      <c r="F32" s="56">
        <f>F31-F27</f>
        <v>0</v>
      </c>
      <c r="G32" s="23"/>
    </row>
    <row r="33" spans="1:8" x14ac:dyDescent="0.25">
      <c r="D33" s="68"/>
      <c r="E33" s="56"/>
      <c r="F33" s="56"/>
      <c r="G33" s="23"/>
    </row>
    <row r="34" spans="1:8" x14ac:dyDescent="0.25">
      <c r="D34" s="68" t="s">
        <v>68</v>
      </c>
      <c r="E34" s="70">
        <f>SUM('B-11'!H16:H38)</f>
        <v>649405.71530000027</v>
      </c>
      <c r="F34" s="70">
        <f>SUM('B-11'!K16:K38)</f>
        <v>1504549.2854300002</v>
      </c>
      <c r="H34" s="70"/>
    </row>
    <row r="35" spans="1:8" x14ac:dyDescent="0.25">
      <c r="D35" s="71" t="s">
        <v>69</v>
      </c>
      <c r="E35" s="49">
        <f>E27-E34</f>
        <v>0</v>
      </c>
      <c r="F35" s="49">
        <f>F27-F34</f>
        <v>0</v>
      </c>
    </row>
    <row r="36" spans="1:8" x14ac:dyDescent="0.25">
      <c r="D36" s="71"/>
      <c r="E36" s="49"/>
      <c r="F36" s="49"/>
    </row>
    <row r="37" spans="1:8" x14ac:dyDescent="0.25">
      <c r="A37" s="51"/>
      <c r="B37" s="52"/>
      <c r="C37" s="26"/>
      <c r="D37" s="68" t="s">
        <v>70</v>
      </c>
      <c r="E37" s="56">
        <f>'B-12'!I27</f>
        <v>232903.80698000005</v>
      </c>
      <c r="F37" s="56">
        <f>'B-12'!K27</f>
        <v>586214.74551000004</v>
      </c>
      <c r="G37" s="56"/>
      <c r="H37" s="50"/>
    </row>
    <row r="38" spans="1:8" x14ac:dyDescent="0.25">
      <c r="A38" s="50"/>
      <c r="B38" s="52"/>
      <c r="C38" s="26"/>
      <c r="D38" s="71" t="s">
        <v>69</v>
      </c>
      <c r="E38" s="49">
        <f>E37-E29</f>
        <v>0</v>
      </c>
      <c r="F38" s="49">
        <f>F37-F29</f>
        <v>0</v>
      </c>
      <c r="G38" s="50"/>
      <c r="H38" s="50"/>
    </row>
  </sheetData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4E0B-B246-4608-B6C5-3F46F81B51F7}">
  <sheetPr>
    <tabColor rgb="FFFF0000"/>
    <pageSetUpPr fitToPage="1"/>
  </sheetPr>
  <dimension ref="A1:V65"/>
  <sheetViews>
    <sheetView view="pageBreakPreview" zoomScaleNormal="100" zoomScaleSheetLayoutView="100" workbookViewId="0">
      <selection activeCell="C60" sqref="C60"/>
    </sheetView>
    <sheetView workbookViewId="1"/>
    <sheetView workbookViewId="2"/>
  </sheetViews>
  <sheetFormatPr defaultColWidth="9.109375" defaultRowHeight="10.199999999999999" x14ac:dyDescent="0.2"/>
  <cols>
    <col min="1" max="1" width="3.5546875" style="2" customWidth="1"/>
    <col min="2" max="2" width="6.88671875" style="2" bestFit="1" customWidth="1"/>
    <col min="3" max="3" width="29.44140625" style="2" bestFit="1" customWidth="1"/>
    <col min="4" max="15" width="9.6640625" style="2" customWidth="1"/>
    <col min="16" max="16" width="3.88671875" style="2" customWidth="1"/>
    <col min="17" max="19" width="9.6640625" style="2" customWidth="1"/>
    <col min="20" max="20" width="9.5546875" style="33" customWidth="1"/>
    <col min="21" max="16384" width="9.109375" style="33"/>
  </cols>
  <sheetData>
    <row r="1" spans="1:22" ht="10.8" thickBot="1" x14ac:dyDescent="0.25">
      <c r="A1" s="3" t="s">
        <v>71</v>
      </c>
      <c r="B1" s="3"/>
      <c r="C1" s="3"/>
      <c r="D1" s="3"/>
      <c r="E1" s="3"/>
      <c r="F1" s="3"/>
      <c r="G1" s="3"/>
      <c r="H1" s="3" t="s">
        <v>72</v>
      </c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2</v>
      </c>
    </row>
    <row r="2" spans="1:22" x14ac:dyDescent="0.2">
      <c r="A2" s="2" t="s">
        <v>3</v>
      </c>
      <c r="F2" s="58" t="s">
        <v>4</v>
      </c>
      <c r="G2" s="2" t="s">
        <v>73</v>
      </c>
      <c r="K2" s="59"/>
      <c r="L2" s="59"/>
      <c r="N2" s="59"/>
      <c r="O2" s="59"/>
      <c r="P2" s="59"/>
      <c r="Q2" s="59" t="s">
        <v>6</v>
      </c>
      <c r="S2" s="4"/>
      <c r="T2" s="34"/>
    </row>
    <row r="3" spans="1:22" x14ac:dyDescent="0.2">
      <c r="G3" s="2" t="s">
        <v>74</v>
      </c>
      <c r="K3" s="58"/>
      <c r="L3" s="4"/>
      <c r="O3" s="58"/>
      <c r="P3" s="58" t="s">
        <v>8</v>
      </c>
      <c r="Q3" s="13" t="s">
        <v>9</v>
      </c>
      <c r="S3" s="58"/>
      <c r="T3" s="34"/>
    </row>
    <row r="4" spans="1:22" x14ac:dyDescent="0.2">
      <c r="A4" s="2" t="s">
        <v>10</v>
      </c>
      <c r="G4" s="2" t="s">
        <v>75</v>
      </c>
      <c r="K4" s="58"/>
      <c r="L4" s="4"/>
      <c r="M4" s="58"/>
      <c r="P4" s="58" t="s">
        <v>8</v>
      </c>
      <c r="Q4" s="13" t="s">
        <v>12</v>
      </c>
      <c r="S4" s="58"/>
      <c r="T4" s="34"/>
    </row>
    <row r="5" spans="1:22" x14ac:dyDescent="0.2">
      <c r="K5" s="58"/>
      <c r="L5" s="4"/>
      <c r="M5" s="58"/>
      <c r="P5" s="58" t="s">
        <v>8</v>
      </c>
      <c r="Q5" s="13" t="s">
        <v>13</v>
      </c>
      <c r="S5" s="58"/>
      <c r="T5" s="34"/>
    </row>
    <row r="6" spans="1:22" x14ac:dyDescent="0.2">
      <c r="K6" s="58"/>
      <c r="L6" s="4"/>
      <c r="M6" s="58"/>
      <c r="P6" s="58"/>
      <c r="Q6" s="13" t="s">
        <v>14</v>
      </c>
      <c r="S6" s="58"/>
      <c r="T6" s="34"/>
    </row>
    <row r="7" spans="1:22" ht="10.8" thickBot="1" x14ac:dyDescent="0.25">
      <c r="A7" s="60" t="s">
        <v>15</v>
      </c>
      <c r="B7" s="3"/>
      <c r="C7" s="3"/>
      <c r="D7" s="3"/>
      <c r="E7" s="3"/>
      <c r="F7" s="3"/>
      <c r="G7" s="3"/>
      <c r="H7" s="3"/>
      <c r="I7" s="61" t="s">
        <v>16</v>
      </c>
      <c r="J7" s="3"/>
      <c r="K7" s="62"/>
      <c r="L7" s="63"/>
      <c r="M7" s="63"/>
      <c r="N7" s="3"/>
      <c r="O7" s="3"/>
      <c r="P7" s="3"/>
      <c r="Q7" s="64" t="s">
        <v>17</v>
      </c>
      <c r="R7" s="3"/>
      <c r="S7" s="62"/>
      <c r="T7" s="34"/>
    </row>
    <row r="8" spans="1:22" x14ac:dyDescent="0.2">
      <c r="C8" s="5" t="s">
        <v>18</v>
      </c>
      <c r="D8" s="5"/>
      <c r="E8" s="5" t="s">
        <v>19</v>
      </c>
      <c r="F8" s="5"/>
      <c r="G8" s="5"/>
      <c r="H8" s="5" t="s">
        <v>20</v>
      </c>
      <c r="I8" s="5"/>
      <c r="J8" s="5"/>
      <c r="K8" s="5" t="s">
        <v>76</v>
      </c>
      <c r="L8" s="5"/>
      <c r="M8" s="5"/>
      <c r="N8" s="5" t="s">
        <v>77</v>
      </c>
      <c r="O8" s="5"/>
      <c r="P8" s="5"/>
      <c r="Q8" s="5"/>
      <c r="R8" s="5"/>
      <c r="S8" s="5"/>
    </row>
    <row r="9" spans="1:22" x14ac:dyDescent="0.2">
      <c r="C9" s="5"/>
      <c r="D9" s="5"/>
      <c r="E9" s="5"/>
      <c r="F9" s="5"/>
      <c r="G9" s="5"/>
      <c r="H9" s="5"/>
      <c r="I9" s="5"/>
      <c r="L9" s="5"/>
      <c r="M9" s="5"/>
      <c r="O9" s="1"/>
      <c r="P9" s="5"/>
      <c r="Q9" s="5"/>
      <c r="R9" s="5"/>
      <c r="S9" s="5"/>
    </row>
    <row r="10" spans="1:22" x14ac:dyDescent="0.2">
      <c r="C10" s="1" t="s">
        <v>78</v>
      </c>
      <c r="E10" s="1"/>
      <c r="F10" s="5"/>
      <c r="G10" s="1"/>
      <c r="H10" s="1"/>
      <c r="I10" s="1"/>
      <c r="K10" s="1"/>
      <c r="L10" s="1"/>
      <c r="M10" s="1"/>
      <c r="O10" s="1"/>
      <c r="S10" s="1"/>
    </row>
    <row r="11" spans="1:22" x14ac:dyDescent="0.2">
      <c r="A11" s="1" t="s">
        <v>21</v>
      </c>
      <c r="B11" s="1"/>
      <c r="C11" s="1" t="s">
        <v>79</v>
      </c>
      <c r="D11" s="1"/>
      <c r="E11" s="1"/>
      <c r="F11" s="1"/>
      <c r="G11" s="1"/>
      <c r="H11" s="1"/>
      <c r="I11" s="1"/>
      <c r="K11" s="1"/>
      <c r="L11" s="1"/>
      <c r="M11" s="1"/>
      <c r="O11" s="1"/>
      <c r="P11" s="5"/>
      <c r="Q11" s="5"/>
      <c r="R11" s="5"/>
      <c r="S11" s="1"/>
    </row>
    <row r="12" spans="1:22" ht="10.8" thickBot="1" x14ac:dyDescent="0.25">
      <c r="A12" s="6" t="s">
        <v>23</v>
      </c>
      <c r="B12" s="6"/>
      <c r="C12" s="6" t="s">
        <v>80</v>
      </c>
      <c r="D12" s="6"/>
      <c r="E12" s="6">
        <v>2023</v>
      </c>
      <c r="F12" s="46"/>
      <c r="G12" s="46"/>
      <c r="H12" s="6">
        <v>2024</v>
      </c>
      <c r="I12" s="8"/>
      <c r="J12" s="3"/>
      <c r="K12" s="6">
        <v>2025</v>
      </c>
      <c r="L12" s="8"/>
      <c r="M12" s="8"/>
      <c r="N12" s="6">
        <v>2026</v>
      </c>
      <c r="O12" s="8"/>
      <c r="P12" s="7"/>
      <c r="Q12" s="7"/>
      <c r="R12" s="7"/>
      <c r="S12" s="7"/>
    </row>
    <row r="13" spans="1:22" ht="13.5" customHeight="1" x14ac:dyDescent="0.2">
      <c r="A13" s="1">
        <v>1</v>
      </c>
      <c r="B13" s="9"/>
      <c r="C13" s="9"/>
      <c r="D13" s="9"/>
      <c r="E13" s="9"/>
      <c r="F13" s="10"/>
      <c r="G13" s="10"/>
      <c r="H13" s="17"/>
      <c r="I13" s="9"/>
      <c r="K13" s="17"/>
      <c r="L13" s="9"/>
      <c r="M13" s="9"/>
      <c r="N13" s="17"/>
      <c r="O13" s="9"/>
      <c r="P13" s="9"/>
      <c r="Q13" s="9"/>
      <c r="R13" s="9"/>
      <c r="S13" s="9"/>
    </row>
    <row r="14" spans="1:22" ht="13.5" customHeight="1" x14ac:dyDescent="0.2">
      <c r="A14" s="1">
        <v>2</v>
      </c>
      <c r="B14" s="9"/>
      <c r="C14" s="18" t="s">
        <v>81</v>
      </c>
      <c r="E14" s="10"/>
      <c r="F14" s="10"/>
      <c r="G14" s="10"/>
      <c r="H14" s="10"/>
      <c r="I14" s="9"/>
      <c r="K14" s="10"/>
      <c r="L14" s="10"/>
      <c r="M14" s="10"/>
      <c r="N14" s="10"/>
      <c r="O14" s="10"/>
      <c r="P14" s="9"/>
      <c r="Q14" s="9"/>
      <c r="R14" s="9"/>
    </row>
    <row r="15" spans="1:22" ht="13.5" customHeight="1" x14ac:dyDescent="0.2">
      <c r="A15" s="1">
        <v>3</v>
      </c>
      <c r="B15" s="9"/>
      <c r="C15" s="19"/>
      <c r="D15" s="57"/>
      <c r="E15" s="10"/>
      <c r="G15" s="57"/>
      <c r="H15" s="10"/>
      <c r="K15" s="10"/>
      <c r="N15" s="10"/>
      <c r="T15" s="11"/>
      <c r="U15" s="12"/>
      <c r="V15" s="12"/>
    </row>
    <row r="16" spans="1:22" ht="13.5" customHeight="1" x14ac:dyDescent="0.2">
      <c r="A16" s="1">
        <v>4</v>
      </c>
      <c r="B16" s="1"/>
      <c r="C16" s="65" t="s">
        <v>42</v>
      </c>
      <c r="D16" s="44"/>
      <c r="E16" s="35">
        <v>93211.410369999983</v>
      </c>
      <c r="F16" s="35"/>
      <c r="G16" s="44"/>
      <c r="H16" s="35">
        <v>962.00393999999994</v>
      </c>
      <c r="I16" s="35"/>
      <c r="J16" s="44"/>
      <c r="K16" s="35">
        <v>0</v>
      </c>
      <c r="L16" s="36"/>
      <c r="M16" s="44"/>
      <c r="N16" s="35">
        <v>0</v>
      </c>
      <c r="O16" s="20"/>
      <c r="T16" s="21"/>
      <c r="U16" s="10"/>
      <c r="V16" s="10"/>
    </row>
    <row r="17" spans="1:22" ht="13.5" customHeight="1" x14ac:dyDescent="0.2">
      <c r="A17" s="1">
        <v>5</v>
      </c>
      <c r="B17" s="1"/>
      <c r="C17" s="65" t="s">
        <v>44</v>
      </c>
      <c r="D17" s="44"/>
      <c r="E17" s="35">
        <v>45681.0772</v>
      </c>
      <c r="F17" s="35"/>
      <c r="G17" s="44"/>
      <c r="H17" s="35">
        <v>377.76846</v>
      </c>
      <c r="I17" s="35"/>
      <c r="J17" s="44"/>
      <c r="K17" s="35">
        <v>0</v>
      </c>
      <c r="L17" s="47"/>
      <c r="M17" s="44"/>
      <c r="N17" s="35">
        <v>0</v>
      </c>
      <c r="T17" s="21"/>
      <c r="U17" s="22"/>
      <c r="V17" s="11"/>
    </row>
    <row r="18" spans="1:22" ht="13.5" customHeight="1" x14ac:dyDescent="0.2">
      <c r="A18" s="1">
        <v>6</v>
      </c>
      <c r="B18" s="1"/>
      <c r="C18" s="65" t="s">
        <v>45</v>
      </c>
      <c r="D18" s="44"/>
      <c r="E18" s="35">
        <v>107181.51435</v>
      </c>
      <c r="F18" s="35"/>
      <c r="G18" s="44"/>
      <c r="H18" s="35">
        <v>808.11876000000007</v>
      </c>
      <c r="I18" s="35"/>
      <c r="J18" s="44"/>
      <c r="K18" s="35">
        <v>0</v>
      </c>
      <c r="L18" s="47"/>
      <c r="M18" s="44"/>
      <c r="N18" s="35">
        <v>0</v>
      </c>
      <c r="T18" s="37"/>
      <c r="U18" s="22"/>
      <c r="V18" s="11"/>
    </row>
    <row r="19" spans="1:22" ht="13.5" customHeight="1" x14ac:dyDescent="0.2">
      <c r="A19" s="1">
        <v>7</v>
      </c>
      <c r="B19" s="1"/>
      <c r="C19" s="65" t="s">
        <v>46</v>
      </c>
      <c r="D19" s="44"/>
      <c r="E19" s="35">
        <v>109371.53027000002</v>
      </c>
      <c r="F19" s="35"/>
      <c r="G19" s="44"/>
      <c r="H19" s="35">
        <v>2158.6118999999999</v>
      </c>
      <c r="I19" s="35"/>
      <c r="J19" s="44"/>
      <c r="K19" s="35">
        <v>0</v>
      </c>
      <c r="L19" s="47"/>
      <c r="M19" s="44"/>
      <c r="N19" s="35">
        <v>0</v>
      </c>
      <c r="T19" s="38"/>
      <c r="U19" s="11"/>
      <c r="V19" s="11"/>
    </row>
    <row r="20" spans="1:22" ht="13.5" customHeight="1" x14ac:dyDescent="0.2">
      <c r="A20" s="1">
        <v>8</v>
      </c>
      <c r="B20" s="1"/>
      <c r="C20" s="65" t="s">
        <v>47</v>
      </c>
      <c r="D20" s="44"/>
      <c r="E20" s="35">
        <v>0</v>
      </c>
      <c r="F20" s="35"/>
      <c r="G20" s="44"/>
      <c r="H20" s="35">
        <v>0</v>
      </c>
      <c r="I20" s="35"/>
      <c r="J20" s="44"/>
      <c r="K20" s="35">
        <v>0</v>
      </c>
      <c r="L20" s="47"/>
      <c r="M20" s="44"/>
      <c r="N20" s="35">
        <v>116595.71449</v>
      </c>
      <c r="T20" s="39"/>
      <c r="U20" s="11"/>
      <c r="V20" s="11"/>
    </row>
    <row r="21" spans="1:22" ht="13.5" customHeight="1" x14ac:dyDescent="0.2">
      <c r="A21" s="1">
        <v>9</v>
      </c>
      <c r="B21" s="1"/>
      <c r="C21" s="65" t="s">
        <v>48</v>
      </c>
      <c r="D21" s="44"/>
      <c r="E21" s="35">
        <v>0</v>
      </c>
      <c r="F21" s="35"/>
      <c r="G21" s="44"/>
      <c r="H21" s="35">
        <v>109104.26858</v>
      </c>
      <c r="I21" s="35"/>
      <c r="J21" s="44"/>
      <c r="K21" s="35">
        <v>4571.1216599999943</v>
      </c>
      <c r="L21" s="47"/>
      <c r="M21" s="44"/>
      <c r="N21" s="35">
        <v>0</v>
      </c>
      <c r="T21" s="34"/>
      <c r="U21" s="11"/>
      <c r="V21" s="11"/>
    </row>
    <row r="22" spans="1:22" ht="13.5" customHeight="1" x14ac:dyDescent="0.2">
      <c r="A22" s="1">
        <v>10</v>
      </c>
      <c r="B22" s="1"/>
      <c r="C22" s="65" t="s">
        <v>49</v>
      </c>
      <c r="D22" s="44"/>
      <c r="E22" s="35">
        <v>0</v>
      </c>
      <c r="F22" s="35"/>
      <c r="G22" s="44"/>
      <c r="H22" s="35">
        <v>0</v>
      </c>
      <c r="I22" s="35"/>
      <c r="J22" s="44"/>
      <c r="K22" s="35">
        <v>114135.03479000001</v>
      </c>
      <c r="L22" s="47"/>
      <c r="M22" s="44"/>
      <c r="N22" s="35">
        <v>1158</v>
      </c>
      <c r="T22" s="34"/>
      <c r="U22" s="11"/>
      <c r="V22" s="11"/>
    </row>
    <row r="23" spans="1:22" ht="13.5" customHeight="1" x14ac:dyDescent="0.2">
      <c r="A23" s="1">
        <v>11</v>
      </c>
      <c r="B23" s="1"/>
      <c r="C23" s="65" t="s">
        <v>50</v>
      </c>
      <c r="D23" s="44"/>
      <c r="E23" s="35">
        <v>0</v>
      </c>
      <c r="F23" s="35"/>
      <c r="G23" s="44"/>
      <c r="H23" s="35">
        <v>49007.495600000017</v>
      </c>
      <c r="I23" s="35"/>
      <c r="J23" s="44"/>
      <c r="K23" s="35">
        <v>4303.3767300000045</v>
      </c>
      <c r="L23" s="47"/>
      <c r="M23" s="44"/>
      <c r="N23" s="35">
        <v>0</v>
      </c>
      <c r="T23" s="34"/>
      <c r="U23" s="11"/>
      <c r="V23" s="11"/>
    </row>
    <row r="24" spans="1:22" ht="13.5" customHeight="1" x14ac:dyDescent="0.2">
      <c r="A24" s="1">
        <v>12</v>
      </c>
      <c r="B24" s="1"/>
      <c r="C24" s="65" t="s">
        <v>51</v>
      </c>
      <c r="D24" s="44"/>
      <c r="E24" s="35">
        <v>0</v>
      </c>
      <c r="F24" s="35"/>
      <c r="G24" s="44"/>
      <c r="H24" s="35">
        <v>0</v>
      </c>
      <c r="I24" s="35"/>
      <c r="J24" s="44"/>
      <c r="K24" s="35">
        <v>0</v>
      </c>
      <c r="L24" s="47"/>
      <c r="M24" s="44"/>
      <c r="N24" s="35">
        <v>103436.12766000001</v>
      </c>
      <c r="T24" s="34"/>
      <c r="U24" s="11"/>
      <c r="V24" s="11"/>
    </row>
    <row r="25" spans="1:22" ht="13.5" customHeight="1" x14ac:dyDescent="0.2">
      <c r="A25" s="1">
        <v>13</v>
      </c>
      <c r="B25" s="1"/>
      <c r="C25" s="65" t="s">
        <v>52</v>
      </c>
      <c r="D25" s="44"/>
      <c r="E25" s="35">
        <v>0</v>
      </c>
      <c r="F25" s="35"/>
      <c r="G25" s="44"/>
      <c r="H25" s="35">
        <v>0</v>
      </c>
      <c r="I25" s="35"/>
      <c r="J25" s="44"/>
      <c r="K25" s="35">
        <v>121898.34564000001</v>
      </c>
      <c r="L25" s="47"/>
      <c r="M25" s="44"/>
      <c r="N25" s="35">
        <v>773.25099999999998</v>
      </c>
      <c r="T25" s="34"/>
      <c r="U25" s="11"/>
      <c r="V25" s="11"/>
    </row>
    <row r="26" spans="1:22" ht="13.5" customHeight="1" x14ac:dyDescent="0.2">
      <c r="A26" s="1">
        <v>14</v>
      </c>
      <c r="B26" s="1"/>
      <c r="C26" s="65" t="s">
        <v>53</v>
      </c>
      <c r="D26" s="44"/>
      <c r="E26" s="35">
        <v>0</v>
      </c>
      <c r="F26" s="35"/>
      <c r="G26" s="44"/>
      <c r="H26" s="35">
        <v>0</v>
      </c>
      <c r="I26" s="35"/>
      <c r="J26" s="44"/>
      <c r="K26" s="35">
        <v>0</v>
      </c>
      <c r="L26" s="47"/>
      <c r="M26" s="44"/>
      <c r="N26" s="35">
        <v>60838.909230000005</v>
      </c>
    </row>
    <row r="27" spans="1:22" ht="13.5" customHeight="1" x14ac:dyDescent="0.2">
      <c r="A27" s="1">
        <v>15</v>
      </c>
      <c r="B27" s="1"/>
      <c r="C27" s="65" t="s">
        <v>54</v>
      </c>
      <c r="D27" s="44"/>
      <c r="E27" s="35">
        <v>0</v>
      </c>
      <c r="F27" s="35"/>
      <c r="G27" s="44"/>
      <c r="H27" s="35">
        <v>0</v>
      </c>
      <c r="I27" s="35"/>
      <c r="J27" s="44"/>
      <c r="K27" s="35">
        <v>0</v>
      </c>
      <c r="L27" s="36"/>
      <c r="M27" s="44"/>
      <c r="N27" s="35">
        <v>133996.79566</v>
      </c>
      <c r="O27" s="20"/>
      <c r="P27" s="11"/>
      <c r="Q27" s="11"/>
      <c r="R27" s="11"/>
    </row>
    <row r="28" spans="1:22" ht="13.5" customHeight="1" x14ac:dyDescent="0.2">
      <c r="A28" s="1">
        <v>16</v>
      </c>
      <c r="B28" s="1"/>
      <c r="C28" s="65" t="s">
        <v>55</v>
      </c>
      <c r="D28" s="44"/>
      <c r="E28" s="35">
        <v>0</v>
      </c>
      <c r="F28" s="35"/>
      <c r="G28" s="44"/>
      <c r="H28" s="35">
        <v>20004.338339999995</v>
      </c>
      <c r="I28" s="35"/>
      <c r="J28" s="44"/>
      <c r="K28" s="35">
        <v>147476.48354999998</v>
      </c>
      <c r="L28" s="35"/>
      <c r="M28" s="44"/>
      <c r="N28" s="35">
        <v>0</v>
      </c>
      <c r="P28" s="11"/>
      <c r="Q28" s="11"/>
      <c r="R28" s="11"/>
    </row>
    <row r="29" spans="1:22" ht="13.5" customHeight="1" x14ac:dyDescent="0.2">
      <c r="A29" s="1">
        <v>17</v>
      </c>
      <c r="B29" s="1"/>
      <c r="C29" s="65" t="s">
        <v>56</v>
      </c>
      <c r="D29" s="44"/>
      <c r="E29" s="35">
        <v>29619.01511</v>
      </c>
      <c r="F29" s="35"/>
      <c r="G29" s="44"/>
      <c r="H29" s="35">
        <v>49871.396470000029</v>
      </c>
      <c r="I29" s="35"/>
      <c r="J29" s="44"/>
      <c r="K29" s="35">
        <v>0</v>
      </c>
      <c r="L29" s="35"/>
      <c r="M29" s="44"/>
      <c r="N29" s="35">
        <v>0</v>
      </c>
      <c r="P29" s="11"/>
      <c r="Q29" s="11"/>
      <c r="R29" s="11"/>
    </row>
    <row r="30" spans="1:22" ht="13.5" customHeight="1" x14ac:dyDescent="0.2">
      <c r="A30" s="1">
        <v>18</v>
      </c>
      <c r="B30" s="1"/>
      <c r="C30" s="65" t="s">
        <v>57</v>
      </c>
      <c r="D30" s="44"/>
      <c r="E30" s="35">
        <v>25.130100000000002</v>
      </c>
      <c r="F30" s="35"/>
      <c r="G30" s="44"/>
      <c r="H30" s="35">
        <v>609.80493000000001</v>
      </c>
      <c r="I30" s="35"/>
      <c r="J30" s="44"/>
      <c r="K30" s="35">
        <v>113335.56020000001</v>
      </c>
      <c r="L30" s="35"/>
      <c r="M30" s="44"/>
      <c r="N30" s="35">
        <v>59377.639789999987</v>
      </c>
      <c r="P30" s="11"/>
      <c r="Q30" s="11"/>
      <c r="R30" s="11"/>
    </row>
    <row r="31" spans="1:22" ht="13.5" customHeight="1" x14ac:dyDescent="0.2">
      <c r="A31" s="1">
        <v>19</v>
      </c>
      <c r="B31" s="1"/>
      <c r="C31" s="2" t="s">
        <v>58</v>
      </c>
      <c r="D31" s="44"/>
      <c r="E31" s="35">
        <v>0</v>
      </c>
      <c r="F31" s="35"/>
      <c r="G31" s="44"/>
      <c r="H31" s="35">
        <v>0</v>
      </c>
      <c r="I31" s="35"/>
      <c r="J31" s="44"/>
      <c r="K31" s="35">
        <v>80494.822939999998</v>
      </c>
      <c r="L31" s="35"/>
      <c r="M31" s="44"/>
      <c r="N31" s="35">
        <v>0</v>
      </c>
      <c r="P31" s="11"/>
      <c r="Q31" s="11"/>
      <c r="R31" s="11"/>
    </row>
    <row r="32" spans="1:22" ht="13.5" customHeight="1" x14ac:dyDescent="0.2">
      <c r="A32" s="1">
        <v>20</v>
      </c>
      <c r="B32" s="1"/>
      <c r="C32" s="65" t="s">
        <v>59</v>
      </c>
      <c r="D32" s="44"/>
      <c r="E32" s="35">
        <v>0</v>
      </c>
      <c r="F32" s="35"/>
      <c r="G32" s="44"/>
      <c r="H32" s="35">
        <v>0</v>
      </c>
      <c r="I32" s="35"/>
      <c r="J32" s="44"/>
      <c r="K32" s="35">
        <v>0</v>
      </c>
      <c r="L32" s="36"/>
      <c r="M32" s="44"/>
      <c r="N32" s="35">
        <v>53856.069980000007</v>
      </c>
      <c r="O32" s="20"/>
      <c r="P32" s="11"/>
      <c r="Q32" s="11"/>
      <c r="R32" s="11"/>
    </row>
    <row r="33" spans="1:18" ht="13.5" customHeight="1" x14ac:dyDescent="0.2">
      <c r="A33" s="1">
        <v>21</v>
      </c>
      <c r="B33" s="1"/>
      <c r="C33" s="65" t="s">
        <v>60</v>
      </c>
      <c r="D33" s="44"/>
      <c r="E33" s="35">
        <v>0</v>
      </c>
      <c r="F33" s="35"/>
      <c r="G33" s="44"/>
      <c r="H33" s="35">
        <v>138.11185</v>
      </c>
      <c r="I33" s="35"/>
      <c r="J33" s="44"/>
      <c r="K33" s="35">
        <v>30600.222529999999</v>
      </c>
      <c r="L33" s="36"/>
      <c r="M33" s="44"/>
      <c r="N33" s="35">
        <v>7620.1837100000002</v>
      </c>
      <c r="O33" s="20"/>
      <c r="P33" s="11"/>
      <c r="Q33" s="11"/>
      <c r="R33" s="11"/>
    </row>
    <row r="34" spans="1:18" ht="13.5" customHeight="1" x14ac:dyDescent="0.2">
      <c r="A34" s="1">
        <v>22</v>
      </c>
      <c r="B34" s="1"/>
      <c r="C34" s="65" t="s">
        <v>62</v>
      </c>
      <c r="D34" s="44"/>
      <c r="E34" s="35">
        <v>7.1657999999999999</v>
      </c>
      <c r="F34" s="35"/>
      <c r="G34" s="44"/>
      <c r="H34" s="35">
        <v>107.54725000000002</v>
      </c>
      <c r="I34" s="35"/>
      <c r="J34" s="44"/>
      <c r="K34" s="35">
        <v>54948.446810000001</v>
      </c>
      <c r="L34" s="35"/>
      <c r="M34" s="44"/>
      <c r="N34" s="35">
        <v>0</v>
      </c>
      <c r="P34" s="11"/>
      <c r="Q34" s="11"/>
      <c r="R34" s="11"/>
    </row>
    <row r="35" spans="1:18" ht="13.5" customHeight="1" x14ac:dyDescent="0.2">
      <c r="A35" s="1">
        <v>23</v>
      </c>
      <c r="B35" s="1"/>
      <c r="C35" s="65" t="s">
        <v>63</v>
      </c>
      <c r="D35" s="44"/>
      <c r="E35" s="35">
        <v>123985.45732000002</v>
      </c>
      <c r="F35" s="35"/>
      <c r="G35" s="44"/>
      <c r="H35" s="35">
        <v>377783.78522000019</v>
      </c>
      <c r="I35" s="35"/>
      <c r="J35" s="44"/>
      <c r="K35" s="35">
        <v>228504.06090000004</v>
      </c>
      <c r="L35" s="35"/>
      <c r="M35" s="44"/>
      <c r="N35" s="35">
        <v>192224.43836999984</v>
      </c>
      <c r="P35" s="11"/>
      <c r="Q35" s="11"/>
      <c r="R35" s="11"/>
    </row>
    <row r="36" spans="1:18" ht="13.5" customHeight="1" x14ac:dyDescent="0.2">
      <c r="A36" s="1">
        <v>24</v>
      </c>
      <c r="B36" s="1"/>
      <c r="C36" s="2" t="s">
        <v>64</v>
      </c>
      <c r="D36" s="44"/>
      <c r="E36" s="35">
        <v>1759.2116600000002</v>
      </c>
      <c r="F36" s="35"/>
      <c r="G36" s="44"/>
      <c r="H36" s="35">
        <v>19329.819600000003</v>
      </c>
      <c r="I36" s="35"/>
      <c r="J36" s="44"/>
      <c r="K36" s="35">
        <v>65871.742680000025</v>
      </c>
      <c r="L36" s="35"/>
      <c r="M36" s="44"/>
      <c r="N36" s="35">
        <v>216949.30262999996</v>
      </c>
      <c r="P36" s="11"/>
      <c r="Q36" s="11"/>
      <c r="R36" s="11"/>
    </row>
    <row r="37" spans="1:18" ht="13.5" customHeight="1" x14ac:dyDescent="0.2">
      <c r="A37" s="1">
        <v>25</v>
      </c>
      <c r="B37" s="1"/>
      <c r="C37" s="2" t="s">
        <v>65</v>
      </c>
      <c r="D37" s="44"/>
      <c r="E37" s="35">
        <v>0</v>
      </c>
      <c r="F37" s="35"/>
      <c r="G37" s="44"/>
      <c r="H37" s="35">
        <v>26.374959999999998</v>
      </c>
      <c r="I37" s="35"/>
      <c r="J37" s="44"/>
      <c r="K37" s="35">
        <v>357700.54271000007</v>
      </c>
      <c r="L37" s="35"/>
      <c r="M37" s="44"/>
      <c r="N37" s="35">
        <v>0</v>
      </c>
      <c r="P37" s="11"/>
      <c r="Q37" s="11"/>
      <c r="R37" s="11"/>
    </row>
    <row r="38" spans="1:18" ht="13.5" customHeight="1" x14ac:dyDescent="0.2">
      <c r="A38" s="1">
        <v>26</v>
      </c>
      <c r="B38" s="1"/>
      <c r="C38" s="2" t="s">
        <v>66</v>
      </c>
      <c r="D38" s="44"/>
      <c r="E38" s="35">
        <v>0</v>
      </c>
      <c r="F38" s="35"/>
      <c r="G38" s="44"/>
      <c r="H38" s="35">
        <v>19116.269439999996</v>
      </c>
      <c r="I38" s="35"/>
      <c r="J38" s="44"/>
      <c r="K38" s="35">
        <v>180709.52429</v>
      </c>
      <c r="L38" s="35"/>
      <c r="M38" s="44"/>
      <c r="N38" s="35">
        <v>0</v>
      </c>
      <c r="P38" s="11"/>
      <c r="Q38" s="11"/>
      <c r="R38" s="11"/>
    </row>
    <row r="39" spans="1:18" ht="13.5" customHeight="1" x14ac:dyDescent="0.2">
      <c r="A39" s="1">
        <v>27</v>
      </c>
      <c r="B39" s="9"/>
      <c r="C39" s="23" t="s">
        <v>82</v>
      </c>
      <c r="D39" s="44"/>
      <c r="E39" s="35">
        <v>528521.93838999991</v>
      </c>
      <c r="F39" s="13" t="s">
        <v>83</v>
      </c>
      <c r="G39" s="44"/>
      <c r="H39" s="35">
        <v>638750.52979999967</v>
      </c>
      <c r="I39" s="13" t="s">
        <v>83</v>
      </c>
      <c r="J39" s="44"/>
      <c r="K39" s="35">
        <v>455539.76560999965</v>
      </c>
      <c r="L39" s="13" t="s">
        <v>83</v>
      </c>
      <c r="M39" s="44"/>
      <c r="N39" s="35">
        <v>582566.1978499993</v>
      </c>
      <c r="O39" s="13" t="s">
        <v>83</v>
      </c>
      <c r="P39" s="11"/>
      <c r="Q39" s="11"/>
      <c r="R39" s="11"/>
    </row>
    <row r="40" spans="1:18" ht="13.5" customHeight="1" x14ac:dyDescent="0.2">
      <c r="A40" s="1">
        <v>28</v>
      </c>
      <c r="B40" s="9"/>
      <c r="E40" s="47"/>
      <c r="F40" s="47"/>
      <c r="G40" s="47"/>
      <c r="H40" s="47"/>
      <c r="I40" s="47"/>
      <c r="J40" s="47"/>
      <c r="K40" s="47"/>
      <c r="L40" s="47"/>
      <c r="N40" s="47"/>
    </row>
    <row r="41" spans="1:18" ht="13.5" customHeight="1" x14ac:dyDescent="0.2">
      <c r="A41" s="1">
        <v>29</v>
      </c>
      <c r="B41" s="9"/>
      <c r="C41" s="2" t="s">
        <v>84</v>
      </c>
      <c r="E41" s="40">
        <v>1039363.4505699999</v>
      </c>
      <c r="F41" s="41"/>
      <c r="G41" s="41"/>
      <c r="H41" s="40">
        <v>1288156.2450999999</v>
      </c>
      <c r="I41" s="35"/>
      <c r="J41" s="35"/>
      <c r="K41" s="40">
        <v>1960089.0510399998</v>
      </c>
      <c r="L41" s="41"/>
      <c r="N41" s="40">
        <v>1529392.630369999</v>
      </c>
      <c r="O41" s="11"/>
      <c r="P41" s="11"/>
      <c r="Q41" s="11"/>
      <c r="R41" s="11"/>
    </row>
    <row r="42" spans="1:18" ht="13.5" customHeight="1" x14ac:dyDescent="0.2">
      <c r="A42" s="1">
        <v>30</v>
      </c>
      <c r="B42" s="9"/>
      <c r="P42" s="11"/>
      <c r="Q42" s="11"/>
      <c r="R42" s="11"/>
    </row>
    <row r="43" spans="1:18" ht="13.5" customHeight="1" x14ac:dyDescent="0.2">
      <c r="A43" s="1">
        <v>31</v>
      </c>
      <c r="B43" s="9"/>
      <c r="C43" s="18" t="s">
        <v>85</v>
      </c>
      <c r="E43" s="41"/>
      <c r="F43" s="41"/>
      <c r="G43" s="41"/>
      <c r="H43" s="41"/>
      <c r="I43" s="35"/>
      <c r="J43" s="47"/>
      <c r="K43" s="41"/>
      <c r="L43" s="41"/>
      <c r="N43" s="41"/>
      <c r="O43" s="11"/>
      <c r="P43" s="11"/>
      <c r="Q43" s="11"/>
      <c r="R43" s="11"/>
    </row>
    <row r="44" spans="1:18" ht="13.5" customHeight="1" x14ac:dyDescent="0.2">
      <c r="A44" s="1">
        <v>32</v>
      </c>
      <c r="B44" s="9"/>
      <c r="C44" s="23"/>
      <c r="E44" s="41"/>
      <c r="F44" s="41"/>
      <c r="G44" s="41"/>
      <c r="H44" s="41"/>
      <c r="I44" s="35"/>
      <c r="J44" s="47"/>
      <c r="K44" s="41"/>
      <c r="L44" s="42"/>
      <c r="N44" s="41"/>
      <c r="O44" s="24"/>
      <c r="P44" s="11"/>
      <c r="Q44" s="11"/>
      <c r="R44" s="11"/>
    </row>
    <row r="45" spans="1:18" ht="13.5" customHeight="1" x14ac:dyDescent="0.2">
      <c r="A45" s="1">
        <v>33</v>
      </c>
      <c r="B45" s="9"/>
      <c r="C45" s="23" t="s">
        <v>86</v>
      </c>
      <c r="E45" s="41">
        <v>-119288.12422</v>
      </c>
      <c r="F45" s="13" t="s">
        <v>83</v>
      </c>
      <c r="G45" s="41"/>
      <c r="H45" s="41">
        <v>-163593.79278999998</v>
      </c>
      <c r="I45" s="13" t="s">
        <v>83</v>
      </c>
      <c r="J45" s="47"/>
      <c r="K45" s="41">
        <v>-150203.56679000001</v>
      </c>
      <c r="L45" s="13" t="s">
        <v>83</v>
      </c>
      <c r="N45" s="41">
        <v>-151629.0527</v>
      </c>
      <c r="O45" s="11" t="s">
        <v>83</v>
      </c>
      <c r="P45" s="11"/>
      <c r="Q45" s="11"/>
      <c r="R45" s="11"/>
    </row>
    <row r="46" spans="1:18" ht="13.5" customHeight="1" x14ac:dyDescent="0.2">
      <c r="A46" s="1">
        <v>34</v>
      </c>
      <c r="B46" s="9"/>
      <c r="C46" s="23"/>
      <c r="E46" s="41"/>
      <c r="F46" s="41"/>
      <c r="G46" s="41"/>
      <c r="H46" s="41"/>
      <c r="I46" s="35"/>
      <c r="J46" s="47"/>
      <c r="K46" s="41"/>
      <c r="L46" s="41"/>
      <c r="N46" s="41"/>
      <c r="O46" s="11"/>
      <c r="P46" s="11"/>
      <c r="Q46" s="11"/>
      <c r="R46" s="11"/>
    </row>
    <row r="47" spans="1:18" ht="13.5" customHeight="1" x14ac:dyDescent="0.2">
      <c r="A47" s="1">
        <v>35</v>
      </c>
      <c r="B47" s="9"/>
      <c r="C47" s="18" t="s">
        <v>87</v>
      </c>
      <c r="E47" s="40">
        <v>-119288.12422</v>
      </c>
      <c r="F47" s="41"/>
      <c r="G47" s="41"/>
      <c r="H47" s="40">
        <v>-163593.79278999998</v>
      </c>
      <c r="I47" s="35"/>
      <c r="J47" s="47"/>
      <c r="K47" s="40">
        <v>-150203.56679000001</v>
      </c>
      <c r="L47" s="41"/>
      <c r="N47" s="40">
        <v>-151629.0527</v>
      </c>
      <c r="O47" s="11"/>
      <c r="P47" s="11"/>
      <c r="Q47" s="11"/>
      <c r="R47" s="11"/>
    </row>
    <row r="48" spans="1:18" ht="13.5" customHeight="1" x14ac:dyDescent="0.2">
      <c r="A48" s="1">
        <v>36</v>
      </c>
      <c r="B48" s="9"/>
      <c r="C48" s="9"/>
      <c r="E48" s="47"/>
      <c r="F48" s="47"/>
      <c r="G48" s="47"/>
      <c r="H48" s="47"/>
      <c r="I48" s="47"/>
      <c r="J48" s="47"/>
      <c r="K48" s="47"/>
      <c r="L48" s="41"/>
      <c r="N48" s="47"/>
      <c r="O48" s="11"/>
      <c r="P48" s="11"/>
      <c r="Q48" s="11"/>
      <c r="R48" s="11"/>
    </row>
    <row r="49" spans="1:19" ht="13.5" customHeight="1" x14ac:dyDescent="0.2">
      <c r="A49" s="1">
        <v>37</v>
      </c>
      <c r="B49" s="9"/>
      <c r="C49" s="9"/>
      <c r="E49" s="41"/>
      <c r="F49" s="41"/>
      <c r="G49" s="41"/>
      <c r="H49" s="41"/>
      <c r="I49" s="35"/>
      <c r="J49" s="47"/>
      <c r="K49" s="41"/>
      <c r="L49" s="41"/>
      <c r="N49" s="41"/>
      <c r="O49" s="11"/>
      <c r="P49" s="11"/>
      <c r="Q49" s="11"/>
      <c r="R49" s="11"/>
    </row>
    <row r="50" spans="1:19" ht="13.5" customHeight="1" thickBot="1" x14ac:dyDescent="0.25">
      <c r="A50" s="1">
        <v>38</v>
      </c>
      <c r="B50" s="9"/>
      <c r="C50" s="18" t="s">
        <v>88</v>
      </c>
      <c r="E50" s="43">
        <v>920075.32634999987</v>
      </c>
      <c r="F50" s="41"/>
      <c r="G50" s="41"/>
      <c r="H50" s="43">
        <v>1124562.4523100001</v>
      </c>
      <c r="I50" s="35"/>
      <c r="J50" s="47"/>
      <c r="K50" s="43">
        <v>1809885.4842499997</v>
      </c>
      <c r="L50" s="41"/>
      <c r="N50" s="43">
        <v>1377763.5776699991</v>
      </c>
      <c r="O50" s="11"/>
      <c r="R50" s="11"/>
      <c r="S50" s="11"/>
    </row>
    <row r="51" spans="1:19" ht="13.5" customHeight="1" thickTop="1" x14ac:dyDescent="0.2">
      <c r="A51" s="1">
        <v>39</v>
      </c>
      <c r="B51" s="23" t="s">
        <v>89</v>
      </c>
      <c r="I51" s="14"/>
      <c r="R51" s="11"/>
      <c r="S51" s="11"/>
    </row>
    <row r="52" spans="1:19" ht="13.5" customHeight="1" x14ac:dyDescent="0.2">
      <c r="A52" s="1">
        <v>40</v>
      </c>
      <c r="B52" s="23" t="s">
        <v>90</v>
      </c>
      <c r="C52" s="9"/>
      <c r="F52" s="11"/>
      <c r="G52" s="11"/>
      <c r="H52" s="11"/>
      <c r="I52" s="11"/>
      <c r="J52" s="12"/>
      <c r="L52" s="11"/>
      <c r="M52" s="11"/>
      <c r="O52" s="11"/>
      <c r="P52" s="11"/>
      <c r="Q52" s="11"/>
      <c r="R52" s="11"/>
      <c r="S52" s="11"/>
    </row>
    <row r="53" spans="1:19" ht="13.5" customHeight="1" x14ac:dyDescent="0.2">
      <c r="A53" s="1">
        <v>41</v>
      </c>
      <c r="B53" s="25" t="s">
        <v>91</v>
      </c>
      <c r="C53" s="9"/>
      <c r="F53" s="11"/>
      <c r="G53" s="11"/>
      <c r="H53" s="11"/>
      <c r="I53" s="11"/>
      <c r="J53" s="12"/>
      <c r="L53" s="11"/>
      <c r="M53" s="11"/>
      <c r="O53" s="11"/>
      <c r="P53" s="11"/>
      <c r="Q53" s="11"/>
      <c r="R53" s="11"/>
      <c r="S53" s="11"/>
    </row>
    <row r="54" spans="1:19" ht="13.5" customHeight="1" thickBot="1" x14ac:dyDescent="0.25">
      <c r="A54" s="6">
        <v>42</v>
      </c>
      <c r="B54" s="15" t="s">
        <v>36</v>
      </c>
      <c r="C54" s="31"/>
      <c r="D54" s="3"/>
      <c r="E54" s="3"/>
      <c r="F54" s="32"/>
      <c r="G54" s="32"/>
      <c r="H54" s="32"/>
      <c r="I54" s="32"/>
      <c r="J54" s="32"/>
      <c r="K54" s="3"/>
      <c r="L54" s="32"/>
      <c r="M54" s="32"/>
      <c r="N54" s="3"/>
      <c r="O54" s="32"/>
      <c r="P54" s="32"/>
      <c r="Q54" s="32"/>
      <c r="R54" s="32"/>
      <c r="S54" s="32"/>
    </row>
    <row r="55" spans="1:19" ht="13.5" customHeight="1" x14ac:dyDescent="0.2">
      <c r="A55" s="2" t="s">
        <v>92</v>
      </c>
      <c r="J55" s="1"/>
      <c r="Q55" s="2" t="s">
        <v>93</v>
      </c>
    </row>
    <row r="56" spans="1:19" ht="13.5" customHeight="1" x14ac:dyDescent="0.2"/>
    <row r="57" spans="1:19" ht="13.5" customHeight="1" x14ac:dyDescent="0.2">
      <c r="F57" s="47"/>
      <c r="I57" s="47"/>
      <c r="L57" s="47"/>
      <c r="N57" s="47"/>
    </row>
    <row r="59" spans="1:19" x14ac:dyDescent="0.2">
      <c r="I59" s="12"/>
      <c r="J59" s="12"/>
      <c r="K59" s="12"/>
    </row>
    <row r="60" spans="1:19" x14ac:dyDescent="0.2">
      <c r="E60" s="44"/>
      <c r="G60" s="44"/>
      <c r="H60" s="44"/>
      <c r="I60" s="44"/>
      <c r="J60" s="44"/>
      <c r="K60" s="44"/>
      <c r="L60" s="44"/>
      <c r="N60" s="44"/>
    </row>
    <row r="61" spans="1:19" x14ac:dyDescent="0.2">
      <c r="E61" s="44"/>
      <c r="G61" s="11"/>
      <c r="H61" s="11"/>
      <c r="I61" s="12"/>
      <c r="J61" s="44"/>
      <c r="K61" s="11"/>
      <c r="L61" s="44"/>
      <c r="N61" s="44"/>
    </row>
    <row r="62" spans="1:19" x14ac:dyDescent="0.2">
      <c r="E62" s="12"/>
      <c r="G62" s="12"/>
      <c r="H62" s="12"/>
      <c r="I62" s="12"/>
      <c r="J62" s="12"/>
      <c r="K62" s="12"/>
      <c r="L62" s="44"/>
      <c r="N62" s="44"/>
    </row>
    <row r="65" spans="8:10" x14ac:dyDescent="0.2">
      <c r="H65" s="12"/>
      <c r="I65" s="12"/>
      <c r="J65" s="12"/>
    </row>
  </sheetData>
  <sortState xmlns:xlrd2="http://schemas.microsoft.com/office/spreadsheetml/2017/richdata2" ref="B16:O34">
    <sortCondition ref="B16:B34"/>
  </sortState>
  <printOptions horizontalCentered="1"/>
  <pageMargins left="0.7" right="0.7" top="0.75" bottom="0.75" header="0.3" footer="0.3"/>
  <pageSetup scale="6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738C11A-48CA-4150-9D5B-06E2EC00C0D9}"/>
</file>

<file path=customXml/itemProps2.xml><?xml version="1.0" encoding="utf-8"?>
<ds:datastoreItem xmlns:ds="http://schemas.openxmlformats.org/officeDocument/2006/customXml" ds:itemID="{646A8838-757A-46DF-BB79-3007E59192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2C670-409A-463F-8CFF-72D898D34FC7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B-12</vt:lpstr>
      <vt:lpstr>Support from Ops</vt:lpstr>
      <vt:lpstr>B-11</vt:lpstr>
      <vt:lpstr>'B-11'!Print_Area</vt:lpstr>
      <vt:lpstr>'B-12'!Print_Area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JKLAS</dc:creator>
  <cp:keywords/>
  <dc:description/>
  <cp:lastModifiedBy>Otero, Onixa</cp:lastModifiedBy>
  <cp:revision/>
  <dcterms:created xsi:type="dcterms:W3CDTF">2008-04-01T16:57:26Z</dcterms:created>
  <dcterms:modified xsi:type="dcterms:W3CDTF">2024-04-08T19:41:48Z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2023-05-15T12:50:54Z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2583b37d-abad-4d79-b8e1-07d6b6e41b48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764000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