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8_{C73CF61B-5441-47E0-B89D-280DE3B19777}" xr6:coauthVersionLast="47" xr6:coauthVersionMax="47" xr10:uidLastSave="{00000000-0000-0000-0000-000000000000}"/>
  <bookViews>
    <workbookView xWindow="-108" yWindow="-108" windowWidth="23256" windowHeight="12576" tabRatio="579" firstSheet="1" activeTab="1" xr2:uid="{00000000-000D-0000-FFFF-FFFF00000000}"/>
  </bookViews>
  <sheets>
    <sheet name="Hard Coded" sheetId="90" state="hidden" r:id="rId1"/>
    <sheet name="C-20 Linked" sheetId="79" r:id="rId2"/>
    <sheet name="23 TOTI DETAIL USING FERD TCODE" sheetId="89" r:id="rId3"/>
    <sheet name="2024 TOTI DETAIL" sheetId="80" r:id="rId4"/>
    <sheet name="Non Payroll Support 2025" sheetId="81" r:id="rId5"/>
    <sheet name="FICA, FUTA &amp; SUTA from C-35" sheetId="8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E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X">#REF!</definedName>
    <definedName name="\Y">#REF!</definedName>
    <definedName name="\Z">#REF!</definedName>
    <definedName name="____PG13">#REF!</definedName>
    <definedName name="____PG14">#REF!</definedName>
    <definedName name="____PG15">#REF!</definedName>
    <definedName name="____PG16">#REF!</definedName>
    <definedName name="__181">#REF!</definedName>
    <definedName name="__PG13">#REF!</definedName>
    <definedName name="__PG14">#REF!</definedName>
    <definedName name="__PG15">#REF!</definedName>
    <definedName name="__PG16">#REF!</definedName>
    <definedName name="__PG34">#REF!</definedName>
    <definedName name="__PG38">#REF!</definedName>
    <definedName name="_12MEACT">'[1]Page 1'!#REF!</definedName>
    <definedName name="_12MEBUD">'[1]Page 1'!#REF!</definedName>
    <definedName name="_12MONRECON">#REF!</definedName>
    <definedName name="_12MONWHL">#REF!</definedName>
    <definedName name="_181">#REF!</definedName>
    <definedName name="_1997">#REF!</definedName>
    <definedName name="_2QESP_EXT">#REF!</definedName>
    <definedName name="_3A_CONSOLIDATE">#REF!</definedName>
    <definedName name="_3B_CONSOLIDATE">#REF!</definedName>
    <definedName name="_3C_CONSOLIDATE">#REF!</definedName>
    <definedName name="_3D_CONSOLIDATE">#REF!</definedName>
    <definedName name="_447">#REF!</definedName>
    <definedName name="_447_2">#REF!</definedName>
    <definedName name="_4Q_EXT">#REF!</definedName>
    <definedName name="_501547EXP">#REF!</definedName>
    <definedName name="_555">#REF!</definedName>
    <definedName name="_555_21_Nonrecvrbl_Purc_Pwr_Retail">#REF!</definedName>
    <definedName name="_555447">#REF!</definedName>
    <definedName name="_96DEC_1">#REF!</definedName>
    <definedName name="_96DEC_2">#REF!</definedName>
    <definedName name="_96NOV">#REF!</definedName>
    <definedName name="_96NOV_2">#REF!</definedName>
    <definedName name="_96OCT_1">#REF!</definedName>
    <definedName name="_96OCT_2">#REF!</definedName>
    <definedName name="_97APR_1">#REF!</definedName>
    <definedName name="_97APR_2">#REF!</definedName>
    <definedName name="_97FEB_1">#REF!</definedName>
    <definedName name="_97FEB_2">#REF!</definedName>
    <definedName name="_97JAN_1">#REF!</definedName>
    <definedName name="_97JAN_2">#REF!</definedName>
    <definedName name="_97MAR_1">#REF!</definedName>
    <definedName name="_97MAR_2">#REF!</definedName>
    <definedName name="_97MAY_1">#REF!</definedName>
    <definedName name="_97MAY_2">#REF!</definedName>
    <definedName name="_BSA2">#REF!</definedName>
    <definedName name="_BSL2">#REF!</definedName>
    <definedName name="_BUD1">#REF!</definedName>
    <definedName name="_BUD2">#REF!</definedName>
    <definedName name="_BUD3">#REF!</definedName>
    <definedName name="_BUD4">#REF!</definedName>
    <definedName name="_BUD5">#REF!</definedName>
    <definedName name="_CFL2">#REF!</definedName>
    <definedName name="_Fill" hidden="1">#REF!</definedName>
    <definedName name="_IST2">#REF!</definedName>
    <definedName name="_je3">[2]A!#REF!</definedName>
    <definedName name="_je4">[2]A!#REF!</definedName>
    <definedName name="_je5">[2]A!#REF!</definedName>
    <definedName name="_je6">[2]A!#REF!</definedName>
    <definedName name="_Key1" hidden="1">#REF!</definedName>
    <definedName name="_NonRecov447_2">#REF!</definedName>
    <definedName name="_Order1" hidden="1">255</definedName>
    <definedName name="_PG03">#REF!</definedName>
    <definedName name="_PG04">#REF!</definedName>
    <definedName name="_PG05">#REF!</definedName>
    <definedName name="_PG1">#REF!</definedName>
    <definedName name="_PG10">#REF!</definedName>
    <definedName name="_PG13">#REF!</definedName>
    <definedName name="_PG14">#REF!</definedName>
    <definedName name="_PG15">#REF!</definedName>
    <definedName name="_PG16">#REF!</definedName>
    <definedName name="_PG2">#REF!</definedName>
    <definedName name="_PG31">#REF!</definedName>
    <definedName name="_PG38">#REF!</definedName>
    <definedName name="_Sort" hidden="1">#REF!</definedName>
    <definedName name="_TTT1">#REF!</definedName>
    <definedName name="_TTT2">#REF!</definedName>
    <definedName name="_TTT3">#REF!</definedName>
    <definedName name="aaa">#REF!</definedName>
    <definedName name="ACCT_VARIANCE">#REF!</definedName>
    <definedName name="ACTUAL">[3]ACTUAL!$A$1:$N$155</definedName>
    <definedName name="adds">#REF!</definedName>
    <definedName name="AP_OTHER">#REF!</definedName>
    <definedName name="AssetRange">#REF!</definedName>
    <definedName name="ASSUMPTIONS">#REF!</definedName>
    <definedName name="B_PLAN_1">'[4]Business Plan'!#REF!</definedName>
    <definedName name="B_PLAN_2">#REF!</definedName>
    <definedName name="B_PLAN_3">#REF!</definedName>
    <definedName name="B_PLAN_4">'[4]Business Plan'!#REF!</definedName>
    <definedName name="BalDatData">#REF!</definedName>
    <definedName name="BENEFITS_EXP">#REF!</definedName>
    <definedName name="BS_Forecast">#REF!</definedName>
    <definedName name="BS_Plan">#REF!</definedName>
    <definedName name="BS_Plan2">#REF!</definedName>
    <definedName name="BTLTAX">#REF!</definedName>
    <definedName name="BTLTAXES">#REF!</definedName>
    <definedName name="BTLTXBUD">#REF!</definedName>
    <definedName name="BUD_COMP">#REF!</definedName>
    <definedName name="BUDGET">'[5]2005_BUDGET'!$A$2:$O$233</definedName>
    <definedName name="BUDGET2000">'[6]Page 4'!$A$2:$O$233</definedName>
    <definedName name="BUDGET4A">#REF!</definedName>
    <definedName name="BUDGET4B">#REF!</definedName>
    <definedName name="BUDGET4C">#REF!</definedName>
    <definedName name="C_13RETL">#REF!</definedName>
    <definedName name="C_13WHSL">#REF!</definedName>
    <definedName name="C_14RETL">#REF!</definedName>
    <definedName name="C_15RETL">#REF!</definedName>
    <definedName name="C_15WHSL">#REF!</definedName>
    <definedName name="C_FORECAST">'[3]CURRENT FORECAST'!$A$1:$N$153</definedName>
    <definedName name="CASHFLS">'[7]CASH FLOWS BKUP'!#REF!</definedName>
    <definedName name="CBM">#REF!</definedName>
    <definedName name="CBM_EXTEND">#REF!</definedName>
    <definedName name="CF_Forecast">#REF!</definedName>
    <definedName name="CF_Plan2">#REF!</definedName>
    <definedName name="CFPRES">#REF!</definedName>
    <definedName name="CM_GWH_SALES">#REF!</definedName>
    <definedName name="CMACT">'[1]Page 1'!#REF!</definedName>
    <definedName name="CMBUD">'[1]Page 1'!#REF!</definedName>
    <definedName name="CMREVANAL">#REF!</definedName>
    <definedName name="CMTAX">#REF!</definedName>
    <definedName name="COAL">#REF!</definedName>
    <definedName name="COAL1">#REF!</definedName>
    <definedName name="COAL2">#REF!</definedName>
    <definedName name="COAL3">#REF!</definedName>
    <definedName name="COM_EQ">#REF!</definedName>
    <definedName name="CON12ME">#REF!</definedName>
    <definedName name="CON12MEWS">#REF!</definedName>
    <definedName name="CONASSET">#REF!</definedName>
    <definedName name="CONLIAB">#REF!</definedName>
    <definedName name="Cons_Assets">#REF!</definedName>
    <definedName name="Cons_Elims">#REF!</definedName>
    <definedName name="Cons_IS">#REF!</definedName>
    <definedName name="Cons_Liab">#REF!</definedName>
    <definedName name="CONSCF4A">#REF!</definedName>
    <definedName name="CONSCF4B">#REF!</definedName>
    <definedName name="Consol_Act">#REF!</definedName>
    <definedName name="Consol_Bud">#REF!</definedName>
    <definedName name="CONSOLP1">#REF!</definedName>
    <definedName name="CONSOLP2">#REF!</definedName>
    <definedName name="CONSOLP3">#REF!</definedName>
    <definedName name="CONSOLP4">#REF!</definedName>
    <definedName name="CONTENTS">#REF!</definedName>
    <definedName name="CONYTD">#REF!</definedName>
    <definedName name="CURRENT">#REF!</definedName>
    <definedName name="CurrYear">[8]Controls!$D$8</definedName>
    <definedName name="CY_BUDGET">'[3]CORP BUDGET'!$A$1:$N$153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EFERRED">#REF!</definedName>
    <definedName name="DEFERREDCAP">#REF!</definedName>
    <definedName name="DEFERREDFUEL">#REF!</definedName>
    <definedName name="DELAINE">#REF!</definedName>
    <definedName name="DELAINE1">#REF!</definedName>
    <definedName name="deprec">#REF!</definedName>
    <definedName name="DETAIL146234">[5]DL1204!#REF!</definedName>
    <definedName name="dfdfdf">#REF!</definedName>
    <definedName name="DISC_2Q">#REF!</definedName>
    <definedName name="DISC_3Q">#REF!</definedName>
    <definedName name="DISC_4Q">#REF!</definedName>
    <definedName name="DIST">#REF!</definedName>
    <definedName name="DISTLIST">#REF!</definedName>
    <definedName name="DocketNum">[9]Sheet1!$B$5</definedName>
    <definedName name="Download">[10]Download!$A$1:$D$2526</definedName>
    <definedName name="DOWNLOAD_1099">#REF!</definedName>
    <definedName name="EEGSA_Act">#REF!</definedName>
    <definedName name="EEGSA_Bud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LIM_12ME">#REF!</definedName>
    <definedName name="ELIM_BS">#REF!</definedName>
    <definedName name="ELIM_YTD">#REF!</definedName>
    <definedName name="ENERGY">#REF!</definedName>
    <definedName name="ep">#REF!</definedName>
    <definedName name="EPMWorkbookOptions_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PMWorkbookOptions_3">"o1s4EqlE8B610JuPnYjkFU/L3HmrbcP/yRmOXPKJeuASuYH95ABG2Bo5qzh7MQfk03JwGK0NKLt9I9By1LsJPxS1jut7zu8JxEyKgi79ULV/eCqrdV+Q+RSSClKmGbbGrAXImtzYV8U24AbNU/OHzOhh4KKPLvYDwNFHgylXygMwB4VyxeYKXGlQL9TKAAUaQYmzzSpXNdlZz2mvjMBtFC5nrgNjk9TEDFha5ZkAApn7r9H0krD4WnzpCpqk"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PS">#REF!</definedName>
    <definedName name="Equity">#REF!</definedName>
    <definedName name="ESOP_GOAL">#REF!</definedName>
    <definedName name="ESOPWP">#REF!</definedName>
    <definedName name="EV__EVCOM_OPTIONS__" hidden="1">8</definedName>
    <definedName name="EV__EXPOPTIONS__" hidden="1">1</definedName>
    <definedName name="EV__LASTREFTIME__" hidden="1">"(GMT-05:00)4/18/2017 4:58:12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FCST">#REF!</definedName>
    <definedName name="FOR_DENISE_O.">[5]DL1204!#REF!</definedName>
    <definedName name="FORE_VS_FORE">#REF!</definedName>
    <definedName name="FORM42_2A">#REF!</definedName>
    <definedName name="FORM42_5A">#REF!</definedName>
    <definedName name="FORM42_7A">#REF!</definedName>
    <definedName name="FRANCHISE_TAX">#REF!</definedName>
    <definedName name="FRCST_NI">#REF!</definedName>
    <definedName name="FRCST_NI_DISC">#REF!</definedName>
    <definedName name="FRCST_OP_INC">#REF!</definedName>
    <definedName name="Fuel_Separation_Factor">#REF!</definedName>
    <definedName name="GROSS_TAX">[11]L!#REF!</definedName>
    <definedName name="HIDECOLUM">'[12]IS Energy Consol_Emera Jun-18'!#REF!</definedName>
    <definedName name="HIDECOLUMN">'[12]IS Energy Consol_Emera Jun-18'!$N$1</definedName>
    <definedName name="HIDECOLUMN2">'[12]IS Energy Consol_Emera Jun-18'!#REF!</definedName>
    <definedName name="HP_I_Assets">#REF!</definedName>
    <definedName name="HP_I_BS">#REF!</definedName>
    <definedName name="HP_I_Elims">#REF!</definedName>
    <definedName name="HP_I_Liab">#REF!</definedName>
    <definedName name="HP_I_PL">#REF!</definedName>
    <definedName name="INOUT_TPS_NI">#REF!</definedName>
    <definedName name="INPUT_COAL">#REF!</definedName>
    <definedName name="INPUT_DISC">#REF!</definedName>
    <definedName name="input_ni_1999">#REF!</definedName>
    <definedName name="INPUT_NI_ACT">#REF!</definedName>
    <definedName name="INPUT_NI_BUD">#REF!</definedName>
    <definedName name="INPUT_TPS">#REF!</definedName>
    <definedName name="INPUT_TT">#REF!</definedName>
    <definedName name="INTEREST_EXPENSE">#REF!</definedName>
    <definedName name="Interest_Note">#REF!</definedName>
    <definedName name="INTEXP">#REF!</definedName>
    <definedName name="INUT_TPS_NI">#REF!</definedName>
    <definedName name="Inventory_Note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42786.5434953704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S_Forecast">#REF!</definedName>
    <definedName name="IS_Monthly">#REF!</definedName>
    <definedName name="IS_Plan">#REF!</definedName>
    <definedName name="IS_Plan2">#REF!</definedName>
    <definedName name="IS2_">#REF!</definedName>
    <definedName name="JE_four_Entry">#REF!</definedName>
    <definedName name="JE_four_Spreadsheet">#REF!</definedName>
    <definedName name="JE7FSRECON">#REF!</definedName>
    <definedName name="jjj" localSheetId="5" hidden="1">{"Page 1",#N/A,FALSE,"INDSDUE2";"Page 2",#N/A,FALSE,"INDSDUE2"}</definedName>
    <definedName name="jjj" hidden="1">{"Page 1",#N/A,FALSE,"INDSDUE2";"Page 2",#N/A,FALSE,"INDSDUE2"}</definedName>
    <definedName name="Journal">#REF!</definedName>
    <definedName name="KUABILLING">#REF!</definedName>
    <definedName name="KUASUPPD">#REF!</definedName>
    <definedName name="LiabEquityRange">#REF!</definedName>
    <definedName name="LIZ">#REF!</definedName>
    <definedName name="LORICLARKDATA">[5]DL1204!#REF!</definedName>
    <definedName name="MACROS">[13]UPDATES!$A$6</definedName>
    <definedName name="MEMO">#REF!</definedName>
    <definedName name="MONRECON">#REF!</definedName>
    <definedName name="Months">[3]MONTHS!$A$3:$A$18</definedName>
    <definedName name="MONWHL">#REF!</definedName>
    <definedName name="Net_Income">#REF!</definedName>
    <definedName name="Next_Year">[14]Lists!$A$16:$A$17</definedName>
    <definedName name="ni_1999_ext">#REF!</definedName>
    <definedName name="NI_2Q">#REF!</definedName>
    <definedName name="NI_3Q">#REF!</definedName>
    <definedName name="NI_4Q">#REF!</definedName>
    <definedName name="NONREC">#REF!</definedName>
    <definedName name="o">#REF!</definedName>
    <definedName name="O_MADDER">#REF!</definedName>
    <definedName name="ONE">#REF!</definedName>
    <definedName name="OP_INC_1998">#REF!</definedName>
    <definedName name="OP_INC_2Q">#REF!</definedName>
    <definedName name="OP_INC_3Q">#REF!</definedName>
    <definedName name="OP_INC_4Q">#REF!</definedName>
    <definedName name="OP_INC_ACTUAL">#REF!</definedName>
    <definedName name="OP_INC_BUDGET">#REF!</definedName>
    <definedName name="OTHER_CF">#REF!</definedName>
    <definedName name="OTHER_CR">#REF!</definedName>
    <definedName name="OtherCurLiab_Note">#REF!</definedName>
    <definedName name="OtherIncExp_Note">#REF!</definedName>
    <definedName name="OUC">#REF!</definedName>
    <definedName name="OUC_AMORTIZATIO">#REF!</definedName>
    <definedName name="Page_8">#REF!</definedName>
    <definedName name="Page1">#REF!</definedName>
    <definedName name="PAGE10">#REF!</definedName>
    <definedName name="PAGE1A">#REF!</definedName>
    <definedName name="PAGE1C">#REF!</definedName>
    <definedName name="PAGE1D">#REF!</definedName>
    <definedName name="PAGE1D2">#REF!</definedName>
    <definedName name="Page2">#REF!</definedName>
    <definedName name="PAGE2A">#REF!</definedName>
    <definedName name="PAGE2B">#REF!</definedName>
    <definedName name="PAGE4A">#REF!</definedName>
    <definedName name="PAGE4AWS">#REF!</definedName>
    <definedName name="PAGE4B">#REF!</definedName>
    <definedName name="PAGE4C">#REF!</definedName>
    <definedName name="PAGE4D">#REF!</definedName>
    <definedName name="PAGE6">#REF!</definedName>
    <definedName name="PAGE7">#REF!</definedName>
    <definedName name="PAGE8">#REF!</definedName>
    <definedName name="PAGE9">#REF!</definedName>
    <definedName name="PagePrint">#REF!</definedName>
    <definedName name="Par_Act">#REF!</definedName>
    <definedName name="Par_Bud">#REF!</definedName>
    <definedName name="PE_C_MO">#REF!</definedName>
    <definedName name="PE_C_QTR">#REF!</definedName>
    <definedName name="PE_C_YTD">#REF!</definedName>
    <definedName name="PE_CPYIS">'[1]PEC Income Stmt'!#REF!</definedName>
    <definedName name="PEOPLES">#REF!</definedName>
    <definedName name="PG_13_OF16">#REF!</definedName>
    <definedName name="PG_15_OF_16">#REF!</definedName>
    <definedName name="PG_16_OF_16">#REF!</definedName>
    <definedName name="PG_8_OF_16">#REF!</definedName>
    <definedName name="PG4ABUD">#REF!</definedName>
    <definedName name="PGIII_10">#REF!</definedName>
    <definedName name="PGIII_11">#REF!</definedName>
    <definedName name="PGIII_12">#REF!</definedName>
    <definedName name="PGIII_13">#REF!</definedName>
    <definedName name="PGIII_14">#REF!</definedName>
    <definedName name="PGIII_15">#REF!</definedName>
    <definedName name="PGIII_1A">#REF!</definedName>
    <definedName name="PGIII_2">#REF!</definedName>
    <definedName name="PGIII_3">#REF!</definedName>
    <definedName name="PGIII_4">#REF!</definedName>
    <definedName name="PGIII_5">#REF!</definedName>
    <definedName name="PGIII_6">#REF!</definedName>
    <definedName name="PGIII_7">#REF!</definedName>
    <definedName name="PGIII_8">#REF!</definedName>
    <definedName name="PGIII_9">#REF!</definedName>
    <definedName name="PLANBOOK_CF1">#REF!</definedName>
    <definedName name="PLANBOOK_CF2">#REF!</definedName>
    <definedName name="PLANBOOK_CF3">#REF!</definedName>
    <definedName name="PLANBSP1">#REF!</definedName>
    <definedName name="PLANBSP2">#REF!</definedName>
    <definedName name="PLANCAPS">#REF!</definedName>
    <definedName name="PLANCFP3">#REF!</definedName>
    <definedName name="PLANCFP4">#REF!</definedName>
    <definedName name="PLANCFP5">#REF!</definedName>
    <definedName name="PLANCFP6">#REF!</definedName>
    <definedName name="PLANCFP7">#REF!</definedName>
    <definedName name="PLANIS">#REF!</definedName>
    <definedName name="PLANISP1">#REF!</definedName>
    <definedName name="PLANISP2">#REF!</definedName>
    <definedName name="PLANISP3">#REF!</definedName>
    <definedName name="PLine1">[9]Sheet1!$B$8</definedName>
    <definedName name="PLine2">[9]Sheet1!$B$9</definedName>
    <definedName name="PLine3">[9]Sheet1!$B$10</definedName>
    <definedName name="PLine4">[9]Sheet1!$B$11</definedName>
    <definedName name="PLNQTBS1">#REF!</definedName>
    <definedName name="PLNQTBS2">#REF!</definedName>
    <definedName name="PMTAX">#REF!</definedName>
    <definedName name="PP_51004">'[3]51004'!$A$1:$AV$1000</definedName>
    <definedName name="PP_51004_CB">'[3]51004 CB'!$A$1:$AV$1000</definedName>
    <definedName name="PP_51004_NO">'[3]51004 Non Oper'!$A$1:$AV$1000</definedName>
    <definedName name="PP_51004_NO_CB">'[3]51004 Non Oper CB'!$A$1:$AV$1000</definedName>
    <definedName name="PP_51024">'[3]51024'!$A$1:$AV$1000</definedName>
    <definedName name="PP_51024_CB">'[3]51024 CB'!$A$1:$AV$1000</definedName>
    <definedName name="PP_51052">'[3]51052'!$A$1:$AW$1000</definedName>
    <definedName name="PP_51052_CB">'[3]51052 CB'!$A$1:$AV$1000</definedName>
    <definedName name="PP_51052_No_FT">'[3]51052 act 2820610 no Flowthr'!$A$1:$AV$999</definedName>
    <definedName name="PP_51052_No_FT_CB">'[3]51052 act 2820610 no Flowthr CB'!$A$1:$AV$1000</definedName>
    <definedName name="PP_54530">'[3]54530'!$A$1:$AV$1000</definedName>
    <definedName name="PP_54530_CB">'[3]54530 CB'!$A$1:$AV$1000</definedName>
    <definedName name="PP_ACCT_BAL">'[3]51040'!$A$6:$E$500</definedName>
    <definedName name="PP_ACCT_BAL_CB">'[3]51040 CB'!$A$6:$E$500</definedName>
    <definedName name="PPE">#REF!</definedName>
    <definedName name="PRESBSA1">#REF!</definedName>
    <definedName name="PRESBSA2">#REF!</definedName>
    <definedName name="PRESCFLW">#REF!</definedName>
    <definedName name="PRINT">#REF!</definedName>
    <definedName name="PRINT_2Q">#REF!</definedName>
    <definedName name="PRINT_3Q">#REF!</definedName>
    <definedName name="PRINT_4Q">#REF!</definedName>
    <definedName name="_xlnm.Print_Area">#REF!</definedName>
    <definedName name="Print_Area1">#REF!</definedName>
    <definedName name="PRINT_COMPANIES">#REF!</definedName>
    <definedName name="PRINT_INPUT">#REF!</definedName>
    <definedName name="PRINT_TECO">#REF!</definedName>
    <definedName name="PrintRangeC1">#REF!</definedName>
    <definedName name="PYBS">#REF!</definedName>
    <definedName name="PYEGYASSTS">#REF!</definedName>
    <definedName name="PYEGYLIABS">#REF!</definedName>
    <definedName name="PYISWP">#REF!</definedName>
    <definedName name="PYVAR">#REF!</definedName>
    <definedName name="Q1F">'[3]2018 Q1F'!$A$1:$N$153</definedName>
    <definedName name="Q3F">'[3]2018 Q3F'!$A$1:$N$155</definedName>
    <definedName name="QTD">#REF!</definedName>
    <definedName name="QTR_GWH_SALES">#REF!</definedName>
    <definedName name="QTRREVAN">#REF!</definedName>
    <definedName name="REFORECAST_1">'[15]OOR PRESENT.'!#REF!</definedName>
    <definedName name="REFORECAST_2">'[15]OOR PRESENT.'!#REF!</definedName>
    <definedName name="REFORECAST_3">'[15]OOR PRESENT.'!#REF!</definedName>
    <definedName name="REFORECAST_4">'[15]OOR PRESENT.'!#REF!</definedName>
    <definedName name="REFORECAST_5">'[15]OOR PRESENT.'!#REF!</definedName>
    <definedName name="REGTAX">#REF!</definedName>
    <definedName name="RETAIL_PG9_OF_16">#REF!</definedName>
    <definedName name="rev153data">#REF!</definedName>
    <definedName name="rev451data">#REF!</definedName>
    <definedName name="REVEXPRECON">#REF!</definedName>
    <definedName name="REVIEW">#REF!</definedName>
    <definedName name="sally">[16]UPDATES!$A$6</definedName>
    <definedName name="Short_Long_Term">#REF!</definedName>
    <definedName name="SUMMARY">#REF!</definedName>
    <definedName name="SUPRESS">#REF!</definedName>
    <definedName name="SUPRESS2">#REF!</definedName>
    <definedName name="SURV">'[17]SURV ACCOUNTS'!$A$1:$C$65536</definedName>
    <definedName name="SURVEY">#REF!</definedName>
    <definedName name="T_T">'[3]2018 10+2'!$A$1:$N$153</definedName>
    <definedName name="TABLE">#REF!</definedName>
    <definedName name="TAXRATE">#REF!</definedName>
    <definedName name="TAXUP">#REF!</definedName>
    <definedName name="TAXWSHT">#REF!</definedName>
    <definedName name="TBRR">#REF!</definedName>
    <definedName name="TBRRBUD">#REF!</definedName>
    <definedName name="TECO_TRANSPORT">#REF!</definedName>
    <definedName name="TEFIS99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HKEY">#REF!</definedName>
    <definedName name="TESTKEYS">#REF!</definedName>
    <definedName name="TESTVKEY">#REF!</definedName>
    <definedName name="TITLE_CELL">#REF!</definedName>
    <definedName name="TMPV_Act">#REF!</definedName>
    <definedName name="TMPV_Bud">#REF!</definedName>
    <definedName name="TPS_EXT">#REF!</definedName>
    <definedName name="TPSGO_Act">#REF!</definedName>
    <definedName name="TPSGO_Bud">#REF!</definedName>
    <definedName name="TPSNETINC">#REF!</definedName>
    <definedName name="TPSOPINC">#REF!</definedName>
    <definedName name="Trial_Balance_2019_Actuals">#REF!</definedName>
    <definedName name="TTT">#REF!</definedName>
    <definedName name="TWO">#REF!</definedName>
    <definedName name="UPDATED">[18]Input!$B$3</definedName>
    <definedName name="VEHDEPWT">#REF!</definedName>
    <definedName name="WHSL">#REF!</definedName>
    <definedName name="WHSL100_">#REF!</definedName>
    <definedName name="WHSLDEFERRED">#REF!</definedName>
    <definedName name="WKS_BUDCASHFLOW">#REF!</definedName>
    <definedName name="WKS_CMCASHFLOW">#REF!</definedName>
    <definedName name="WKS_CMYTDVEHDEP">#REF!</definedName>
    <definedName name="WKS_PMBUDCASHFL">#REF!</definedName>
    <definedName name="WKS_PMCASHFLO">#REF!</definedName>
    <definedName name="WKS_PMCMCASHFLO">#REF!</definedName>
    <definedName name="WKS_PMYTDCASHFL">#REF!</definedName>
    <definedName name="WKS_PMYTDVEHDP">#REF!</definedName>
    <definedName name="WKS_YTDCASHFLOW">#REF!</definedName>
    <definedName name="WORK_PROJECT_DESCRIPTION">[18]Working!$AE:$AE</definedName>
    <definedName name="WORK_TOTAL">[18]Working!$X:$X</definedName>
    <definedName name="WORK_YEAR">[18]Working!$K:$K</definedName>
    <definedName name="wrn.Print." localSheetId="5" hidden="1">{"Page 1",#N/A,FALSE,"INDSDUE2";"Page 2",#N/A,FALSE,"INDSDUE2"}</definedName>
    <definedName name="wrn.Print." hidden="1">{"Page 1",#N/A,FALSE,"INDSDUE2";"Page 2",#N/A,FALSE,"INDSDUE2"}</definedName>
    <definedName name="YTD">#REF!</definedName>
    <definedName name="YTD_GWH_SALES">#REF!</definedName>
    <definedName name="YTDACT">'[1]Page 1'!#REF!</definedName>
    <definedName name="YTDBUD">'[1]Page 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84" l="1"/>
  <c r="E66" i="84"/>
  <c r="D66" i="84"/>
  <c r="S10" i="81"/>
  <c r="S9" i="81"/>
  <c r="K16" i="80"/>
  <c r="L12" i="80"/>
  <c r="F69" i="84"/>
  <c r="E69" i="84"/>
  <c r="D69" i="84"/>
  <c r="C69" i="84"/>
  <c r="B69" i="84"/>
  <c r="N30" i="79"/>
  <c r="N28" i="79"/>
  <c r="N26" i="79"/>
  <c r="N24" i="79"/>
  <c r="N22" i="79"/>
  <c r="N20" i="79"/>
  <c r="N18" i="79"/>
  <c r="N16" i="79"/>
  <c r="N14" i="79"/>
  <c r="J30" i="79"/>
  <c r="J28" i="79"/>
  <c r="J26" i="79"/>
  <c r="J22" i="79"/>
  <c r="L18" i="79"/>
  <c r="S5" i="81" s="1"/>
  <c r="H18" i="79"/>
  <c r="H16" i="79"/>
  <c r="H14" i="79"/>
  <c r="H70" i="79"/>
  <c r="H68" i="79"/>
  <c r="H66" i="79"/>
  <c r="H120" i="79"/>
  <c r="H122" i="79"/>
  <c r="L72" i="79"/>
  <c r="J82" i="79"/>
  <c r="J80" i="79"/>
  <c r="J78" i="79"/>
  <c r="L74" i="79"/>
  <c r="J74" i="79"/>
  <c r="J118" i="79"/>
  <c r="H118" i="79" s="1"/>
  <c r="J120" i="79"/>
  <c r="J134" i="79"/>
  <c r="J132" i="79" l="1"/>
  <c r="J130" i="79"/>
  <c r="L126" i="79"/>
  <c r="J126" i="79"/>
  <c r="L78" i="79" l="1"/>
  <c r="L22" i="79"/>
  <c r="L120" i="79"/>
  <c r="L118" i="79"/>
  <c r="L122" i="79"/>
  <c r="L14" i="79"/>
  <c r="P14" i="79" s="1"/>
  <c r="J72" i="79"/>
  <c r="L30" i="79"/>
  <c r="P30" i="79" s="1"/>
  <c r="R30" i="79" s="1"/>
  <c r="L28" i="79"/>
  <c r="L26" i="79"/>
  <c r="L82" i="79"/>
  <c r="L80" i="79"/>
  <c r="J122" i="79"/>
  <c r="J128" i="79"/>
  <c r="L128" i="79" s="1"/>
  <c r="P128" i="79" s="1"/>
  <c r="R128" i="79" s="1"/>
  <c r="J124" i="79"/>
  <c r="L124" i="79" s="1"/>
  <c r="P124" i="79" s="1"/>
  <c r="R124" i="79" s="1"/>
  <c r="P120" i="79"/>
  <c r="R120" i="79" s="1"/>
  <c r="J76" i="79"/>
  <c r="L76" i="79" s="1"/>
  <c r="J24" i="79"/>
  <c r="J20" i="79"/>
  <c r="L20" i="79" s="1"/>
  <c r="P20" i="79" s="1"/>
  <c r="R20" i="79" s="1"/>
  <c r="P126" i="79"/>
  <c r="R126" i="79" s="1"/>
  <c r="L24" i="79"/>
  <c r="P24" i="79" s="1"/>
  <c r="R24" i="79" s="1"/>
  <c r="L134" i="79"/>
  <c r="P134" i="79" s="1"/>
  <c r="R134" i="79" s="1"/>
  <c r="L132" i="79"/>
  <c r="P132" i="79" s="1"/>
  <c r="R132" i="79" s="1"/>
  <c r="L130" i="79"/>
  <c r="P130" i="79" s="1"/>
  <c r="R130" i="79" s="1"/>
  <c r="G111" i="79"/>
  <c r="G109" i="79"/>
  <c r="G108" i="79"/>
  <c r="G107" i="79"/>
  <c r="G106" i="79"/>
  <c r="H105" i="79"/>
  <c r="A105" i="79"/>
  <c r="G59" i="79"/>
  <c r="G57" i="79"/>
  <c r="G56" i="79"/>
  <c r="G55" i="79"/>
  <c r="G54" i="79"/>
  <c r="H53" i="79"/>
  <c r="A53" i="79"/>
  <c r="P26" i="79" l="1"/>
  <c r="R26" i="79" s="1"/>
  <c r="S6" i="81"/>
  <c r="P28" i="79"/>
  <c r="R28" i="79" s="1"/>
  <c r="S8" i="81"/>
  <c r="P22" i="79"/>
  <c r="R22" i="79" s="1"/>
  <c r="S7" i="81"/>
  <c r="L136" i="79"/>
  <c r="P122" i="79"/>
  <c r="R122" i="79" s="1"/>
  <c r="L66" i="79"/>
  <c r="J18" i="79"/>
  <c r="J70" i="79"/>
  <c r="J14" i="79"/>
  <c r="J66" i="79"/>
  <c r="J136" i="79"/>
  <c r="P118" i="79"/>
  <c r="R118" i="79" s="1"/>
  <c r="R136" i="79" s="1"/>
  <c r="S11" i="81" l="1"/>
  <c r="P18" i="79"/>
  <c r="R18" i="79" s="1"/>
  <c r="L70" i="79"/>
  <c r="J16" i="79"/>
  <c r="J32" i="79" s="1"/>
  <c r="J68" i="79"/>
  <c r="P136" i="79"/>
  <c r="R14" i="79"/>
  <c r="J84" i="79" l="1"/>
  <c r="L16" i="79" l="1"/>
  <c r="L68" i="79"/>
  <c r="L84" i="79" s="1"/>
  <c r="P16" i="79" l="1"/>
  <c r="L32" i="79"/>
  <c r="S15" i="81" s="1"/>
  <c r="S16" i="81" s="1"/>
  <c r="R16" i="79" l="1"/>
  <c r="R32" i="79" s="1"/>
  <c r="P32" i="79"/>
</calcChain>
</file>

<file path=xl/sharedStrings.xml><?xml version="1.0" encoding="utf-8"?>
<sst xmlns="http://schemas.openxmlformats.org/spreadsheetml/2006/main" count="1507" uniqueCount="876">
  <si>
    <t>SCHEDULE C-20</t>
  </si>
  <si>
    <t>TAXES OTHER THAN INCOME TAXES</t>
  </si>
  <si>
    <t>Page 1 of 3</t>
  </si>
  <si>
    <t>FLORIDA PUBLIC SERVICE COMMISSION</t>
  </si>
  <si>
    <t xml:space="preserve">                  EXPLANATION:</t>
  </si>
  <si>
    <t>Provide a schedule of taxes other than income taxes for the historical base year, historical base year + 1,</t>
  </si>
  <si>
    <t xml:space="preserve">       Type of data shown:</t>
  </si>
  <si>
    <t>and the test year.  For each tax, indicate the amount charged to  operating expenses. Complete columns</t>
  </si>
  <si>
    <t>XX</t>
  </si>
  <si>
    <t>Projected Test Year Ended 12/31/2025</t>
  </si>
  <si>
    <t>COMPANY: TAMPA ELECTRIC COMPANY</t>
  </si>
  <si>
    <t>5, 6 and 7 for the historical base year and test year only.</t>
  </si>
  <si>
    <t>Projected Prior Year Ended 12/31/2024</t>
  </si>
  <si>
    <t>Historical Prior Year Ended 12/31/2023</t>
  </si>
  <si>
    <t>Witness: J. M. Williams/R. J. Latta</t>
  </si>
  <si>
    <t>DOCKET No. 20210034-EI</t>
  </si>
  <si>
    <t>(Dollars in 000's)</t>
  </si>
  <si>
    <t>(1)</t>
  </si>
  <si>
    <t>(2)</t>
  </si>
  <si>
    <t>(3)</t>
  </si>
  <si>
    <t>(4)</t>
  </si>
  <si>
    <t>(5)</t>
  </si>
  <si>
    <t>(6)</t>
  </si>
  <si>
    <t>(7)</t>
  </si>
  <si>
    <t>Tax</t>
  </si>
  <si>
    <t>Jurisdictional</t>
  </si>
  <si>
    <t>Line</t>
  </si>
  <si>
    <t>Basis</t>
  </si>
  <si>
    <t>Total</t>
  </si>
  <si>
    <t>Amount Charged to</t>
  </si>
  <si>
    <t>No.</t>
  </si>
  <si>
    <t xml:space="preserve">      Type of Tax</t>
  </si>
  <si>
    <t>Rate</t>
  </si>
  <si>
    <t>($)</t>
  </si>
  <si>
    <t>Amount</t>
  </si>
  <si>
    <t>Operating Expenses</t>
  </si>
  <si>
    <t>Factor</t>
  </si>
  <si>
    <t>Federal Unemployment</t>
  </si>
  <si>
    <t>State Unemployment</t>
  </si>
  <si>
    <t>Variable</t>
  </si>
  <si>
    <t>FICA</t>
  </si>
  <si>
    <t>Regulatory Assessment Fee</t>
  </si>
  <si>
    <t>Property</t>
  </si>
  <si>
    <t>Gross Receipts</t>
  </si>
  <si>
    <t>Franchise Fee</t>
  </si>
  <si>
    <t>Sales &amp; Use Tax</t>
  </si>
  <si>
    <t>Other</t>
  </si>
  <si>
    <t>(1) Excludes payroll taxes capitalized, intercompany payroll taxes and payroll taxes related to unregulated operations contained in FERC Account 408.2.</t>
  </si>
  <si>
    <t>(2) Excludes non-utility property tax expense.</t>
  </si>
  <si>
    <t>(3) City &amp; county occupational licenses, federal excise tax,  state government leasehold tax</t>
  </si>
  <si>
    <t>Totals may be affected due to rounding.</t>
  </si>
  <si>
    <t>Supporting Schedules: C-21</t>
  </si>
  <si>
    <t>Recap Schedules:  C-4</t>
  </si>
  <si>
    <t>Page 2 of 3</t>
  </si>
  <si>
    <t/>
  </si>
  <si>
    <t xml:space="preserve">(2) Excludes tax on non-utility property </t>
  </si>
  <si>
    <t>Page 3 of 3</t>
  </si>
  <si>
    <t>(3) City &amp; county occupational licenses, federal excise tax, state government leasehold tax, and O&amp;M use tax credit resulting from prior year audit conducted by Revenew.</t>
  </si>
  <si>
    <t>FF</t>
  </si>
  <si>
    <t>RAF</t>
  </si>
  <si>
    <t>GRT</t>
  </si>
  <si>
    <t>PROP</t>
  </si>
  <si>
    <t>PROP B</t>
  </si>
  <si>
    <t>not inlcuded in FERD</t>
  </si>
  <si>
    <t>USE</t>
  </si>
  <si>
    <t>INTANG</t>
  </si>
  <si>
    <t>EXCISE</t>
  </si>
  <si>
    <t>BUS LIC</t>
  </si>
  <si>
    <t>Tax Credit</t>
  </si>
  <si>
    <t>matches FERD</t>
  </si>
  <si>
    <t>TOTI Juris Factors from c-4 schedule 2/12/24</t>
  </si>
  <si>
    <t>Revenew Audit tax credits ended up in 6900800</t>
  </si>
  <si>
    <t>bgg 2/6/24</t>
  </si>
  <si>
    <t>FERC TOTI ACCT TOTAL  for 2024B below as of 2_23_24</t>
  </si>
  <si>
    <t>Pulled from EPM 2_14_24 BG</t>
  </si>
  <si>
    <t>Need to obtain detail of 9408100 total below to ID where variances exist with EPM totals</t>
  </si>
  <si>
    <t xml:space="preserve"> TAXES </t>
  </si>
  <si>
    <t xml:space="preserve"> Taxes. other than income </t>
  </si>
  <si>
    <t>A_6900030</t>
  </si>
  <si>
    <t xml:space="preserve"> TOTI - Gross Receipts </t>
  </si>
  <si>
    <t xml:space="preserve"> -   </t>
  </si>
  <si>
    <t>A_6900049</t>
  </si>
  <si>
    <t xml:space="preserve"> TOTI - Payroll Tax Reclass </t>
  </si>
  <si>
    <t>A_6900800</t>
  </si>
  <si>
    <t xml:space="preserve"> Taxes other than income - Other </t>
  </si>
  <si>
    <t>A_S6900010</t>
  </si>
  <si>
    <t xml:space="preserve"> Settled TOTI - Franchise Fees </t>
  </si>
  <si>
    <t>A_S6900030</t>
  </si>
  <si>
    <t xml:space="preserve"> Settled TOTI - Gross Receipts </t>
  </si>
  <si>
    <t>A_S6900040</t>
  </si>
  <si>
    <t xml:space="preserve"> Settled TOTI - Payroll Tax </t>
  </si>
  <si>
    <t>A_S6900048</t>
  </si>
  <si>
    <t xml:space="preserve"> Settled TOTI - Payroll Tax - Incentives </t>
  </si>
  <si>
    <t>A_S6900049</t>
  </si>
  <si>
    <t xml:space="preserve"> Settled TOTI - Payroll Tax Reclass </t>
  </si>
  <si>
    <t>9408100 bal</t>
  </si>
  <si>
    <t>A_S6900060</t>
  </si>
  <si>
    <t xml:space="preserve"> Settled TOTI - Property Tax - Above the line </t>
  </si>
  <si>
    <t>Total on MFR</t>
  </si>
  <si>
    <t>A_S6900065</t>
  </si>
  <si>
    <t xml:space="preserve"> Settled TOTI - Property Tax - Below the line </t>
  </si>
  <si>
    <t>variance</t>
  </si>
  <si>
    <t>A_S6900070</t>
  </si>
  <si>
    <t xml:space="preserve"> Settled TOTI - Regulatory Assessment Fee </t>
  </si>
  <si>
    <t>A_S6900080</t>
  </si>
  <si>
    <t xml:space="preserve"> Settled TOTI - Sales and Use </t>
  </si>
  <si>
    <t>A_S6900100</t>
  </si>
  <si>
    <t xml:space="preserve"> Settled TOTI - State Intangible Gov't Leasehold </t>
  </si>
  <si>
    <t>A_S6900110</t>
  </si>
  <si>
    <t xml:space="preserve"> Settled TOTI - Federal Excise Tax </t>
  </si>
  <si>
    <t>A_S6900120</t>
  </si>
  <si>
    <t xml:space="preserve"> Settled TOTI - County/City Business License Tax </t>
  </si>
  <si>
    <t>2025 TOTI Budget in EPM excluding payroll taxes 2/20/24</t>
  </si>
  <si>
    <t>Totals on this MFR must tie out with C-4 schedule for 2023 and 2025 - there will not be a C-4 for 2024 per Casey BGG 11/16/23</t>
  </si>
  <si>
    <t>C-4 2025 Totals below as of 2/20/24</t>
  </si>
  <si>
    <t>Taxes Other Than Income Taxes</t>
  </si>
  <si>
    <t xml:space="preserve">     Payroll Taxes</t>
  </si>
  <si>
    <t xml:space="preserve">     Franchise Fees</t>
  </si>
  <si>
    <t xml:space="preserve">     Property Taxes</t>
  </si>
  <si>
    <t xml:space="preserve">     Misc Taxes</t>
  </si>
  <si>
    <t xml:space="preserve">     Regulatory Assessment Fees</t>
  </si>
  <si>
    <t xml:space="preserve">     Revenue Taxes</t>
  </si>
  <si>
    <t>9408100 '25</t>
  </si>
  <si>
    <t>Taxes Other than Income</t>
  </si>
  <si>
    <t>MFR Total</t>
  </si>
  <si>
    <t>Account</t>
  </si>
  <si>
    <t>Account Description</t>
  </si>
  <si>
    <t>9408100</t>
  </si>
  <si>
    <t>Taxes Other Than Inc Taxes-Utility Operating Inc</t>
  </si>
  <si>
    <t>-</t>
  </si>
  <si>
    <t>Prop A</t>
  </si>
  <si>
    <t>Prob B</t>
  </si>
  <si>
    <t>Sales</t>
  </si>
  <si>
    <t>Leasehold</t>
  </si>
  <si>
    <t>Excise</t>
  </si>
  <si>
    <t>Bis Lic</t>
  </si>
  <si>
    <t>SURV RPT TOTALS AS OF 2/20/24 BELOW</t>
  </si>
  <si>
    <t>REVENUES</t>
  </si>
  <si>
    <t>12ME Amount</t>
  </si>
  <si>
    <t>9440000</t>
  </si>
  <si>
    <t>Electric Residential Sales</t>
  </si>
  <si>
    <t>9442000</t>
  </si>
  <si>
    <t>Electric Commercial and Industrial Sales</t>
  </si>
  <si>
    <t>9444000</t>
  </si>
  <si>
    <t>Electric Public Street and Highway Lighting</t>
  </si>
  <si>
    <t>9445000</t>
  </si>
  <si>
    <t>Electric Other Sales to Public Authorities</t>
  </si>
  <si>
    <t>9447000</t>
  </si>
  <si>
    <t>Electric Sales For Resale</t>
  </si>
  <si>
    <t>9449100</t>
  </si>
  <si>
    <t>Electric Provision for Rate Refunds</t>
  </si>
  <si>
    <t>9451000</t>
  </si>
  <si>
    <t>Electric Miscellaneous Service Revenues</t>
  </si>
  <si>
    <t>9454000</t>
  </si>
  <si>
    <t>Electric Rent from Electric Property</t>
  </si>
  <si>
    <t>9455000</t>
  </si>
  <si>
    <t>Electric Interdepartmental Rents</t>
  </si>
  <si>
    <t>9456000</t>
  </si>
  <si>
    <t>Electric Other Electric Revenues</t>
  </si>
  <si>
    <t>9456100</t>
  </si>
  <si>
    <t>Revenues frm Transmission of Electricity of Others</t>
  </si>
  <si>
    <t>REG CR Defd (CETM) Clean Energy Trans - Amortiz.</t>
  </si>
  <si>
    <t>4073022</t>
  </si>
  <si>
    <t>REG DR Asset Optimization</t>
  </si>
  <si>
    <t>4073020</t>
  </si>
  <si>
    <t>REG DR Defd Fuel and Purchased Power</t>
  </si>
  <si>
    <t>4073030</t>
  </si>
  <si>
    <t>REG DR Defd Capacity</t>
  </si>
  <si>
    <t>4073040</t>
  </si>
  <si>
    <t>REG DR Defd Conservation Electric</t>
  </si>
  <si>
    <t>4073050</t>
  </si>
  <si>
    <t>REG DR Defd Environmental</t>
  </si>
  <si>
    <t>4073090</t>
  </si>
  <si>
    <t>REG DR Defd SPPCRC</t>
  </si>
  <si>
    <t>4073213</t>
  </si>
  <si>
    <t>REG DR Defd (CETM) Clean Energy Trans Mechanism</t>
  </si>
  <si>
    <t>4074021</t>
  </si>
  <si>
    <t>REG CR Defd Fuel and Purchased Power  - Amortiz</t>
  </si>
  <si>
    <t>4074031</t>
  </si>
  <si>
    <t>REG CR Defd Capacity - Amortization</t>
  </si>
  <si>
    <t>4074041</t>
  </si>
  <si>
    <t>REG CR Defd Conservation - Elec - Amortiz</t>
  </si>
  <si>
    <t>4074051</t>
  </si>
  <si>
    <t>REG CR Defd Environmental - Amortization</t>
  </si>
  <si>
    <t>4074091</t>
  </si>
  <si>
    <t>REG CR Defd SPPCRC - Amortization</t>
  </si>
  <si>
    <t>4118020</t>
  </si>
  <si>
    <t>NOX Allowance Sales - Retail</t>
  </si>
  <si>
    <t>4118021</t>
  </si>
  <si>
    <t>NOX Allowance Sales - Wholesale</t>
  </si>
  <si>
    <t>4118010</t>
  </si>
  <si>
    <t>SO2 Allowance Sales - Retail</t>
  </si>
  <si>
    <t>4118011</t>
  </si>
  <si>
    <t>SO2 Allowance Sales - Wholesale</t>
  </si>
  <si>
    <t>4118030</t>
  </si>
  <si>
    <t>REC Sales - Retail</t>
  </si>
  <si>
    <t>4118031</t>
  </si>
  <si>
    <t>REC Sales - Wholesale</t>
  </si>
  <si>
    <t>7000700</t>
  </si>
  <si>
    <t>Interest Inc - Intercompany</t>
  </si>
  <si>
    <t>7000800</t>
  </si>
  <si>
    <t>Interest Inc - Miscellaneous</t>
  </si>
  <si>
    <t>S7000800</t>
  </si>
  <si>
    <t>Settled Interest Inc - Miscellaneous</t>
  </si>
  <si>
    <t>S7000700</t>
  </si>
  <si>
    <t>Settled Interest Inc - Intercompany</t>
  </si>
  <si>
    <t>=</t>
  </si>
  <si>
    <t>Def Income Taxes (Net)</t>
  </si>
  <si>
    <t>8010410</t>
  </si>
  <si>
    <t>Deferred State Income Tax Exp - Cr</t>
  </si>
  <si>
    <t>8010310</t>
  </si>
  <si>
    <t>Deferred Federal Income Tax Exp - Cr</t>
  </si>
  <si>
    <t>8010430</t>
  </si>
  <si>
    <t>DIT State Accelerated Amortization Property - Cr</t>
  </si>
  <si>
    <t>8010330</t>
  </si>
  <si>
    <t>DIT Federal Accelerated Amortization Property - Cr</t>
  </si>
  <si>
    <t>8010405</t>
  </si>
  <si>
    <t>Deferred State Income Tax Exp - Non-Utility</t>
  </si>
  <si>
    <t>8010305</t>
  </si>
  <si>
    <t>Deferred Federal Income Tax Exp - Non-Utility</t>
  </si>
  <si>
    <t>S8010410</t>
  </si>
  <si>
    <t>Settled Deferred State Income Tax Exp - Cr</t>
  </si>
  <si>
    <t>S8010310</t>
  </si>
  <si>
    <t>Settled Deferred Federal Income Tax Exp Cr</t>
  </si>
  <si>
    <t>S8010430</t>
  </si>
  <si>
    <t>Settled DIT State Accelerated Amortization</t>
  </si>
  <si>
    <t>S8010330</t>
  </si>
  <si>
    <t>Settled DIT Federal Accelerated Amortiza</t>
  </si>
  <si>
    <t>S8010405</t>
  </si>
  <si>
    <t>Settled Deferred State Income Tax Exp - Non Utl</t>
  </si>
  <si>
    <t>S8010305</t>
  </si>
  <si>
    <t>Settled Deferred Federal Income Tax Exp Non Utl</t>
  </si>
  <si>
    <t>9410100</t>
  </si>
  <si>
    <t>Provision for Defd Inc Tax - Utility Operating Inc</t>
  </si>
  <si>
    <t>9410200</t>
  </si>
  <si>
    <t>Provision for Defd Inc Tax - Other Inc and Deduct</t>
  </si>
  <si>
    <t>Def Income Taxes (12 Month Ended Numbers - Cash Flow Amount) goes to page 5</t>
  </si>
  <si>
    <t>8010300</t>
  </si>
  <si>
    <t>Deferred Federal Income Tax Exp</t>
  </si>
  <si>
    <t>8010315</t>
  </si>
  <si>
    <t>Deferred Federal Income Tax Exp - Cr Non-Utility</t>
  </si>
  <si>
    <t>8010320</t>
  </si>
  <si>
    <t>DIT Federal Accelerated Amortization Property</t>
  </si>
  <si>
    <t>8010340</t>
  </si>
  <si>
    <t>DIT Federal - Other Property</t>
  </si>
  <si>
    <t>8010350</t>
  </si>
  <si>
    <t>DIT Federal - Other Property - Cr</t>
  </si>
  <si>
    <t>8010360</t>
  </si>
  <si>
    <t>DIT Federal Accel Amort</t>
  </si>
  <si>
    <t>8010400</t>
  </si>
  <si>
    <t>Deferred State Income Tax Exp</t>
  </si>
  <si>
    <t>8010415</t>
  </si>
  <si>
    <t>Deferred State Income Tax Exp - Cr Non-Utility</t>
  </si>
  <si>
    <t>8010420</t>
  </si>
  <si>
    <t>DIT State Accelerated Amortization Property</t>
  </si>
  <si>
    <t>8010440</t>
  </si>
  <si>
    <t>DIT State - Other Property</t>
  </si>
  <si>
    <t>8010450</t>
  </si>
  <si>
    <t>DIT State - Other Property - Cr</t>
  </si>
  <si>
    <t>8010500</t>
  </si>
  <si>
    <t>Deferred Income Tax Expense - Foreign</t>
  </si>
  <si>
    <t>8019000</t>
  </si>
  <si>
    <t>Income Tax Expense-Deferred sent to Balance Sheet</t>
  </si>
  <si>
    <t>S8010300</t>
  </si>
  <si>
    <t>Settled Deferred Federal Income Tax Exp</t>
  </si>
  <si>
    <t>S8010315</t>
  </si>
  <si>
    <t>Settled Deferred Federal Income Tax Exp Cr Non</t>
  </si>
  <si>
    <t>S8010320</t>
  </si>
  <si>
    <t>S8010340</t>
  </si>
  <si>
    <t>Settled DIT Federal - Other Property</t>
  </si>
  <si>
    <t>S8010350</t>
  </si>
  <si>
    <t>Settled DIT Federal - Other Property - C</t>
  </si>
  <si>
    <t>S8010360</t>
  </si>
  <si>
    <t>Settled DIT Federal Accel Amort</t>
  </si>
  <si>
    <t>S8010400</t>
  </si>
  <si>
    <t>Settled Deferred State Income Tax Exp</t>
  </si>
  <si>
    <t>S8010415</t>
  </si>
  <si>
    <t>Settled Deferred State Income Tax Exp - Cr No Utl</t>
  </si>
  <si>
    <t>S8010420</t>
  </si>
  <si>
    <t>S8010440</t>
  </si>
  <si>
    <t>Settled DIT State - Other Property</t>
  </si>
  <si>
    <t>S8010450</t>
  </si>
  <si>
    <t>Settled DIT State - Other Property - Cr</t>
  </si>
  <si>
    <t>S8010500</t>
  </si>
  <si>
    <t>Settled Deferred Income Tax Expense - Foreign</t>
  </si>
  <si>
    <t>S8019000</t>
  </si>
  <si>
    <t>Settled Income Tax Expense-Deferred to BS</t>
  </si>
  <si>
    <t>O&amp;M, Fuel, and NET INTERCHANGE</t>
  </si>
  <si>
    <t>9501000</t>
  </si>
  <si>
    <t>Steam Fuel</t>
  </si>
  <si>
    <t>9509000</t>
  </si>
  <si>
    <t>Steam Allowances</t>
  </si>
  <si>
    <t>9547000</t>
  </si>
  <si>
    <t>Other Power Fuel</t>
  </si>
  <si>
    <t>9555000</t>
  </si>
  <si>
    <t>Other Supply Purchased Power</t>
  </si>
  <si>
    <t>4073021</t>
  </si>
  <si>
    <t>REG DR Defd Fuel and Purchased Power - Amortiz</t>
  </si>
  <si>
    <t>4073031</t>
  </si>
  <si>
    <t>REG DR Defd Capacity - Amortization</t>
  </si>
  <si>
    <t>4074020</t>
  </si>
  <si>
    <t>REG CR Defd Fuel and Purchased Power</t>
  </si>
  <si>
    <t>4074030</t>
  </si>
  <si>
    <t>REG CR Defd Capacity</t>
  </si>
  <si>
    <t>O&amp;M, Other</t>
  </si>
  <si>
    <t>9500000</t>
  </si>
  <si>
    <t>Steam Operation Supervision And Engineering</t>
  </si>
  <si>
    <t>9502000</t>
  </si>
  <si>
    <t>Steam Expenses</t>
  </si>
  <si>
    <t>9503000</t>
  </si>
  <si>
    <t>Steam From Other Sources</t>
  </si>
  <si>
    <t>9505000</t>
  </si>
  <si>
    <t>Steam Electric Expenses</t>
  </si>
  <si>
    <t>9506000</t>
  </si>
  <si>
    <t>Miscellaneous Steam Power Expenses</t>
  </si>
  <si>
    <t>9507000</t>
  </si>
  <si>
    <t>Steam Rents</t>
  </si>
  <si>
    <t>9510000</t>
  </si>
  <si>
    <t>Steam Maintenance Supervision and Engineering</t>
  </si>
  <si>
    <t>9511000</t>
  </si>
  <si>
    <t>Steam Maintenance of Structures</t>
  </si>
  <si>
    <t>9512000</t>
  </si>
  <si>
    <t>Steam Maintenance of Boiler Plant</t>
  </si>
  <si>
    <t>9513000</t>
  </si>
  <si>
    <t>Steam Maintenance of Electric Plant</t>
  </si>
  <si>
    <t>9514000</t>
  </si>
  <si>
    <t>Maintenance of Miscellaneous Steam Plant</t>
  </si>
  <si>
    <t>9546000</t>
  </si>
  <si>
    <t>Other Power Operation Supervision and Engineering</t>
  </si>
  <si>
    <t>9548000</t>
  </si>
  <si>
    <t>Other Power Generation Expenses</t>
  </si>
  <si>
    <t>9548100</t>
  </si>
  <si>
    <t>Operation of Energy Storage Equipment</t>
  </si>
  <si>
    <t>9549000</t>
  </si>
  <si>
    <t>Miscellaneous Other Power Generation Expenses</t>
  </si>
  <si>
    <t>9550000</t>
  </si>
  <si>
    <t>Other Power Rents</t>
  </si>
  <si>
    <t>9551000</t>
  </si>
  <si>
    <t>Other Power Maintenance Supervision &amp; Engineering</t>
  </si>
  <si>
    <t>9552000</t>
  </si>
  <si>
    <t>Other Power Maintenance of Structures</t>
  </si>
  <si>
    <t>9553000</t>
  </si>
  <si>
    <t>Other Power Maint Generating &amp; Electric Equipment</t>
  </si>
  <si>
    <t>9553100</t>
  </si>
  <si>
    <t>Maintenance of Energy Storage Equipment</t>
  </si>
  <si>
    <t>9554000</t>
  </si>
  <si>
    <t>Maintenance of Misc Other Power Generation Plant</t>
  </si>
  <si>
    <t>9556000</t>
  </si>
  <si>
    <t>Other Supply System Control and Load Dispatching</t>
  </si>
  <si>
    <t>9557000</t>
  </si>
  <si>
    <t>Other Supply Other Expenses</t>
  </si>
  <si>
    <t>9560000</t>
  </si>
  <si>
    <t>Transmission Operation Supervision And Engineering</t>
  </si>
  <si>
    <t>9561100</t>
  </si>
  <si>
    <t>Transmission Load Dispatch - Reliability</t>
  </si>
  <si>
    <t>9561200</t>
  </si>
  <si>
    <t>Transm Load Dispatch-Monitor Operate Transm System</t>
  </si>
  <si>
    <t>9561300</t>
  </si>
  <si>
    <t>Transm Load Dispatch-Transmission Svc &amp; Scheduling</t>
  </si>
  <si>
    <t>9561400</t>
  </si>
  <si>
    <t>Transmission Scheduling Sys Control &amp; Dispatch Svc</t>
  </si>
  <si>
    <t>9561500</t>
  </si>
  <si>
    <t>Transm Reliability Planning &amp; Standards Devlpmt</t>
  </si>
  <si>
    <t>9561600</t>
  </si>
  <si>
    <t>Transmission Service Studies</t>
  </si>
  <si>
    <t>9561700</t>
  </si>
  <si>
    <t>Transmission Generation Interconnection Studies</t>
  </si>
  <si>
    <t>9561800</t>
  </si>
  <si>
    <t>Transm Billed Reliability Planning Stnrds Dev Svcs</t>
  </si>
  <si>
    <t>9562000</t>
  </si>
  <si>
    <t>Transmission Station Expenses</t>
  </si>
  <si>
    <t>9563000</t>
  </si>
  <si>
    <t>Transmission Overhead Line Expenses</t>
  </si>
  <si>
    <t>9564000</t>
  </si>
  <si>
    <t>Transmission Underground Line Expenses</t>
  </si>
  <si>
    <t>9565000</t>
  </si>
  <si>
    <t>Transmission of Electricity by Others</t>
  </si>
  <si>
    <t>9566000</t>
  </si>
  <si>
    <t>Miscellaneous Transmission Expenses</t>
  </si>
  <si>
    <t>9567000</t>
  </si>
  <si>
    <t>Transmission Rents</t>
  </si>
  <si>
    <t>9568000</t>
  </si>
  <si>
    <t>Transmission Maintenance Supervision &amp; Engineering</t>
  </si>
  <si>
    <t>9569000</t>
  </si>
  <si>
    <t>Transmission Maintenance of Structures</t>
  </si>
  <si>
    <t>9569100</t>
  </si>
  <si>
    <t>Transmission Maintenance of Computer Hardware</t>
  </si>
  <si>
    <t>9569200</t>
  </si>
  <si>
    <t>Transmission Maintenance of Computer Software</t>
  </si>
  <si>
    <t>9569300</t>
  </si>
  <si>
    <t>Transmission Maintenance Communication Equipment</t>
  </si>
  <si>
    <t>9569400</t>
  </si>
  <si>
    <t>Transmisison Maint Msc Regional Transmission Plant</t>
  </si>
  <si>
    <t>9570000</t>
  </si>
  <si>
    <t>Transmission Maintenance of Station Equipment</t>
  </si>
  <si>
    <t>9571000</t>
  </si>
  <si>
    <t>Transmission Maintenance of Overhead Lines</t>
  </si>
  <si>
    <t>9572000</t>
  </si>
  <si>
    <t>Transmission Maintenance of Underground Lines</t>
  </si>
  <si>
    <t>9573000</t>
  </si>
  <si>
    <t>Maintenance of Miscellaneous Transmission Plant</t>
  </si>
  <si>
    <t>9580000</t>
  </si>
  <si>
    <t>Distribution Operation Supervision And Engineering</t>
  </si>
  <si>
    <t>9581000</t>
  </si>
  <si>
    <t>Distribution Load Dispatching</t>
  </si>
  <si>
    <t>9581100</t>
  </si>
  <si>
    <t>Distribution Line and Station Supplies &amp; Expenses</t>
  </si>
  <si>
    <t>9582000</t>
  </si>
  <si>
    <t>Distribution Station Expenses</t>
  </si>
  <si>
    <t>9583000</t>
  </si>
  <si>
    <t>Distribution Overhead Line Expenses</t>
  </si>
  <si>
    <t>9584000</t>
  </si>
  <si>
    <t>Distribution Underground Line Expenses</t>
  </si>
  <si>
    <t>9585000</t>
  </si>
  <si>
    <t>Distribution Street Lighting and Signal System Exp</t>
  </si>
  <si>
    <t>9586000</t>
  </si>
  <si>
    <t>Distribution Meter Expenses</t>
  </si>
  <si>
    <t>9587000</t>
  </si>
  <si>
    <t>Distribution Customer Installations Expenses</t>
  </si>
  <si>
    <t>9588000</t>
  </si>
  <si>
    <t>Miscellaneous Distribution Expenses</t>
  </si>
  <si>
    <t>9589000</t>
  </si>
  <si>
    <t>Distribution Rents</t>
  </si>
  <si>
    <t>9590000</t>
  </si>
  <si>
    <t>Distribution Maintenance Supervision &amp; Engineering</t>
  </si>
  <si>
    <t>9591000</t>
  </si>
  <si>
    <t>Distribution Maintenance of Structures</t>
  </si>
  <si>
    <t>9592000</t>
  </si>
  <si>
    <t>Distribution Maintenance of Station Equipment</t>
  </si>
  <si>
    <t>9592100</t>
  </si>
  <si>
    <t>Distribution Maintenance of Structures &amp; Equipment</t>
  </si>
  <si>
    <t>9593000</t>
  </si>
  <si>
    <t>Distribution Maintenance of Overhead Lines</t>
  </si>
  <si>
    <t>9594000</t>
  </si>
  <si>
    <t>Distribution Maintenance of Underground Lines</t>
  </si>
  <si>
    <t>9595000</t>
  </si>
  <si>
    <t>Distribution Maintenance of Line Transformers</t>
  </si>
  <si>
    <t>9596000</t>
  </si>
  <si>
    <t>Distribution Maint Street Lighting &amp; Signal System</t>
  </si>
  <si>
    <t>9597000</t>
  </si>
  <si>
    <t>Distribution Maintenance of Meters</t>
  </si>
  <si>
    <t>9598000</t>
  </si>
  <si>
    <t>Maintenance of Miscellaneous Distribution Plant</t>
  </si>
  <si>
    <t>9901000</t>
  </si>
  <si>
    <t>Customer Accts Supervision</t>
  </si>
  <si>
    <t>9902000</t>
  </si>
  <si>
    <t>Customer Accts Meter Reading Expenses</t>
  </si>
  <si>
    <t>9903000</t>
  </si>
  <si>
    <t>Customer Accts Customer Records and Collection Exp</t>
  </si>
  <si>
    <t>9904000</t>
  </si>
  <si>
    <t>Customer Uncollectible Accounts</t>
  </si>
  <si>
    <t>9905000</t>
  </si>
  <si>
    <t>Miscellaneous Customer Accounts Expense</t>
  </si>
  <si>
    <t>9907000</t>
  </si>
  <si>
    <t>Customer Service Supervision</t>
  </si>
  <si>
    <t>9908000</t>
  </si>
  <si>
    <t>Customer Assistance Expenses</t>
  </si>
  <si>
    <t>9909000</t>
  </si>
  <si>
    <t>Cust Svc Informational &amp; Instructional Advertising</t>
  </si>
  <si>
    <t>9910000</t>
  </si>
  <si>
    <t>Misc Customer Service and Informational Expenses</t>
  </si>
  <si>
    <t>9911000</t>
  </si>
  <si>
    <t>Sales Exp Supervision</t>
  </si>
  <si>
    <t>9912000</t>
  </si>
  <si>
    <t>Sales Demonstrating and Selling Expenses</t>
  </si>
  <si>
    <t>9913000</t>
  </si>
  <si>
    <t>Sales Advertising Expenses</t>
  </si>
  <si>
    <t>9916000</t>
  </si>
  <si>
    <t>Miscellaneous Sales Expenses</t>
  </si>
  <si>
    <t>9920000</t>
  </si>
  <si>
    <t>Administrative and General Salaries</t>
  </si>
  <si>
    <t>9921000</t>
  </si>
  <si>
    <t>Office Supplies and Expenses</t>
  </si>
  <si>
    <t>9922000</t>
  </si>
  <si>
    <t>Administrative Expenses Transferred - Credit</t>
  </si>
  <si>
    <t>9923000</t>
  </si>
  <si>
    <t>Outside Services Employed</t>
  </si>
  <si>
    <t>9924000</t>
  </si>
  <si>
    <t>Property Insurance</t>
  </si>
  <si>
    <t>9925000</t>
  </si>
  <si>
    <t>Injuries and Damages</t>
  </si>
  <si>
    <t>9926000</t>
  </si>
  <si>
    <t>Employee Pensions and Benefits</t>
  </si>
  <si>
    <t>9927000</t>
  </si>
  <si>
    <t>Franchise Requirements</t>
  </si>
  <si>
    <t>9928000</t>
  </si>
  <si>
    <t>Regulatory Commission Expenses</t>
  </si>
  <si>
    <t>9929000</t>
  </si>
  <si>
    <t>Duplicate Charges - Credit</t>
  </si>
  <si>
    <t>9930100</t>
  </si>
  <si>
    <t>General Advertising Expenses</t>
  </si>
  <si>
    <t>9930200</t>
  </si>
  <si>
    <t>Miscellaneous General Expenses</t>
  </si>
  <si>
    <t>9931000</t>
  </si>
  <si>
    <t>Admin &amp; General Rents</t>
  </si>
  <si>
    <t>9932000</t>
  </si>
  <si>
    <t>Admin &amp; General Gas Maintenance of General Plant</t>
  </si>
  <si>
    <t>9935000</t>
  </si>
  <si>
    <t>Admin &amp; General Elec Maintenance of General Plant</t>
  </si>
  <si>
    <t>4073051</t>
  </si>
  <si>
    <t>REG DR Defd Environmental  - Amortization</t>
  </si>
  <si>
    <t>4073041</t>
  </si>
  <si>
    <t>REG DR Defd Conservation  Elec - Amortization</t>
  </si>
  <si>
    <t>4073091</t>
  </si>
  <si>
    <t>REG DR Defd SPPCRC – Amortization</t>
  </si>
  <si>
    <t>4074050</t>
  </si>
  <si>
    <t>REG CR Defd Environmental</t>
  </si>
  <si>
    <t>4074040</t>
  </si>
  <si>
    <t>REG CR Defd Conservation - Elec</t>
  </si>
  <si>
    <t>4074090</t>
  </si>
  <si>
    <t>REG CR Defd SPPCRC</t>
  </si>
  <si>
    <t>4073212</t>
  </si>
  <si>
    <t>REG DR Tax Reform</t>
  </si>
  <si>
    <t>4074212</t>
  </si>
  <si>
    <t>REG CR Tax Reform</t>
  </si>
  <si>
    <t>FERC 431 adjust</t>
  </si>
  <si>
    <t>Depreciation and Amortization</t>
  </si>
  <si>
    <t>9403000</t>
  </si>
  <si>
    <t>Depreciation Expense</t>
  </si>
  <si>
    <t>9403100</t>
  </si>
  <si>
    <t>Depreciation Expense for Asset Retirement Costs</t>
  </si>
  <si>
    <t>9404000</t>
  </si>
  <si>
    <t>Amortization of Limited-Term Electric Plant</t>
  </si>
  <si>
    <t>9406000</t>
  </si>
  <si>
    <t>Amortization of Plant Acquisition Adjustment</t>
  </si>
  <si>
    <t>4070211</t>
  </si>
  <si>
    <t>Unrecov Plant DR Defd - CETM</t>
  </si>
  <si>
    <t>Income Taxes Current</t>
  </si>
  <si>
    <t>9409100</t>
  </si>
  <si>
    <t>Income Taxes - Utility Operating Income</t>
  </si>
  <si>
    <t>Provision for Income Taxes</t>
  </si>
  <si>
    <t>9409200</t>
  </si>
  <si>
    <t>Income Taxes - Other Income and Deductions</t>
  </si>
  <si>
    <t>9411100</t>
  </si>
  <si>
    <t>Provision for Defd Inc Taxes-CR Utility Oper Inc</t>
  </si>
  <si>
    <t>9411200</t>
  </si>
  <si>
    <t>Provision for Defd Inc Taxes-CR Other Inc &amp; Deduct</t>
  </si>
  <si>
    <t>9411500</t>
  </si>
  <si>
    <t>Investment Tax Credit Adj - Nonutility Operations</t>
  </si>
  <si>
    <t>9411400</t>
  </si>
  <si>
    <t>Investment Tax Credit Adjustm-Utility Operations</t>
  </si>
  <si>
    <t>Investment Tax Credit (Net)</t>
  </si>
  <si>
    <t>Gains/(Loss) on Disposition</t>
  </si>
  <si>
    <t>7101000</t>
  </si>
  <si>
    <t>Gain Sale of Utility Property</t>
  </si>
  <si>
    <t>7201000</t>
  </si>
  <si>
    <t>Loss Sale of Utility Property</t>
  </si>
  <si>
    <t>S7101000</t>
  </si>
  <si>
    <t>Settled Gain Sale of Utility Property</t>
  </si>
  <si>
    <t>S7201000</t>
  </si>
  <si>
    <t>Settled Loss Sale of Utility Property</t>
  </si>
  <si>
    <t>Interest Expense Booked</t>
  </si>
  <si>
    <t>9427000</t>
  </si>
  <si>
    <t>Interest on Long-Term Debt</t>
  </si>
  <si>
    <t>9428000</t>
  </si>
  <si>
    <t>Amortization of Debt Discount and Expense</t>
  </si>
  <si>
    <t>9428100</t>
  </si>
  <si>
    <t>Amortization of Loss on Reacquired Debt</t>
  </si>
  <si>
    <t>9429000</t>
  </si>
  <si>
    <t>Amortization of Premium on Debt - Credit</t>
  </si>
  <si>
    <t>9431000</t>
  </si>
  <si>
    <t>Other Interest Expense</t>
  </si>
  <si>
    <t>7500220</t>
  </si>
  <si>
    <t>Interest Exp - Defd Fuel Clause</t>
  </si>
  <si>
    <t>7500230</t>
  </si>
  <si>
    <t>Interest Exp - Defd Capacity Clause</t>
  </si>
  <si>
    <t>7500250</t>
  </si>
  <si>
    <t>Interest Exp - Defd Environmental Clause</t>
  </si>
  <si>
    <t>7500240</t>
  </si>
  <si>
    <t>Interest Exp - Defd Conservation Clause</t>
  </si>
  <si>
    <t>7500290</t>
  </si>
  <si>
    <t>Interest Exp - Defd Storm Clause</t>
  </si>
  <si>
    <t>7500291</t>
  </si>
  <si>
    <t>Interest Exp - Defd CETM</t>
  </si>
  <si>
    <t>7500800</t>
  </si>
  <si>
    <t>Interest Exp - Miscellaneous</t>
  </si>
  <si>
    <t>S7500220</t>
  </si>
  <si>
    <t>Settled Interest Exp - Defd Fuel Clause</t>
  </si>
  <si>
    <t>S7500230</t>
  </si>
  <si>
    <t>Settled Interest Exp - Defd Capacity Clause</t>
  </si>
  <si>
    <t>S7500250</t>
  </si>
  <si>
    <t>Settled Interest Exp - Defd Environmental Clause</t>
  </si>
  <si>
    <t>S7500240</t>
  </si>
  <si>
    <t>Settled Interest Exp - Defd Conservation Clause</t>
  </si>
  <si>
    <t>S7500290</t>
  </si>
  <si>
    <t>Settled Interest Exp - Defd Storm Protection Cla</t>
  </si>
  <si>
    <t>S7500291</t>
  </si>
  <si>
    <t>Settled Interest Exp - Defd CETM</t>
  </si>
  <si>
    <t>S7500800</t>
  </si>
  <si>
    <t>Settled Interest Exp - Miscellaneous</t>
  </si>
  <si>
    <t>FERC 431 Adjustment</t>
  </si>
  <si>
    <t>Subtotal</t>
  </si>
  <si>
    <t>9432000</t>
  </si>
  <si>
    <t>Interest Expense</t>
  </si>
  <si>
    <t>7500020</t>
  </si>
  <si>
    <t>Interest Exp - AR Securitization</t>
  </si>
  <si>
    <t>7500030</t>
  </si>
  <si>
    <t>Interest Exp - Customer Deposits</t>
  </si>
  <si>
    <t>7500040</t>
  </si>
  <si>
    <t>Interest Exp - Deferred Cost Recovery</t>
  </si>
  <si>
    <t>7500050</t>
  </si>
  <si>
    <t>Interest Exp - Derivative Interest Cap</t>
  </si>
  <si>
    <t>7500060</t>
  </si>
  <si>
    <t>Interest Exp - Financing Lease</t>
  </si>
  <si>
    <t>7500070</t>
  </si>
  <si>
    <t xml:space="preserve"> </t>
  </si>
  <si>
    <t>7500080</t>
  </si>
  <si>
    <t>Interest Exp - Credit Facilities</t>
  </si>
  <si>
    <t>7500090</t>
  </si>
  <si>
    <t>Interest Exp - Other Short Term Borrowing</t>
  </si>
  <si>
    <t>7500700</t>
  </si>
  <si>
    <t>Interest Exp - Intercompany</t>
  </si>
  <si>
    <t>S7500020</t>
  </si>
  <si>
    <t>Settled Interest Exp - AR Securitization</t>
  </si>
  <si>
    <t>S7500030</t>
  </si>
  <si>
    <t>Settled Interest Exp - Customer Deposits</t>
  </si>
  <si>
    <t>S7500040</t>
  </si>
  <si>
    <t>Settled Interest Exp - Deferred Cost Recovery</t>
  </si>
  <si>
    <t>S7500050</t>
  </si>
  <si>
    <t>Settled Interest Exp - Derivative Interest</t>
  </si>
  <si>
    <t>S7500060</t>
  </si>
  <si>
    <t>Settled Interest Exp - Financing Lease</t>
  </si>
  <si>
    <t>S7500070</t>
  </si>
  <si>
    <t>S7500080</t>
  </si>
  <si>
    <t>Settled Interest Exp - Credit Facilities</t>
  </si>
  <si>
    <t>S7500090</t>
  </si>
  <si>
    <t>Settled Interest Exp - Other Short Term Borrowing</t>
  </si>
  <si>
    <t>S7500700</t>
  </si>
  <si>
    <t>Settled Interest Exp - Intercompany</t>
  </si>
  <si>
    <t>Total Interest Expense</t>
  </si>
  <si>
    <t>NOI Calculation</t>
  </si>
  <si>
    <t>Operating Revenues</t>
  </si>
  <si>
    <t>O&amp;M Fuel and Interchange</t>
  </si>
  <si>
    <t>O&amp;M Other</t>
  </si>
  <si>
    <t xml:space="preserve"> Depr &amp; Amort</t>
  </si>
  <si>
    <t xml:space="preserve"> Taxes other than Inc</t>
  </si>
  <si>
    <t xml:space="preserve"> Gain/(Loss) on Disposition</t>
  </si>
  <si>
    <t>Operating Income Before Taxes</t>
  </si>
  <si>
    <t>Less: Income Taxes</t>
  </si>
  <si>
    <t>Less: Deferred Income Taxes</t>
  </si>
  <si>
    <t xml:space="preserve">Less: ITC </t>
  </si>
  <si>
    <t>NOI</t>
  </si>
  <si>
    <t>Franchise Fee Revenue</t>
  </si>
  <si>
    <t>4400060</t>
  </si>
  <si>
    <t>Residential Franchise Revenue</t>
  </si>
  <si>
    <t>4420060</t>
  </si>
  <si>
    <t>Commercial Small Franchise Revenue</t>
  </si>
  <si>
    <t>4420160</t>
  </si>
  <si>
    <t>Commercial Large Franchise Revenue</t>
  </si>
  <si>
    <t>4420460</t>
  </si>
  <si>
    <t>Industrial-Other Small Franchise Revenue</t>
  </si>
  <si>
    <t>4420560</t>
  </si>
  <si>
    <t>Industrial-Other Large Franchise Revenue</t>
  </si>
  <si>
    <t>4440060</t>
  </si>
  <si>
    <t>Public Street HW Lighting Franchise Revenue</t>
  </si>
  <si>
    <t>4450060</t>
  </si>
  <si>
    <t>Oth Sales Public Authority Franchise Revenue</t>
  </si>
  <si>
    <t>x</t>
  </si>
  <si>
    <t>Less:</t>
  </si>
  <si>
    <t>Gross Receipts Tax Revenue</t>
  </si>
  <si>
    <t>4400070</t>
  </si>
  <si>
    <t>Residential Gross Receipts Tax Revenue</t>
  </si>
  <si>
    <t>4420070</t>
  </si>
  <si>
    <t>Commercial Small Gross Receipts Tax Revenue</t>
  </si>
  <si>
    <t>4420170</t>
  </si>
  <si>
    <t>Commercial Large Gross Receipts Tax Revenue</t>
  </si>
  <si>
    <t>4420270</t>
  </si>
  <si>
    <t>Industrial-Phosphate Small Gross Receipts Tax Rev</t>
  </si>
  <si>
    <t>4420370</t>
  </si>
  <si>
    <t>Industrial-Phosphate Large Gross Receipts Tax Rev</t>
  </si>
  <si>
    <t>4420470</t>
  </si>
  <si>
    <t>Industrial-Other Small Gross Receipts Tax Rev</t>
  </si>
  <si>
    <t>4420570</t>
  </si>
  <si>
    <t>Industrial-Other Large Gross Receipts Tax Revenue</t>
  </si>
  <si>
    <t>4440070</t>
  </si>
  <si>
    <t>Public Street HW Lighting Gross Receipts Tax Rev</t>
  </si>
  <si>
    <t>4450070</t>
  </si>
  <si>
    <t>Oth Sales Public Authority Gross Receipts Tax Rev</t>
  </si>
  <si>
    <t>Add:</t>
  </si>
  <si>
    <t>Lease Accounts</t>
  </si>
  <si>
    <t>9227000</t>
  </si>
  <si>
    <t>Long Term Lease</t>
  </si>
  <si>
    <t>9243000</t>
  </si>
  <si>
    <t>Short Term Lease</t>
  </si>
  <si>
    <t>Fuel Revenue</t>
  </si>
  <si>
    <t>4400020</t>
  </si>
  <si>
    <t>Residential Sales Fuel Adjustment Revenue</t>
  </si>
  <si>
    <t>4420020</t>
  </si>
  <si>
    <t>Commercial Small Sales Fuel Adjustment Revenue</t>
  </si>
  <si>
    <t>4420120</t>
  </si>
  <si>
    <t>Commercial Large Sales Fuel Adjustment</t>
  </si>
  <si>
    <t>4420220</t>
  </si>
  <si>
    <t>Industrial-Phosphate Small Sales Fuel Adjustment</t>
  </si>
  <si>
    <t>4420320</t>
  </si>
  <si>
    <t>Industrial-Phosphate Large Sales Fuel Adjustment</t>
  </si>
  <si>
    <t>4420420</t>
  </si>
  <si>
    <t>Industrial-Other Small Sales Fuel Adjustment Rev</t>
  </si>
  <si>
    <t>4420520</t>
  </si>
  <si>
    <t>Industrial-Other Large Sales Fuel Adjustment</t>
  </si>
  <si>
    <t>4440020</t>
  </si>
  <si>
    <t>Public Street HW Lighting Sales Fuel Adjustment</t>
  </si>
  <si>
    <t>4450020</t>
  </si>
  <si>
    <t>Oth Sales Public Authority Sales Fuel Adjustment</t>
  </si>
  <si>
    <t>Fuel Revenue Billed</t>
  </si>
  <si>
    <t>Deferred Fuel Revenue</t>
  </si>
  <si>
    <t>Total Fuel Revenue</t>
  </si>
  <si>
    <t>Capacity Revenue</t>
  </si>
  <si>
    <t>4400030</t>
  </si>
  <si>
    <t>Residential Capacity Revenue</t>
  </si>
  <si>
    <t>4420030</t>
  </si>
  <si>
    <t>Commercial Small Capacity Revenue</t>
  </si>
  <si>
    <t>4420130</t>
  </si>
  <si>
    <t>Commercial Large Capacity Revenue</t>
  </si>
  <si>
    <t>4420230</t>
  </si>
  <si>
    <t>Industrial-Phosphate Small Capacity Revenue</t>
  </si>
  <si>
    <t>4420330</t>
  </si>
  <si>
    <t>Industrial-Phosphate Large Capacity Revenue</t>
  </si>
  <si>
    <t>4420430</t>
  </si>
  <si>
    <t>Industrial-Other Small Capacity Revenue</t>
  </si>
  <si>
    <t>4420530</t>
  </si>
  <si>
    <t>Industrial-Other Large Capacity Revenue</t>
  </si>
  <si>
    <t>4440030</t>
  </si>
  <si>
    <t>Public Street HW Lighting Capacity Revenue</t>
  </si>
  <si>
    <t>4450030</t>
  </si>
  <si>
    <t>Oth Sales Public Authority Capacity Revenue</t>
  </si>
  <si>
    <t>Capacity Revenue Billed</t>
  </si>
  <si>
    <t>Deferred Capacity Revenue</t>
  </si>
  <si>
    <t>Total Capacity Revenue</t>
  </si>
  <si>
    <t>Conservation Revenue</t>
  </si>
  <si>
    <t>4400040</t>
  </si>
  <si>
    <t>Residential Conservation Revenue</t>
  </si>
  <si>
    <t>4420040</t>
  </si>
  <si>
    <t>Commercial Small Conservation Revenue</t>
  </si>
  <si>
    <t>4420140</t>
  </si>
  <si>
    <t>Commercial Large Conservation Revenue</t>
  </si>
  <si>
    <t>4420240</t>
  </si>
  <si>
    <t>Industrial-Phosphate Small Conservation Revenue</t>
  </si>
  <si>
    <t>4420340</t>
  </si>
  <si>
    <t>Industrial-Phosphate Large Conservation Revenue</t>
  </si>
  <si>
    <t>4420440</t>
  </si>
  <si>
    <t>Industrial-Other Small Conservation Revenue</t>
  </si>
  <si>
    <t>4420540</t>
  </si>
  <si>
    <t>Industrial-Other Large Conservation Revenue</t>
  </si>
  <si>
    <t>4440040</t>
  </si>
  <si>
    <t>Public Street HW Lighting Conservation Revenue</t>
  </si>
  <si>
    <t>4450040</t>
  </si>
  <si>
    <t>Oth Sales Public Authority Conservation Revenue</t>
  </si>
  <si>
    <t>Conservation Revenue Billed</t>
  </si>
  <si>
    <t>Deferred Conservation Revenue</t>
  </si>
  <si>
    <t>Total Conservation Revenue</t>
  </si>
  <si>
    <t>ECRC Revenue</t>
  </si>
  <si>
    <t>4400050</t>
  </si>
  <si>
    <t>Residential Environmental Revenue</t>
  </si>
  <si>
    <t>4420050</t>
  </si>
  <si>
    <t>Commercial Small Environmental Revenue</t>
  </si>
  <si>
    <t>4420150</t>
  </si>
  <si>
    <t>Commercial Large Environmental Revenue</t>
  </si>
  <si>
    <t>4420250</t>
  </si>
  <si>
    <t>Industrial-Phosphate Small Environmental Revenue</t>
  </si>
  <si>
    <t>4420350</t>
  </si>
  <si>
    <t>Industrial-Phosphate Large Environmental Revenue</t>
  </si>
  <si>
    <t>4420450</t>
  </si>
  <si>
    <t>Industrial-Other Small Environmental Revenue</t>
  </si>
  <si>
    <t>4420550</t>
  </si>
  <si>
    <t>Industrial-Other Large Environmental Revenue</t>
  </si>
  <si>
    <t>4440050</t>
  </si>
  <si>
    <t>Public Street HW Lighting Environmental Revenue</t>
  </si>
  <si>
    <t>4450050</t>
  </si>
  <si>
    <t>Oth Sales Public Authority Environmental Revenue</t>
  </si>
  <si>
    <t>ECRC Revenue Billed</t>
  </si>
  <si>
    <t>Deferred ECRC Revenue</t>
  </si>
  <si>
    <t>Total ECRC Revenue</t>
  </si>
  <si>
    <t>SPPCRC Revenue</t>
  </si>
  <si>
    <t>4400090</t>
  </si>
  <si>
    <t>Residential Storm Revenue</t>
  </si>
  <si>
    <t>4420090</t>
  </si>
  <si>
    <t>Commercial Small Storm Revenue</t>
  </si>
  <si>
    <t>4420190</t>
  </si>
  <si>
    <t>Commercial Large Storm Revenue</t>
  </si>
  <si>
    <t>4420290</t>
  </si>
  <si>
    <t>Industrial-Phosphate Small Storm Revenue</t>
  </si>
  <si>
    <t>4420390</t>
  </si>
  <si>
    <t>Industrial-Phosphate Large Storm Revenue</t>
  </si>
  <si>
    <t>4420490</t>
  </si>
  <si>
    <t>Industrial-Other Small Storm Revenue</t>
  </si>
  <si>
    <t>4420590</t>
  </si>
  <si>
    <t>Industrial-Other Large Storm Revenue</t>
  </si>
  <si>
    <t>4440090</t>
  </si>
  <si>
    <t>Public Street HW Lighting Storm Revenue</t>
  </si>
  <si>
    <t>4450090</t>
  </si>
  <si>
    <t>Oth Sales Public Authority Storm Revenue</t>
  </si>
  <si>
    <t>SPPCRC Revenue Billed</t>
  </si>
  <si>
    <t>Deferred SPPCRC Revenue</t>
  </si>
  <si>
    <t>Total SPPCRC Revenue</t>
  </si>
  <si>
    <t>DEFERRED CLAUSE INTEREST INCOME</t>
  </si>
  <si>
    <t>7000220</t>
  </si>
  <si>
    <t>Interest Inc - Defd Fuel Clause</t>
  </si>
  <si>
    <t>7000230</t>
  </si>
  <si>
    <t>Interest Inc - Defd Capacity Clause</t>
  </si>
  <si>
    <t>7000240</t>
  </si>
  <si>
    <t>Interest Inc - Defd Conservation Clause</t>
  </si>
  <si>
    <t>7000250</t>
  </si>
  <si>
    <t>Interest Inc - Defd Environmental Clause</t>
  </si>
  <si>
    <t>7000290</t>
  </si>
  <si>
    <t>Interest Inc - Defd Storm Clause</t>
  </si>
  <si>
    <t>S7000220</t>
  </si>
  <si>
    <t>Settled Interest Inc - Defd Fuel Clause</t>
  </si>
  <si>
    <t>S7000230</t>
  </si>
  <si>
    <t>Settled Interest Inc - Defd Capacity Clause</t>
  </si>
  <si>
    <t>S7000240</t>
  </si>
  <si>
    <t>Settled Interest Inc - Defd Conservation Clause</t>
  </si>
  <si>
    <t>S7000250</t>
  </si>
  <si>
    <t>Settled Interest Inc - Defd Environmental Clause</t>
  </si>
  <si>
    <t>S7000290</t>
  </si>
  <si>
    <t>Settled Interest Inc - Defd Storm Protection Cla</t>
  </si>
  <si>
    <t>Total Deferred Recovery Clause Interest Income</t>
  </si>
  <si>
    <t>CETM REVENUE</t>
  </si>
  <si>
    <t>4400091</t>
  </si>
  <si>
    <t>Residential CETM Revenue</t>
  </si>
  <si>
    <t>4420091</t>
  </si>
  <si>
    <t>Commercial Small CETM Revenue</t>
  </si>
  <si>
    <t>4420191</t>
  </si>
  <si>
    <t>Commercial Large CETM Revenue</t>
  </si>
  <si>
    <t>4420291</t>
  </si>
  <si>
    <t>Industrial Phosphate Small CETM Revenue</t>
  </si>
  <si>
    <t>4420391</t>
  </si>
  <si>
    <t>Industrial Phosphate Large CETM Revenue</t>
  </si>
  <si>
    <t>4420491</t>
  </si>
  <si>
    <t>Industrial-Other Small CETM Revenue</t>
  </si>
  <si>
    <t>4420591</t>
  </si>
  <si>
    <t>Industrial-Other Large CETM Revenue</t>
  </si>
  <si>
    <t>4440091</t>
  </si>
  <si>
    <t>Public Street HW Lighting CETM Revenue</t>
  </si>
  <si>
    <t>4450091</t>
  </si>
  <si>
    <t>Oth Sales Public Authority CETM Revenue</t>
  </si>
  <si>
    <t>CETM Revenue Billed</t>
  </si>
  <si>
    <t>Deferred CETM Revenue</t>
  </si>
  <si>
    <t>Total CETM Revenue</t>
  </si>
  <si>
    <t>2024B</t>
  </si>
  <si>
    <t>2025B</t>
  </si>
  <si>
    <t>FICA*</t>
  </si>
  <si>
    <t>FUTA*</t>
  </si>
  <si>
    <t>SUTA*</t>
  </si>
  <si>
    <t>Total Payroll Taxes</t>
  </si>
  <si>
    <t>Average # of employees</t>
  </si>
  <si>
    <t>FUTA per employee</t>
  </si>
  <si>
    <t>SUTA per employee</t>
  </si>
  <si>
    <t>Calculated the average SUTA per employee (since rates vary per state), using the average figure per employee for 2024/2025B from 2023 actuals</t>
  </si>
  <si>
    <t>FICA Calc</t>
  </si>
  <si>
    <t>Gross Payroll</t>
  </si>
  <si>
    <t>Average Salary</t>
  </si>
  <si>
    <t>FICA Rate</t>
  </si>
  <si>
    <t>2023 Basis % of Gross Wages</t>
  </si>
  <si>
    <t>Since there's a SS phase out, not all of gross wages is used in the FICA calc (as evidenced in line 20 when we calculate the FICA basis % of gross wages). Since 2023 is the latest year of actuals available, we will use that percentage (96%) for 2024/2025B</t>
  </si>
  <si>
    <t>FICA Tax Basis</t>
  </si>
  <si>
    <t>Basis % of Gross Wages</t>
  </si>
  <si>
    <t>2024B/2025B match 2023</t>
  </si>
  <si>
    <t>Witholding Cap (FUTA/SUTA)</t>
  </si>
  <si>
    <t>Tax Basis for FUTA &amp; SUTA</t>
  </si>
  <si>
    <t>*FICA: See calc above. Will use the total ST/OT Labor from the Labor App * FICA rate to estimate the FICA taxes (accounting for the SS phase out)</t>
  </si>
  <si>
    <t>*Since FUTA has a taxable wages cap of $7K, we can assume that almost every employee will meet this cap within a given year. Since the employer is taxed at the same rate for each employee, we will apply the full expected FUTA to each employee</t>
  </si>
  <si>
    <t>*Since SUTA has a taxable wages cap (varies by state), we can assume that almost every employee will meet this cap within a given year. Since TEC employees are in various states, we will apply the 2023 SUTA rate per employee for 2024/2025B</t>
  </si>
  <si>
    <t>Topic No. 759, Form 940 – Employer's Annual Federal Unemployment (FUTA) Tax Return – Filing and Deposit Requirements | Internal Revenue Service (irs.gov)</t>
  </si>
  <si>
    <t>Calc from IRS</t>
  </si>
  <si>
    <t>Actual 22 Rate</t>
  </si>
  <si>
    <t>22 SUTA Rate</t>
  </si>
  <si>
    <t>Small difference</t>
  </si>
  <si>
    <t>Operating Expense Portion of Payroll Taxes</t>
  </si>
  <si>
    <t>Capitalization Rate (Labor App)</t>
  </si>
  <si>
    <t>Amounts Charged to Op Exp</t>
  </si>
  <si>
    <t>Updating 2023-2025 to get all TOTI to tie to 9408100</t>
  </si>
  <si>
    <t>TOTI - Payroll Taxes (C-4)</t>
  </si>
  <si>
    <t>Variance</t>
  </si>
  <si>
    <t>2025 (C-4)</t>
  </si>
  <si>
    <t>DOCKET No. 20240026-EI</t>
  </si>
  <si>
    <t>Witness: J. Chronister / R. Latta / J.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</si>
</sst>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  <numFmt numFmtId="167" formatCode="0.0000"/>
    <numFmt numFmtId="168" formatCode="0.0%"/>
    <numFmt numFmtId="169" formatCode="0.000000"/>
    <numFmt numFmtId="170" formatCode="_(* #,##0.0_);_(* \(#,##0.0\);_(* &quot;-&quot;??_);_(@_)"/>
    <numFmt numFmtId="171" formatCode="0.0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sz val="12"/>
      <name val="Aptos"/>
      <family val="2"/>
      <charset val="1"/>
    </font>
    <font>
      <sz val="11"/>
      <name val="Aptos"/>
      <family val="2"/>
      <charset val="1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DED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rgb="FFBFBFB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0" xfId="2" applyNumberFormat="1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quotePrefix="1" applyFont="1" applyBorder="1" applyAlignment="1">
      <alignment horizontal="center"/>
    </xf>
    <xf numFmtId="164" fontId="2" fillId="0" borderId="0" xfId="1" applyNumberFormat="1" applyFont="1"/>
    <xf numFmtId="164" fontId="2" fillId="0" borderId="0" xfId="1" applyNumberFormat="1" applyFont="1" applyBorder="1"/>
    <xf numFmtId="0" fontId="4" fillId="0" borderId="0" xfId="3" applyFont="1" applyAlignment="1">
      <alignment wrapText="1"/>
    </xf>
    <xf numFmtId="165" fontId="2" fillId="0" borderId="0" xfId="2" applyNumberFormat="1" applyFont="1" applyBorder="1"/>
    <xf numFmtId="0" fontId="4" fillId="0" borderId="0" xfId="3" applyFont="1" applyAlignment="1">
      <alignment horizontal="right" wrapText="1"/>
    </xf>
    <xf numFmtId="0" fontId="4" fillId="0" borderId="0" xfId="3" quotePrefix="1" applyFont="1" applyAlignment="1">
      <alignment horizontal="right" wrapText="1"/>
    </xf>
    <xf numFmtId="0" fontId="2" fillId="0" borderId="0" xfId="2" applyNumberFormat="1" applyFont="1"/>
    <xf numFmtId="14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quotePrefix="1" applyFont="1"/>
    <xf numFmtId="166" fontId="2" fillId="0" borderId="0" xfId="1" applyNumberFormat="1" applyFont="1" applyBorder="1"/>
    <xf numFmtId="10" fontId="2" fillId="0" borderId="0" xfId="1" applyNumberFormat="1" applyFont="1" applyBorder="1"/>
    <xf numFmtId="166" fontId="2" fillId="0" borderId="0" xfId="1" applyNumberFormat="1" applyFont="1" applyBorder="1" applyAlignment="1">
      <alignment horizontal="right"/>
    </xf>
    <xf numFmtId="168" fontId="2" fillId="0" borderId="0" xfId="1" applyNumberFormat="1" applyFont="1" applyBorder="1"/>
    <xf numFmtId="42" fontId="2" fillId="0" borderId="4" xfId="1" applyNumberFormat="1" applyFont="1" applyBorder="1"/>
    <xf numFmtId="0" fontId="2" fillId="0" borderId="0" xfId="2" quotePrefix="1" applyNumberFormat="1" applyFont="1" applyAlignment="1">
      <alignment horizontal="left"/>
    </xf>
    <xf numFmtId="169" fontId="2" fillId="0" borderId="0" xfId="2" applyNumberFormat="1" applyFont="1" applyBorder="1"/>
    <xf numFmtId="0" fontId="2" fillId="0" borderId="0" xfId="2" applyNumberFormat="1" applyFont="1" applyAlignment="1">
      <alignment horizontal="left"/>
    </xf>
    <xf numFmtId="167" fontId="2" fillId="0" borderId="0" xfId="1" applyNumberFormat="1" applyFont="1" applyBorder="1"/>
    <xf numFmtId="0" fontId="2" fillId="0" borderId="0" xfId="1" applyNumberFormat="1" applyFont="1" applyBorder="1"/>
    <xf numFmtId="0" fontId="2" fillId="2" borderId="1" xfId="0" applyFont="1" applyFill="1" applyBorder="1"/>
    <xf numFmtId="165" fontId="2" fillId="0" borderId="0" xfId="1" applyNumberFormat="1" applyFont="1"/>
    <xf numFmtId="0" fontId="2" fillId="0" borderId="1" xfId="0" applyFont="1" applyBorder="1" applyAlignment="1">
      <alignment horizontal="right"/>
    </xf>
    <xf numFmtId="0" fontId="0" fillId="3" borderId="0" xfId="0" applyFill="1"/>
    <xf numFmtId="0" fontId="1" fillId="0" borderId="0" xfId="0" applyFont="1"/>
    <xf numFmtId="43" fontId="0" fillId="0" borderId="0" xfId="1" applyFont="1"/>
    <xf numFmtId="164" fontId="0" fillId="0" borderId="0" xfId="1" applyNumberFormat="1" applyFont="1"/>
    <xf numFmtId="10" fontId="0" fillId="0" borderId="3" xfId="4" applyNumberFormat="1" applyFont="1" applyBorder="1"/>
    <xf numFmtId="0" fontId="6" fillId="0" borderId="0" xfId="5"/>
    <xf numFmtId="166" fontId="0" fillId="0" borderId="0" xfId="4" applyNumberFormat="1" applyFont="1"/>
    <xf numFmtId="0" fontId="1" fillId="0" borderId="0" xfId="6"/>
    <xf numFmtId="0" fontId="5" fillId="0" borderId="3" xfId="6" applyFont="1" applyBorder="1" applyAlignment="1">
      <alignment horizontal="center"/>
    </xf>
    <xf numFmtId="43" fontId="1" fillId="0" borderId="0" xfId="6" applyNumberFormat="1"/>
    <xf numFmtId="43" fontId="1" fillId="0" borderId="3" xfId="6" applyNumberFormat="1" applyBorder="1"/>
    <xf numFmtId="0" fontId="5" fillId="0" borderId="0" xfId="6" applyFont="1"/>
    <xf numFmtId="43" fontId="5" fillId="0" borderId="0" xfId="6" applyNumberFormat="1" applyFont="1"/>
    <xf numFmtId="170" fontId="1" fillId="0" borderId="0" xfId="6" applyNumberFormat="1"/>
    <xf numFmtId="164" fontId="1" fillId="0" borderId="5" xfId="6" applyNumberFormat="1" applyBorder="1"/>
    <xf numFmtId="164" fontId="1" fillId="0" borderId="0" xfId="6" applyNumberFormat="1"/>
    <xf numFmtId="164" fontId="1" fillId="0" borderId="3" xfId="6" applyNumberFormat="1" applyBorder="1"/>
    <xf numFmtId="164" fontId="5" fillId="0" borderId="0" xfId="6" applyNumberFormat="1" applyFont="1"/>
    <xf numFmtId="0" fontId="7" fillId="0" borderId="0" xfId="6" applyFont="1"/>
    <xf numFmtId="164" fontId="7" fillId="0" borderId="0" xfId="6" applyNumberFormat="1" applyFont="1"/>
    <xf numFmtId="42" fontId="0" fillId="0" borderId="0" xfId="0" applyNumberFormat="1"/>
    <xf numFmtId="171" fontId="0" fillId="4" borderId="0" xfId="0" applyNumberFormat="1" applyFill="1"/>
    <xf numFmtId="0" fontId="0" fillId="4" borderId="0" xfId="0" applyFill="1"/>
    <xf numFmtId="0" fontId="1" fillId="3" borderId="0" xfId="0" applyFont="1" applyFill="1"/>
    <xf numFmtId="171" fontId="0" fillId="3" borderId="0" xfId="0" applyNumberFormat="1" applyFill="1"/>
    <xf numFmtId="8" fontId="0" fillId="0" borderId="0" xfId="2" applyNumberFormat="1" applyFont="1"/>
    <xf numFmtId="8" fontId="1" fillId="0" borderId="0" xfId="6" applyNumberFormat="1"/>
    <xf numFmtId="3" fontId="0" fillId="0" borderId="0" xfId="0" applyNumberFormat="1"/>
    <xf numFmtId="164" fontId="2" fillId="0" borderId="0" xfId="1" applyNumberFormat="1" applyFont="1" applyFill="1" applyBorder="1"/>
    <xf numFmtId="165" fontId="2" fillId="0" borderId="0" xfId="2" applyNumberFormat="1" applyFont="1" applyFill="1" applyBorder="1"/>
    <xf numFmtId="10" fontId="0" fillId="0" borderId="0" xfId="0" applyNumberFormat="1"/>
    <xf numFmtId="0" fontId="8" fillId="3" borderId="0" xfId="0" applyFont="1" applyFill="1"/>
    <xf numFmtId="0" fontId="9" fillId="3" borderId="0" xfId="0" applyFont="1" applyFill="1"/>
    <xf numFmtId="0" fontId="10" fillId="5" borderId="6" xfId="0" applyFont="1" applyFill="1" applyBorder="1"/>
    <xf numFmtId="4" fontId="0" fillId="0" borderId="0" xfId="0" applyNumberFormat="1"/>
    <xf numFmtId="0" fontId="11" fillId="0" borderId="7" xfId="0" applyFont="1" applyBorder="1"/>
    <xf numFmtId="10" fontId="1" fillId="0" borderId="0" xfId="6" applyNumberFormat="1"/>
    <xf numFmtId="4" fontId="1" fillId="0" borderId="0" xfId="6" applyNumberFormat="1"/>
    <xf numFmtId="43" fontId="0" fillId="0" borderId="0" xfId="0" applyNumberFormat="1"/>
    <xf numFmtId="0" fontId="12" fillId="3" borderId="0" xfId="0" applyFont="1" applyFill="1"/>
    <xf numFmtId="43" fontId="12" fillId="3" borderId="0" xfId="0" applyNumberFormat="1" applyFont="1" applyFill="1"/>
    <xf numFmtId="43" fontId="0" fillId="3" borderId="0" xfId="0" applyNumberFormat="1" applyFill="1"/>
    <xf numFmtId="165" fontId="2" fillId="0" borderId="0" xfId="2" applyNumberFormat="1" applyFont="1" applyFill="1"/>
    <xf numFmtId="164" fontId="2" fillId="0" borderId="0" xfId="1" applyNumberFormat="1" applyFont="1" applyFill="1"/>
    <xf numFmtId="4" fontId="13" fillId="0" borderId="0" xfId="0" applyNumberFormat="1" applyFont="1"/>
    <xf numFmtId="0" fontId="13" fillId="3" borderId="0" xfId="0" applyFont="1" applyFill="1"/>
    <xf numFmtId="0" fontId="13" fillId="0" borderId="0" xfId="0" applyFont="1"/>
    <xf numFmtId="164" fontId="0" fillId="0" borderId="0" xfId="0" applyNumberFormat="1"/>
    <xf numFmtId="0" fontId="1" fillId="0" borderId="0" xfId="6" applyAlignment="1">
      <alignment horizontal="center"/>
    </xf>
    <xf numFmtId="0" fontId="5" fillId="0" borderId="0" xfId="6" applyFont="1" applyAlignment="1">
      <alignment horizontal="center"/>
    </xf>
  </cellXfs>
  <cellStyles count="7">
    <cellStyle name="Comma" xfId="1" builtinId="3"/>
    <cellStyle name="Currency" xfId="2" builtinId="4"/>
    <cellStyle name="Hyperlink 2" xfId="5" xr:uid="{A4F583D2-B911-47C2-88F6-277009725C63}"/>
    <cellStyle name="Normal" xfId="0" builtinId="0"/>
    <cellStyle name="Normal 2" xfId="6" xr:uid="{E9489DC6-905B-44C4-B4F9-3508D2A904A7}"/>
    <cellStyle name="Normal_Sheet1" xfId="3" xr:uid="{00000000-0005-0000-0000-000003000000}"/>
    <cellStyle name="Percent 2" xfId="4" xr:uid="{E4AA94DB-7004-45AE-AA2F-8331A74ADE08}"/>
  </cellStyles>
  <dxfs count="8"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24994659260841701"/>
        </left>
        <right style="thin">
          <color theme="0" tint="-0.24994659260841701"/>
        </right>
      </border>
    </dxf>
    <dxf>
      <fill>
        <patternFill>
          <bgColor rgb="FFFFFF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  <color rgb="FF0000FF"/>
      </font>
      <fill>
        <patternFill>
          <bgColor theme="8" tint="0.59996337778862885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/>
        <horizontal/>
      </border>
    </dxf>
  </dxfs>
  <tableStyles count="1" defaultTableStyle="TableStyleMedium2" defaultPivotStyle="PivotStyleLight16">
    <tableStyle name="Invisible" pivot="0" table="0" count="0" xr9:uid="{2A841607-4E04-4618-92B8-A3FF01659395}"/>
  </tableStyles>
  <colors>
    <mruColors>
      <color rgb="FFF640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0</xdr:rowOff>
    </xdr:from>
    <xdr:to>
      <xdr:col>8</xdr:col>
      <xdr:colOff>494539</xdr:colOff>
      <xdr:row>65</xdr:row>
      <xdr:rowOff>46668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658AFB-D4D6-3EE4-EBF7-817141AEE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914650"/>
          <a:ext cx="6085714" cy="7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10</xdr:col>
      <xdr:colOff>122925</xdr:colOff>
      <xdr:row>13</xdr:row>
      <xdr:rowOff>142675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0560A0-F18E-4D4A-8F8F-EE0612894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47700"/>
          <a:ext cx="7200000" cy="160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</xdr:colOff>
      <xdr:row>42</xdr:row>
      <xdr:rowOff>0</xdr:rowOff>
    </xdr:from>
    <xdr:to>
      <xdr:col>17</xdr:col>
      <xdr:colOff>535406</xdr:colOff>
      <xdr:row>55</xdr:row>
      <xdr:rowOff>142875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2374AD-6F7B-5C48-1691-A305A5821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1" y="6800850"/>
          <a:ext cx="3992980" cy="22479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59</xdr:row>
      <xdr:rowOff>0</xdr:rowOff>
    </xdr:from>
    <xdr:to>
      <xdr:col>17</xdr:col>
      <xdr:colOff>533400</xdr:colOff>
      <xdr:row>73</xdr:row>
      <xdr:rowOff>32437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F32F7AD-134D-C0CA-B0C7-12E3AB1BF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4800" y="9553575"/>
          <a:ext cx="3990975" cy="2299387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</xdr:colOff>
      <xdr:row>76</xdr:row>
      <xdr:rowOff>9525</xdr:rowOff>
    </xdr:from>
    <xdr:to>
      <xdr:col>26</xdr:col>
      <xdr:colOff>409575</xdr:colOff>
      <xdr:row>83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522344-BB8D-D0CD-5045-21BFFD353023}"/>
            </a:ext>
            <a:ext uri="{147F2762-F138-4A5C-976F-8EAC2B608ADB}">
              <a16:predDERef xmlns:a16="http://schemas.microsoft.com/office/drawing/2014/main" pred="{C42A4346-024D-75B3-7148-4D8305F16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43850" y="12315825"/>
          <a:ext cx="9334500" cy="12668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85</xdr:row>
      <xdr:rowOff>0</xdr:rowOff>
    </xdr:from>
    <xdr:to>
      <xdr:col>23</xdr:col>
      <xdr:colOff>561975</xdr:colOff>
      <xdr:row>104</xdr:row>
      <xdr:rowOff>133350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9ECA253-F036-2A9B-708B-460A1F42BFCF}"/>
            </a:ext>
            <a:ext uri="{147F2762-F138-4A5C-976F-8EAC2B608ADB}">
              <a16:predDERef xmlns:a16="http://schemas.microsoft.com/office/drawing/2014/main" pred="{99522344-BB8D-D0CD-5045-21BFFD353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24800" y="13763625"/>
          <a:ext cx="7677150" cy="32480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42</xdr:row>
      <xdr:rowOff>0</xdr:rowOff>
    </xdr:from>
    <xdr:to>
      <xdr:col>27</xdr:col>
      <xdr:colOff>304800</xdr:colOff>
      <xdr:row>55</xdr:row>
      <xdr:rowOff>38100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3D5CCDE-9D26-EEF9-F1DF-0830B38A6E53}"/>
            </a:ext>
            <a:ext uri="{147F2762-F138-4A5C-976F-8EAC2B608ADB}">
              <a16:predDERef xmlns:a16="http://schemas.microsoft.com/office/drawing/2014/main" pred="{89ECA253-F036-2A9B-708B-460A1F42B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753975" y="6800850"/>
          <a:ext cx="4572000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95</xdr:row>
      <xdr:rowOff>0</xdr:rowOff>
    </xdr:from>
    <xdr:to>
      <xdr:col>10</xdr:col>
      <xdr:colOff>314325</xdr:colOff>
      <xdr:row>102</xdr:row>
      <xdr:rowOff>66675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D417A6D-AE20-1CA2-28C0-6B3353109005}"/>
            </a:ext>
            <a:ext uri="{147F2762-F138-4A5C-976F-8EAC2B608ADB}">
              <a16:predDERef xmlns:a16="http://schemas.microsoft.com/office/drawing/2014/main" pred="{C3D5CCDE-9D26-EEF9-F1DF-0830B38A6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15420975"/>
          <a:ext cx="7372350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4</xdr:row>
      <xdr:rowOff>142875</xdr:rowOff>
    </xdr:from>
    <xdr:to>
      <xdr:col>12</xdr:col>
      <xdr:colOff>9525</xdr:colOff>
      <xdr:row>8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02D269-1311-F37B-4E87-0A921A891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8825" y="790575"/>
          <a:ext cx="5448300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1162050</xdr:colOff>
      <xdr:row>26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067336-26A1-4879-8F0F-F67D5DDEBFBE}"/>
            </a:ext>
            <a:ext uri="{147F2762-F138-4A5C-976F-8EAC2B608ADB}">
              <a16:predDERef xmlns:a16="http://schemas.microsoft.com/office/drawing/2014/main" pred="{36DEDFDC-777E-FF26-AB75-21F91972B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5086350" cy="4152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57150</xdr:rowOff>
    </xdr:from>
    <xdr:to>
      <xdr:col>12</xdr:col>
      <xdr:colOff>160542</xdr:colOff>
      <xdr:row>45</xdr:row>
      <xdr:rowOff>94962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13FF7B-B6EA-4659-BD57-82F166E1E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91050"/>
          <a:ext cx="11066667" cy="2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7</xdr:col>
      <xdr:colOff>209550</xdr:colOff>
      <xdr:row>90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046A901-CDF1-3489-C8DC-13DECD4EDC0A}"/>
            </a:ext>
            <a:ext uri="{147F2762-F138-4A5C-976F-8EAC2B608ADB}">
              <a16:predDERef xmlns:a16="http://schemas.microsoft.com/office/drawing/2014/main" pred="{023469A7-267A-4E90-AC72-32B6BAA92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792075"/>
          <a:ext cx="8067675" cy="1247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CLOSEOUT\PAGES\2006\JAN%20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fjxp/Desktop/DEC%202005%20New%20format%20trial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G_ACCT\SURV\ACTUAL\2022%20S.R\12%20December\12.22%20BOT%20-%20Revised.xlsx" TargetMode="External"/><Relationship Id="rId1" Type="http://schemas.openxmlformats.org/officeDocument/2006/relationships/externalLinkPath" Target="/REG_ACCT/SURV/ACTUAL/2022%20S.R/12%20December/12.22%20BOT%20-%20Revise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nsolidations\2018\06%2018\Emera%20HFM\BPC%20reports%20that%20tie%20to%20Emera\Energy%20Consol%20Detail%20YTD%20IS%20_BS_Emera%20Hierarchy_Jun%202018.xlt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WHW/My%20Documents/2003%20Budget/Final%20Files%20for%202003%20Budget/SOP%20for%20Final%20Budget%20-%2005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jls/AppData/Local/Microsoft/Windows/INetCache/Content.Outlook/S5LPI66L/Test%20Budget%20%20Forecast%20Workbook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USERS\JKLAS\Plant%20Accting\OOR%201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LT_ACCT/Data%20&amp;%20Apps/DATA/2003%20Monthly%20Reports/May_ja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N_REPT\REG_ACCT\SURV\ACTUAL\2019%20S.R\xSurv-2019%20SE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ECACTG/SHARDATA/PLANT/4%20FORECAST/Monthly%20Forecast/SOP-Forecast/PGS/2018/2+10/CAPEX/REV%20CIBS%20DRAFT3_02+10%20PGS%20Capital%20Foreca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AZA7\Documents%20and%20Settings\updxt\My%20Documents\elimj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HARDATA\ELECTRIC\2018\Tax%20Accounting\18Budget%20&amp;%20Forecast%20Workbook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wmxt/AppData/Local/Microsoft/Windows/Temporary%20Internet%20Files/Content.Outlook/RPCK79KB/2012_7_RECON%20July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CLOSEOUT\PAGES\2006\Cash%20Flows\Cash%20Flow%20Presentation%20&amp;%20Detail\CASH_FLOW_%20DETAIL_05_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FIN_REPT\FIN_REPT\Phil\CASH_FLOW_DETAIL_9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CLOSEOUT\PAGES\2006\Cash%20Flows\2006%20Budget%20FINAL%20for%20CASH%20FLO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ZAFP1V\GF&amp;P%20Change\2007GF&amp;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FIN_REPT\FIN_REPT\RATE%20CASE%20TRIAL%20RUN\MFRTes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 VEHICLE DEPREC"/>
      <sheetName val="Download"/>
      <sheetName val="Reformat Cons"/>
      <sheetName val="New Template Consolidation"/>
      <sheetName val="DOWNLOAD05"/>
      <sheetName val="Consolidated BS"/>
      <sheetName val="Consolidated IS"/>
      <sheetName val="PEC Income Stmt"/>
      <sheetName val="IS Worksheet"/>
      <sheetName val="PEC Budg IS WKT"/>
      <sheetName val="BS Worksheet"/>
      <sheetName val="&quot;other&quot; RECON"/>
      <sheetName val="181 query"/>
      <sheetName val="CF-RANDY"/>
      <sheetName val="New CF Pres"/>
      <sheetName val="Page 3"/>
      <sheetName val="CONSOL. CF"/>
      <sheetName val="CF Template"/>
      <sheetName val="NEW CF"/>
      <sheetName val="REG. A. L."/>
      <sheetName val="Reg A.L. ST-LT"/>
      <sheetName val="Estimate"/>
      <sheetName val="Page 1"/>
      <sheetName val="Page 2"/>
      <sheetName val="Page 4"/>
      <sheetName val="Page 5"/>
      <sheetName val="Page 6"/>
      <sheetName val="Page 7"/>
      <sheetName val="Page 8"/>
      <sheetName val="Page 9"/>
      <sheetName val="Page 10"/>
      <sheetName val="Detail of Int Expense"/>
      <sheetName val="BUDGET"/>
      <sheetName val="ESOP GOALS"/>
      <sheetName val="2005 cash flow goal"/>
      <sheetName val="Page RE"/>
      <sheetName val="download03"/>
      <sheetName val="PEC Budget IS"/>
      <sheetName val="CJ 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Download"/>
      <sheetName val=" VEHICLE DEPREC"/>
      <sheetName val="Reformat Cons"/>
      <sheetName val="New Template Consolidation"/>
      <sheetName val="DOWNLOAD04"/>
      <sheetName val="Consolidated BS"/>
      <sheetName val="Consolidated IS"/>
      <sheetName val="PEC Income Stmt"/>
      <sheetName val="IS Worksheet"/>
      <sheetName val="PEC Budg IS WKT"/>
      <sheetName val="BS Worksheet"/>
      <sheetName val="&quot;other&quot; RECON"/>
      <sheetName val="181 query"/>
      <sheetName val="CF-RANDY"/>
      <sheetName val="New CF Pres"/>
      <sheetName val="Page 3"/>
      <sheetName val="CF Template"/>
      <sheetName val="CONSOL. CF"/>
      <sheetName val="NEW CF"/>
      <sheetName val="REG. A. L."/>
      <sheetName val="Reg A.L. ST-LT"/>
      <sheetName val="Estimate"/>
      <sheetName val="Page 1"/>
      <sheetName val="Page 2"/>
      <sheetName val="Page 4"/>
      <sheetName val="Page 5"/>
      <sheetName val="Page 6"/>
      <sheetName val="Page 7"/>
      <sheetName val="Page 8"/>
      <sheetName val="Page 9"/>
      <sheetName val="Page 10"/>
      <sheetName val="Detail of Int Expense"/>
      <sheetName val="BUDGET"/>
      <sheetName val="ESOP GOALS"/>
      <sheetName val="2005 cash flow goal"/>
      <sheetName val="Page RE"/>
      <sheetName val="download03"/>
      <sheetName val="PEC Budget IS"/>
      <sheetName val="CJ 00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/>
      <sheetData sheetId="37" refreshError="1"/>
      <sheetData sheetId="38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TUS"/>
      <sheetName val="Inputs - V2"/>
      <sheetName val="A"/>
      <sheetName val="B"/>
      <sheetName val="C"/>
      <sheetName val="C2"/>
      <sheetName val="D"/>
      <sheetName val="D1"/>
      <sheetName val="E"/>
      <sheetName val="EQ"/>
      <sheetName val="F"/>
      <sheetName val="G"/>
      <sheetName val="G2"/>
      <sheetName val="I"/>
      <sheetName val="H"/>
      <sheetName val="J"/>
      <sheetName val="K"/>
      <sheetName val="K3"/>
      <sheetName val="K1"/>
      <sheetName val="K2"/>
      <sheetName val="L"/>
      <sheetName val="L New"/>
      <sheetName val="M"/>
      <sheetName val="MC"/>
      <sheetName val="N"/>
      <sheetName val="O"/>
      <sheetName val="P"/>
      <sheetName val="P.1"/>
      <sheetName val="P.2"/>
      <sheetName val="P.3"/>
      <sheetName val="P New"/>
      <sheetName val="Q"/>
      <sheetName val="R"/>
      <sheetName val="S"/>
      <sheetName val="S.1"/>
      <sheetName val="T"/>
      <sheetName val="T2"/>
      <sheetName val="T2.1"/>
      <sheetName val="T2.2"/>
      <sheetName val="U"/>
      <sheetName val="U.2"/>
      <sheetName val="V"/>
      <sheetName val="V.1"/>
      <sheetName val="W"/>
      <sheetName val="W.2"/>
      <sheetName val="X"/>
      <sheetName val="Y"/>
      <sheetName val="Z"/>
      <sheetName val="2022 SOP"/>
      <sheetName val="Income Tax Recon"/>
      <sheetName val="ITC"/>
      <sheetName val="2022 FERC TB"/>
      <sheetName val="2022 Act TB"/>
      <sheetName val="2021 FERC TB"/>
      <sheetName val="2021 Act 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 Energy Consol_Emera Jun-18"/>
      <sheetName val="BS Energy Consol_Emera Jun-18"/>
      <sheetName val="BS Energy Consol_Emera Jun- (2)"/>
      <sheetName val="BS Energy Consol_Emera Jun- (3)"/>
      <sheetName val="April-18 IS Subconsol Values"/>
      <sheetName val="TECO_FORMAT"/>
      <sheetName val="EVDRE_VALUE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FORECAST"/>
      <sheetName val="BPC IS Accounts"/>
      <sheetName val="BPC BS Accounts"/>
      <sheetName val="TAX ACCOUNTS"/>
      <sheetName val="TAX PAYMENTS"/>
      <sheetName val="Income Tax BS Accts for Coal"/>
      <sheetName val="Income Tax Exp Accts for Coal"/>
      <sheetName val="Adjustment Months"/>
      <sheetName val="51014"/>
      <sheetName val="51004 Non Oper"/>
      <sheetName val="51014 Copy"/>
      <sheetName val="51013 FL"/>
      <sheetName val="51024"/>
      <sheetName val="51024 Copy"/>
      <sheetName val="51040"/>
      <sheetName val="51052"/>
      <sheetName val="51052 Copy"/>
      <sheetName val="545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OR VP Assumptions"/>
      <sheetName val="PROCEDURES"/>
      <sheetName val="Dist List"/>
      <sheetName val="UPDATES"/>
      <sheetName val="DOWNLOAD"/>
      <sheetName val="TO for RESID."/>
      <sheetName val="MISC SRV REV BACKUP"/>
      <sheetName val="MISC SRV DATA"/>
      <sheetName val="OOR PKG"/>
      <sheetName val="MISC SRV PKG"/>
      <sheetName val="OOR PRESENT."/>
      <sheetName val="RENT REV PRESEN"/>
      <sheetName val="MISC SRV PRESEN"/>
      <sheetName val="OOR BACKUP"/>
      <sheetName val="Monthly Detail by VP "/>
      <sheetName val="Detail by VP"/>
      <sheetName val="Detail by Component"/>
      <sheetName val="Summary by VP"/>
      <sheetName val="Executiv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 ACCOUNTS"/>
      <sheetName val="SURV ACCOUNTS"/>
      <sheetName val="T.O.C."/>
      <sheetName val="SURV INPUTS"/>
      <sheetName val="WC"/>
      <sheetName val="SURV REPORT"/>
      <sheetName val="SR Sch 2-3-3"/>
      <sheetName val="cap struc adj"/>
      <sheetName val="cap struc adj yr end"/>
      <sheetName val="Cap struc avg"/>
      <sheetName val="Cap struc yer-end"/>
      <sheetName val="RB vs CAP"/>
      <sheetName val="TRANS SEP"/>
      <sheetName val="WC INPUTS"/>
      <sheetName val="PRINTING"/>
      <sheetName val="2018-2019Jun"/>
      <sheetName val="COMP to Act"/>
      <sheetName val="COMP to monthly"/>
      <sheetName val="COMP to Budget"/>
      <sheetName val="COMP to forecast"/>
      <sheetName val="ROE Recon Actual"/>
      <sheetName val="ROE Recon Mo Q1F"/>
      <sheetName val="ROE Recon Budget"/>
      <sheetName val="ROE Ratios"/>
      <sheetName val="ROR Adjustments"/>
      <sheetName val="Equity Adjustments"/>
      <sheetName val="ROE Detail"/>
      <sheetName val="OCI and Adj's Tab MC"/>
      <sheetName val="Misc Adj's tab N"/>
      <sheetName val="NOTE"/>
      <sheetName val="Cash Flow tab W"/>
      <sheetName val="Doc Review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/>
      <sheetData sheetId="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"/>
      <sheetName val="take 1"/>
      <sheetName val="2018 Strat Plan"/>
      <sheetName val="2018 Forecast"/>
      <sheetName val="Specific FP"/>
      <sheetName val="Growth Initiatives"/>
      <sheetName val="2018 CIBS &amp; PPP"/>
      <sheetName val="FD 6"/>
      <sheetName val="Variance to 11+1 Summary"/>
      <sheetName val="Variance to 11+1 Detail"/>
      <sheetName val="FM 5"/>
      <sheetName val="FQ 6"/>
      <sheetName val="FY 5"/>
      <sheetName val="FF 5"/>
      <sheetName val="FM Summary"/>
      <sheetName val="FQ Summary"/>
      <sheetName val="FY Summary"/>
      <sheetName val="FF Summary"/>
      <sheetName val="Variance to Budget Detail"/>
      <sheetName val="Construction Plan"/>
      <sheetName val="Working Table"/>
      <sheetName val="Input"/>
      <sheetName val="Working"/>
      <sheetName val="Working Field Table"/>
      <sheetName val="PF Field Table"/>
      <sheetName val="Prior Forecast"/>
      <sheetName val="Q2 Forecast"/>
      <sheetName val="Q1 Forecast"/>
      <sheetName val="2018 Budget"/>
      <sheetName val="2017 Actuals"/>
      <sheetName val="2017 Budget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ULTRAUS"/>
      <sheetName val="ULTCONSOL"/>
      <sheetName val="TCAEUS"/>
      <sheetName val="TCAEUS-QTR"/>
      <sheetName val="GOCONSOL"/>
      <sheetName val="SJCONSOL"/>
      <sheetName val="IPCONSOL"/>
      <sheetName val="TEJASCONSOL"/>
      <sheetName val="PVCONSOL"/>
      <sheetName val="TPSPVCONS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2 Month Summary"/>
      <sheetName val="IS ACCOUNTS"/>
      <sheetName val="BS ACCOUNTS"/>
      <sheetName val="CASH FLOW"/>
      <sheetName val="TEFIS"/>
      <sheetName val="Yearly Summary"/>
      <sheetName val="TEC NOL Utilization"/>
      <sheetName val="BUDGET VS REFORECAST YR"/>
      <sheetName val="RTP DATA"/>
      <sheetName val="MONTHS"/>
      <sheetName val="COMPARISONS ---&gt;"/>
      <sheetName val="YEAR COMPARISON TO BUDGETS"/>
      <sheetName val="MONTHLY COMPARISON TO BUDGETS"/>
      <sheetName val="ACTUAL"/>
      <sheetName val="CORP BUDGET"/>
      <sheetName val="CURRENT FORECAST"/>
      <sheetName val="2018 Q1F"/>
      <sheetName val="2018 Q3F"/>
      <sheetName val="2018 10+2"/>
      <sheetName val="FORECAST DETAILS ----&gt;"/>
      <sheetName val="2018 Income Tax Check"/>
      <sheetName val="FORECAST"/>
      <sheetName val="TAX PAYMENTS"/>
      <sheetName val="TAXES"/>
      <sheetName val="Production Deduction"/>
      <sheetName val="NU Payments"/>
      <sheetName val="51004"/>
      <sheetName val="51004 Non Oper"/>
      <sheetName val="51024"/>
      <sheetName val="51040"/>
      <sheetName val="51052"/>
      <sheetName val="51052 act 2820610 no Flowthr"/>
      <sheetName val="54530"/>
      <sheetName val="51004 NU Prior Yr"/>
      <sheetName val="2019 Income Tax Check"/>
      <sheetName val="FORECAST CB"/>
      <sheetName val="TAX PAYMENTS CB"/>
      <sheetName val="Production Deduction CB"/>
      <sheetName val="TAXES CB"/>
      <sheetName val="NU Payments CB"/>
      <sheetName val="51004 CB"/>
      <sheetName val="51004 Non Oper CB"/>
      <sheetName val="51024 CB"/>
      <sheetName val="51040 CB"/>
      <sheetName val="51052 CB"/>
      <sheetName val="51052 act 2820610 no Flowthr CB"/>
      <sheetName val="54530 CB"/>
      <sheetName val="51004 NU Prior Yr CB"/>
      <sheetName val="EXCESS CALCULATION"/>
      <sheetName val="Capex - Tax"/>
      <sheetName val="PLANT M-1 SUMMARY FOR STRAT"/>
      <sheetName val="2020 Forecast"/>
      <sheetName val="2020 Tax Payments"/>
      <sheetName val="2019 Production Deduction"/>
      <sheetName val="2021 Forecast"/>
      <sheetName val="2021 Tax Payments"/>
      <sheetName val="2020 Production Deduction"/>
      <sheetName val="2022 Forecast"/>
      <sheetName val="2022 Tax Payments"/>
      <sheetName val="2021 Production Deduction"/>
      <sheetName val="2023 Forecast"/>
      <sheetName val="2023 Tax Payments"/>
      <sheetName val="2022 Production Deduction"/>
      <sheetName val="2024 Forecast"/>
      <sheetName val="2024 Tax Payments"/>
      <sheetName val="2023 Production Deduction"/>
      <sheetName val="2025 Forecast"/>
      <sheetName val="2025 Tax Payments"/>
      <sheetName val="2024 Production Deduction"/>
      <sheetName val="2026 Forecast"/>
      <sheetName val="2026 Tax Payments"/>
      <sheetName val="2025 Production Deduction"/>
      <sheetName val="2027 Forecast"/>
      <sheetName val="2027 Tax Payments"/>
      <sheetName val="2026 Production Deduction"/>
      <sheetName val="2028 Forecast"/>
      <sheetName val="2028 Tax Payments"/>
      <sheetName val="2027 Production Deduction"/>
      <sheetName val="2029 Forecast"/>
      <sheetName val="2029 Tax Payments"/>
      <sheetName val="2028 Production Deduction"/>
      <sheetName val="Yearly 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CF 9&amp;3 VS BUDGET"/>
      <sheetName val="DATA 2011"/>
      <sheetName val="Data 2012"/>
      <sheetName val="GL Lookup"/>
      <sheetName val="RECON Detail"/>
      <sheetName val="Presentation pages"/>
      <sheetName val="RECONS Variance"/>
      <sheetName val="RECONS Variance (2)"/>
      <sheetName val="O&amp;M reconcile"/>
      <sheetName val="Sheet1"/>
      <sheetName val="MEMO"/>
      <sheetName val="DOWNLOAD"/>
      <sheetName val="New format"/>
      <sheetName val="MTHLY RECON"/>
      <sheetName val="OTHER"/>
      <sheetName val="QTR RECON"/>
      <sheetName val="OOR"/>
      <sheetName val="O_INC_DED"/>
      <sheetName val="OTHER (2)"/>
      <sheetName val="BALANCE SH."/>
      <sheetName val="INCOME STAT."/>
      <sheetName val="BS ACCTS"/>
      <sheetName val="Conversion file"/>
      <sheetName val="IS ACCTS"/>
      <sheetName val="CASH FLOWS"/>
      <sheetName val="CASH FLOWS BKUP"/>
      <sheetName val="New CF Pres"/>
      <sheetName val="CF impact"/>
      <sheetName val="CASH FLOWS (95)"/>
      <sheetName val="CASH FLOWS BKUP (95)"/>
      <sheetName val="PLANT"/>
      <sheetName val="CF Hybrid"/>
      <sheetName val="OTHER INC."/>
      <sheetName val="O M"/>
      <sheetName val="Cash Pres 1"/>
      <sheetName val="Cash Pres 2"/>
      <sheetName val="Cash Pres 3"/>
      <sheetName val="Cash Pres 4"/>
      <sheetName val="CF GOALS"/>
      <sheetName val="FOR INCENTIVE GOAL"/>
      <sheetName val="CF BKUP TECO ENERGY"/>
      <sheetName val="CAPITAL"/>
      <sheetName val="TEC_Earning Analysis"/>
      <sheetName val="Business Plan"/>
      <sheetName val="Estimates Recon"/>
      <sheetName val="STOCK"/>
      <sheetName val="REVENUE"/>
      <sheetName val="CONS ROI"/>
      <sheetName val="ENVIR ROI"/>
      <sheetName val="OBISACCTS"/>
      <sheetName val="VISACCTS"/>
      <sheetName val="PYISACCTS"/>
      <sheetName val="VPYISACCTS"/>
      <sheetName val="GOAL 7 BUD"/>
      <sheetName val="OOR TEFIS"/>
      <sheetName val="O_INC_DED TEFIS"/>
      <sheetName val="DEF REV INT 99"/>
      <sheetName val="DEF REV INT 98"/>
      <sheetName val="DEF REV JE"/>
      <sheetName val="REV REFUND "/>
      <sheetName val="INT ANALYSIS"/>
      <sheetName val="DEF REV INT 95"/>
      <sheetName val="DEF REV INT 96"/>
      <sheetName val="DEF REV INT 97"/>
      <sheetName val="OOR MEMO"/>
      <sheetName val="N E L"/>
      <sheetName val="OBBSACCTS"/>
      <sheetName val="VBSACCTS"/>
      <sheetName val="CF Recon "/>
      <sheetName val="HEADING"/>
      <sheetName val="RECONS"/>
      <sheetName val="RANGENAMES"/>
      <sheetName val="Polk_recon"/>
      <sheetName val="OBINCOME STAT."/>
      <sheetName val="OBREVENUE"/>
      <sheetName val="OOR VAR"/>
      <sheetName val="BUDGET RECON"/>
      <sheetName val="PROCEDURES"/>
      <sheetName val="EE Procedures"/>
      <sheetName val="2010 CF Budget"/>
      <sheetName val="10 CF BUD WKST"/>
      <sheetName val="2009 BS A Budget (FINAL)"/>
      <sheetName val="2009 BS L Budget (FINAL)"/>
      <sheetName val="TECO BS TEMPLATE"/>
      <sheetName val="2009 IS Budget  (FINAL)"/>
      <sheetName val="TECO IS TEMPLATE"/>
      <sheetName val="Review sheet"/>
      <sheetName val="CF detail"/>
      <sheetName val="BALANCE SH. (new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 (2)"/>
      <sheetName val="Detail "/>
      <sheetName val="Sheet1"/>
      <sheetName val="Page 4"/>
      <sheetName val="DOWNLOAD"/>
      <sheetName val="2005_BUDGET"/>
      <sheetName val="DL1204"/>
      <sheetName val="DEC03 DOWNLOAD"/>
      <sheetName val="TEST Presentation"/>
      <sheetName val="CF Pres"/>
      <sheetName val="Presentation"/>
      <sheetName val="Detail (Old version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 ENERGY"/>
      <sheetName val="DOWNLOAD"/>
      <sheetName val="Page 1"/>
      <sheetName val="Estimate"/>
      <sheetName val="PEC Income Stmt"/>
      <sheetName val="Consolidated IS"/>
      <sheetName val="PEC Budget IS"/>
      <sheetName val="IS Worksheet"/>
      <sheetName val="PEC Budg IS WKT"/>
      <sheetName val="Page 2"/>
      <sheetName val="Page 3"/>
      <sheetName val="Consolidated BS"/>
      <sheetName val="BS Worksheet"/>
      <sheetName val="Page 4"/>
      <sheetName val="CF Pres"/>
      <sheetName val="RECONCILATION"/>
      <sheetName val="2002_BUDGET"/>
      <sheetName val="Cons. CF"/>
      <sheetName val="TECO ENERGY"/>
      <sheetName val="DOWNLOAD01"/>
      <sheetName val="Page 5"/>
      <sheetName val="Page 6"/>
      <sheetName val="Page 7"/>
      <sheetName val="Page 8"/>
      <sheetName val="Page 9"/>
      <sheetName val="Page 10"/>
      <sheetName val="Page 11"/>
      <sheetName val="UPDATES"/>
      <sheetName val="Reformat Cons"/>
      <sheetName val="RegulatoryInfo"/>
      <sheetName val="ESOP GOALS"/>
      <sheetName val="REG. A. L."/>
      <sheetName val="Detail"/>
      <sheetName val="Presentation"/>
      <sheetName val="DOWNLOAD98"/>
      <sheetName val="1999_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PROCEDURES"/>
      <sheetName val="CF 9&amp;3 VS BUDGET"/>
      <sheetName val="DOWNLOAD"/>
      <sheetName val="MACRO"/>
      <sheetName val="MEMO"/>
      <sheetName val="Quarterly Recons Budget"/>
      <sheetName val="MTHLY RECON"/>
      <sheetName val="Estimates Recon"/>
      <sheetName val="Cash Pres 1"/>
      <sheetName val="Cash Pres 2"/>
      <sheetName val="Cash Pres 3"/>
      <sheetName val="Cash Pres 4"/>
      <sheetName val="CF GOALS"/>
      <sheetName val="FOR INCENTIVE GOAL"/>
      <sheetName val="INCOME STAT."/>
      <sheetName val="BALANCE SH."/>
      <sheetName val="CASH FLOWS"/>
      <sheetName val="CF BKUP TECO ENERGY"/>
      <sheetName val="CASH FLOWS BKUP"/>
      <sheetName val="CAPITAL"/>
      <sheetName val="OTHER INC."/>
      <sheetName val="BS ACCTS"/>
      <sheetName val="IS ACCTS"/>
      <sheetName val="GOAL 7 BUD"/>
      <sheetName val="OOR TEFIS"/>
      <sheetName val="OOR"/>
      <sheetName val="O_INC_DED"/>
      <sheetName val="O_INC_DED TEFIS"/>
      <sheetName val="DEF REV INT 99"/>
      <sheetName val="DEF REV INT 98"/>
      <sheetName val="DEF REV JE"/>
      <sheetName val="REV REFUND "/>
      <sheetName val="STOCK"/>
      <sheetName val="REVENUE"/>
      <sheetName val="O M"/>
      <sheetName val="CONS ROI"/>
      <sheetName val="ENVIR ROI"/>
      <sheetName val="INT ANALYSIS"/>
      <sheetName val="DEF REV INT 95"/>
      <sheetName val="DEF REV INT 96"/>
      <sheetName val="DEF REV INT 97"/>
      <sheetName val="OOR MEMO"/>
      <sheetName val="ROE"/>
      <sheetName val="PLANT"/>
      <sheetName val="OUTPUT TO LINES"/>
      <sheetName val="OTHER"/>
      <sheetName val="PE_C_actual"/>
      <sheetName val="PE_C Bud"/>
      <sheetName val="HEADING"/>
      <sheetName val="OBBSACCTS"/>
      <sheetName val="OBISACCTS"/>
      <sheetName val="VBSACCTS"/>
      <sheetName val="VISACCTS"/>
      <sheetName val="PYBSACCTS"/>
      <sheetName val="PYISACCTS"/>
      <sheetName val="Business Plan"/>
      <sheetName val="Fin. Stmts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TECO Energy IS"/>
      <sheetName val="ENRGYCONSOL"/>
      <sheetName val="TECO Energy BS"/>
      <sheetName val="TECO Energy CF"/>
      <sheetName val="CASH"/>
      <sheetName val="Download Dec 2004"/>
      <sheetName val="ASSUMPTIONS"/>
      <sheetName val="INTEREST EXP"/>
      <sheetName val="INT EXP"/>
      <sheetName val="FUEL RECON"/>
      <sheetName val="TESAM FINANCIALS"/>
      <sheetName val="PE_C for TESAM"/>
      <sheetName val="TESAM TEMPLATE"/>
      <sheetName val="04Forecast"/>
      <sheetName val="05Total"/>
      <sheetName val="05Monthly"/>
      <sheetName val="06Total"/>
      <sheetName val="04BS"/>
      <sheetName val="05BS"/>
      <sheetName val="06BS"/>
      <sheetName val="04CF"/>
      <sheetName val="05CF"/>
      <sheetName val="05CFSTMT"/>
      <sheetName val="06CF"/>
      <sheetName val="RE"/>
      <sheetName val="Sheet1"/>
      <sheetName val="Cash Flow Goal"/>
      <sheetName val="Cash Flow Goal Rev"/>
      <sheetName val="CM Variance Explanations"/>
      <sheetName val="YTD Variance Explanations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/>
      <sheetData sheetId="35"/>
      <sheetData sheetId="36"/>
      <sheetData sheetId="37" refreshError="1"/>
      <sheetData sheetId="38" refreshError="1"/>
      <sheetData sheetId="39" refreshError="1"/>
      <sheetData sheetId="40"/>
      <sheetData sheetId="41"/>
      <sheetData sheetId="42"/>
      <sheetData sheetId="43" refreshError="1"/>
      <sheetData sheetId="44" refreshError="1"/>
      <sheetData sheetId="45"/>
      <sheetData sheetId="46" refreshError="1"/>
      <sheetData sheetId="47" refreshError="1"/>
      <sheetData sheetId="48"/>
      <sheetData sheetId="49"/>
      <sheetData sheetId="50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Manual Data"/>
      <sheetName val="OR Info"/>
      <sheetName val="Sheet1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ANNUAL"/>
      <sheetName val="Surplus MWH"/>
      <sheetName val="Polk 1 Gasifier EAF"/>
      <sheetName val="Jan - Sep"/>
      <sheetName val="Oct - Dec"/>
      <sheetName val="Com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1"/>
      <sheetName val="A-2"/>
      <sheetName val="A-3"/>
      <sheetName val="A-4"/>
      <sheetName val="A-5"/>
      <sheetName val="B-1"/>
      <sheetName val="B-2"/>
      <sheetName val="B-3"/>
      <sheetName val="B-4"/>
      <sheetName val="B-5"/>
      <sheetName val="B-6"/>
      <sheetName val="B-7"/>
      <sheetName val="B-8"/>
      <sheetName val="B-9"/>
      <sheetName val="B-10"/>
      <sheetName val="B-11"/>
      <sheetName val="B-12"/>
      <sheetName val="B-13"/>
      <sheetName val="B-14"/>
      <sheetName val="B-15"/>
      <sheetName val="B-16"/>
      <sheetName val="B-17"/>
      <sheetName val="B-18"/>
      <sheetName val="B-19"/>
      <sheetName val="B-20"/>
      <sheetName val="B-21"/>
      <sheetName val="B-22"/>
      <sheetName val="B-23"/>
      <sheetName val="B-24"/>
      <sheetName val="B-25"/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"/>
      <sheetName val="C-26"/>
      <sheetName val="C-27"/>
      <sheetName val="C-28"/>
      <sheetName val="C-29"/>
      <sheetName val="C-30"/>
      <sheetName val="C-31"/>
      <sheetName val="C-32"/>
      <sheetName val="C-33"/>
      <sheetName val="C-34"/>
      <sheetName val="C-35"/>
      <sheetName val="C-36"/>
      <sheetName val="C-37"/>
      <sheetName val="C-38"/>
      <sheetName val="C-39"/>
      <sheetName val="C-40"/>
      <sheetName val="C-41"/>
      <sheetName val="C-42"/>
      <sheetName val="C-43"/>
      <sheetName val="C-44"/>
      <sheetName val="D-1a"/>
      <sheetName val="D-1b"/>
      <sheetName val="D-2"/>
      <sheetName val="D-3"/>
      <sheetName val="D-4a"/>
      <sheetName val="D-4b"/>
      <sheetName val="D-5"/>
      <sheetName val="D-6"/>
      <sheetName val="D-7"/>
      <sheetName val="D-8"/>
      <sheetName val="D-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customProperty" Target="../customProperty6.bin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1.bin"/><Relationship Id="rId2" Type="http://schemas.openxmlformats.org/officeDocument/2006/relationships/customProperty" Target="../customProperty10.bin"/><Relationship Id="rId1" Type="http://schemas.openxmlformats.org/officeDocument/2006/relationships/customProperty" Target="../customProperty9.bin"/><Relationship Id="rId4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3.bin"/><Relationship Id="rId2" Type="http://schemas.openxmlformats.org/officeDocument/2006/relationships/customProperty" Target="../customProperty12.bin"/><Relationship Id="rId1" Type="http://schemas.openxmlformats.org/officeDocument/2006/relationships/hyperlink" Target="https://www.irs.gov/taxtopics/tc759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3E86-3105-48A4-9BF3-312682DDDBD7}">
  <dimension ref="A1:S156"/>
  <sheetViews>
    <sheetView workbookViewId="0">
      <selection activeCell="L68" sqref="L68"/>
    </sheetView>
  </sheetViews>
  <sheetFormatPr defaultColWidth="9.109375" defaultRowHeight="14.1" customHeight="1" x14ac:dyDescent="0.2"/>
  <cols>
    <col min="1" max="1" width="3.5546875" style="1" customWidth="1"/>
    <col min="2" max="2" width="3.109375" style="1" customWidth="1"/>
    <col min="3" max="3" width="9.5546875" style="1" customWidth="1"/>
    <col min="4" max="4" width="12.44140625" style="1" customWidth="1"/>
    <col min="5" max="5" width="5.6640625" style="1" customWidth="1"/>
    <col min="6" max="6" width="11.44140625" style="1" customWidth="1"/>
    <col min="7" max="11" width="9.5546875" style="1" customWidth="1"/>
    <col min="12" max="12" width="14" style="1" customWidth="1"/>
    <col min="13" max="15" width="9.5546875" style="1" customWidth="1"/>
    <col min="16" max="16" width="12.33203125" style="1" customWidth="1"/>
    <col min="17" max="19" width="9.5546875" style="1" customWidth="1"/>
    <col min="20" max="16384" width="9.109375" style="1"/>
  </cols>
  <sheetData>
    <row r="1" spans="1:19" ht="14.1" customHeight="1" x14ac:dyDescent="0.2">
      <c r="A1" s="2" t="s">
        <v>0</v>
      </c>
      <c r="B1" s="2"/>
      <c r="C1" s="2"/>
      <c r="D1" s="2"/>
      <c r="E1" s="2"/>
      <c r="F1" s="2"/>
      <c r="G1" s="2"/>
      <c r="H1" s="2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33" t="s">
        <v>2</v>
      </c>
    </row>
    <row r="2" spans="1:19" ht="14.1" customHeight="1" x14ac:dyDescent="0.2">
      <c r="A2" s="1" t="s">
        <v>3</v>
      </c>
      <c r="E2" s="1" t="s">
        <v>4</v>
      </c>
      <c r="G2" s="1" t="s">
        <v>5</v>
      </c>
      <c r="K2" s="8"/>
      <c r="L2" s="8"/>
      <c r="N2" s="8"/>
      <c r="O2" s="8"/>
      <c r="P2" s="8" t="s">
        <v>6</v>
      </c>
      <c r="S2" s="9"/>
    </row>
    <row r="3" spans="1:19" ht="14.1" customHeight="1" x14ac:dyDescent="0.2">
      <c r="G3" s="1" t="s">
        <v>7</v>
      </c>
      <c r="K3" s="7"/>
      <c r="L3" s="9"/>
      <c r="O3" s="7"/>
      <c r="P3" s="7" t="s">
        <v>8</v>
      </c>
      <c r="Q3" s="9" t="s">
        <v>9</v>
      </c>
      <c r="S3" s="7"/>
    </row>
    <row r="4" spans="1:19" ht="14.1" customHeight="1" x14ac:dyDescent="0.2">
      <c r="A4" s="1" t="s">
        <v>10</v>
      </c>
      <c r="G4" s="1" t="s">
        <v>11</v>
      </c>
      <c r="K4" s="7"/>
      <c r="L4" s="9"/>
      <c r="M4" s="7"/>
      <c r="P4" s="7"/>
      <c r="Q4" s="9" t="s">
        <v>12</v>
      </c>
      <c r="S4" s="7"/>
    </row>
    <row r="5" spans="1:19" ht="14.1" customHeight="1" x14ac:dyDescent="0.2">
      <c r="K5" s="7"/>
      <c r="L5" s="9"/>
      <c r="M5" s="7"/>
      <c r="P5" s="7"/>
      <c r="Q5" s="9" t="s">
        <v>13</v>
      </c>
      <c r="S5" s="7"/>
    </row>
    <row r="6" spans="1:19" ht="14.1" customHeight="1" x14ac:dyDescent="0.2">
      <c r="K6" s="7"/>
      <c r="L6" s="9"/>
      <c r="M6" s="7"/>
      <c r="P6" s="7"/>
      <c r="Q6" s="9" t="s">
        <v>14</v>
      </c>
      <c r="S6" s="7"/>
    </row>
    <row r="7" spans="1:19" ht="14.1" customHeight="1" x14ac:dyDescent="0.2">
      <c r="A7" s="2" t="s">
        <v>15</v>
      </c>
      <c r="B7" s="2"/>
      <c r="C7" s="31"/>
      <c r="D7" s="2"/>
      <c r="E7" s="2"/>
      <c r="F7" s="2"/>
      <c r="G7" s="2"/>
      <c r="H7" s="2"/>
      <c r="I7" s="2"/>
      <c r="J7" s="2" t="s">
        <v>16</v>
      </c>
      <c r="K7" s="2"/>
      <c r="L7" s="2"/>
      <c r="M7" s="2"/>
      <c r="N7" s="2"/>
      <c r="O7" s="2"/>
      <c r="P7" s="2"/>
      <c r="Q7" s="2"/>
      <c r="R7" s="2"/>
      <c r="S7" s="2"/>
    </row>
    <row r="8" spans="1:19" ht="14.1" customHeight="1" x14ac:dyDescent="0.2"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4.1" customHeight="1" x14ac:dyDescent="0.2">
      <c r="B9" s="4"/>
      <c r="C9" s="3"/>
      <c r="D9" s="3"/>
      <c r="E9" s="3"/>
      <c r="F9" s="3" t="s">
        <v>17</v>
      </c>
      <c r="G9" s="3"/>
      <c r="H9" s="3" t="s">
        <v>18</v>
      </c>
      <c r="I9" s="3"/>
      <c r="J9" s="3" t="s">
        <v>19</v>
      </c>
      <c r="K9" s="3"/>
      <c r="L9" s="3" t="s">
        <v>20</v>
      </c>
      <c r="M9" s="3"/>
      <c r="N9" s="3" t="s">
        <v>21</v>
      </c>
      <c r="O9" s="3"/>
      <c r="P9" s="3" t="s">
        <v>22</v>
      </c>
      <c r="Q9" s="3"/>
      <c r="R9" s="3" t="s">
        <v>23</v>
      </c>
      <c r="S9" s="3"/>
    </row>
    <row r="10" spans="1:19" ht="14.1" customHeight="1" x14ac:dyDescent="0.2">
      <c r="B10" s="4"/>
      <c r="C10" s="4"/>
      <c r="D10" s="4"/>
      <c r="E10" s="4"/>
      <c r="F10" s="4"/>
      <c r="G10" s="3"/>
      <c r="H10" s="4" t="s">
        <v>24</v>
      </c>
      <c r="I10" s="3"/>
      <c r="J10" s="4"/>
      <c r="K10" s="4"/>
      <c r="L10" s="4"/>
      <c r="M10" s="4"/>
      <c r="N10" s="4"/>
      <c r="O10" s="4"/>
      <c r="P10" s="4"/>
      <c r="Q10" s="4"/>
      <c r="R10" s="4" t="s">
        <v>25</v>
      </c>
      <c r="S10" s="4"/>
    </row>
    <row r="11" spans="1:19" ht="14.1" customHeight="1" x14ac:dyDescent="0.2">
      <c r="A11" s="1" t="s">
        <v>26</v>
      </c>
      <c r="B11" s="4"/>
      <c r="C11" s="4"/>
      <c r="D11" s="4"/>
      <c r="E11" s="4"/>
      <c r="F11" s="3"/>
      <c r="G11" s="4"/>
      <c r="H11" s="4" t="s">
        <v>27</v>
      </c>
      <c r="I11" s="4"/>
      <c r="J11" s="4" t="s">
        <v>28</v>
      </c>
      <c r="K11" s="4"/>
      <c r="L11" s="4" t="s">
        <v>29</v>
      </c>
      <c r="M11" s="4"/>
      <c r="N11" s="19"/>
      <c r="O11" s="19" t="s">
        <v>25</v>
      </c>
      <c r="P11" s="19"/>
      <c r="Q11" s="3"/>
      <c r="R11" s="4" t="s">
        <v>29</v>
      </c>
      <c r="S11" s="4"/>
    </row>
    <row r="12" spans="1:19" ht="14.1" customHeight="1" x14ac:dyDescent="0.2">
      <c r="A12" s="2" t="s">
        <v>30</v>
      </c>
      <c r="B12" s="5"/>
      <c r="C12" s="5" t="s">
        <v>31</v>
      </c>
      <c r="D12" s="5"/>
      <c r="E12" s="5"/>
      <c r="F12" s="10" t="s">
        <v>32</v>
      </c>
      <c r="G12" s="18"/>
      <c r="H12" s="18" t="s">
        <v>33</v>
      </c>
      <c r="I12" s="18"/>
      <c r="J12" s="10" t="s">
        <v>34</v>
      </c>
      <c r="K12" s="10"/>
      <c r="L12" s="10" t="s">
        <v>35</v>
      </c>
      <c r="M12" s="10"/>
      <c r="N12" s="5" t="s">
        <v>36</v>
      </c>
      <c r="O12" s="5"/>
      <c r="P12" s="10" t="s">
        <v>34</v>
      </c>
      <c r="Q12" s="10"/>
      <c r="R12" s="5" t="s">
        <v>35</v>
      </c>
      <c r="S12" s="10"/>
    </row>
    <row r="13" spans="1:19" ht="14.1" customHeight="1" x14ac:dyDescent="0.2">
      <c r="A13" s="1">
        <v>1</v>
      </c>
      <c r="B13" s="15"/>
      <c r="C13" s="6"/>
      <c r="D13" s="6"/>
      <c r="E13" s="6"/>
      <c r="F13" s="14"/>
      <c r="G13" s="14"/>
      <c r="H13" s="14"/>
      <c r="I13" s="14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14.1" customHeight="1" x14ac:dyDescent="0.2">
      <c r="A14" s="1">
        <v>2</v>
      </c>
      <c r="B14" s="15"/>
      <c r="C14" s="6" t="s">
        <v>37</v>
      </c>
      <c r="F14" s="21">
        <v>6.0000000000000001E-3</v>
      </c>
      <c r="G14" s="14"/>
      <c r="H14" s="62">
        <v>17829</v>
      </c>
      <c r="I14" s="63"/>
      <c r="J14" s="76">
        <v>106.974</v>
      </c>
      <c r="K14" s="6"/>
      <c r="L14" s="6">
        <v>72</v>
      </c>
      <c r="M14" s="20" t="s">
        <v>17</v>
      </c>
      <c r="N14" s="27">
        <v>0.99754500000000002</v>
      </c>
      <c r="O14" s="14"/>
      <c r="P14" s="6">
        <v>71.823239999999998</v>
      </c>
      <c r="Q14" s="14"/>
      <c r="R14" s="6">
        <v>71.823239999999998</v>
      </c>
      <c r="S14" s="14"/>
    </row>
    <row r="15" spans="1:19" ht="14.1" customHeight="1" x14ac:dyDescent="0.2">
      <c r="A15" s="1">
        <v>3</v>
      </c>
      <c r="B15" s="13"/>
      <c r="C15" s="6"/>
      <c r="F15" s="21"/>
      <c r="G15" s="12"/>
      <c r="H15" s="62"/>
      <c r="I15" s="62"/>
      <c r="J15" s="77"/>
      <c r="K15" s="11"/>
      <c r="L15" s="11"/>
      <c r="M15" s="12"/>
      <c r="N15" s="12"/>
      <c r="O15" s="12"/>
      <c r="P15" s="11"/>
      <c r="Q15" s="12"/>
      <c r="R15" s="11"/>
      <c r="S15" s="12"/>
    </row>
    <row r="16" spans="1:19" ht="14.1" customHeight="1" x14ac:dyDescent="0.2">
      <c r="A16" s="1">
        <v>4</v>
      </c>
      <c r="B16" s="13"/>
      <c r="C16" s="6" t="s">
        <v>38</v>
      </c>
      <c r="F16" s="23" t="s">
        <v>39</v>
      </c>
      <c r="G16" s="12"/>
      <c r="H16" s="62">
        <v>17829</v>
      </c>
      <c r="I16" s="62"/>
      <c r="J16" s="62">
        <v>30</v>
      </c>
      <c r="K16" s="12"/>
      <c r="L16" s="12">
        <v>20</v>
      </c>
      <c r="M16" s="20" t="s">
        <v>17</v>
      </c>
      <c r="N16" s="27">
        <v>0.99754500000000002</v>
      </c>
      <c r="O16" s="12"/>
      <c r="P16" s="11">
        <v>19.950900000000001</v>
      </c>
      <c r="Q16" s="12"/>
      <c r="R16" s="11">
        <v>19.950900000000001</v>
      </c>
      <c r="S16" s="12"/>
    </row>
    <row r="17" spans="1:19" ht="14.1" customHeight="1" x14ac:dyDescent="0.2">
      <c r="A17" s="1">
        <v>5</v>
      </c>
      <c r="B17" s="13"/>
      <c r="C17" s="6"/>
      <c r="F17" s="21"/>
      <c r="G17" s="12"/>
      <c r="H17" s="62"/>
      <c r="I17" s="62"/>
      <c r="J17" s="6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4.1" customHeight="1" x14ac:dyDescent="0.2">
      <c r="A18" s="1">
        <v>6</v>
      </c>
      <c r="B18" s="13"/>
      <c r="C18" s="6" t="s">
        <v>40</v>
      </c>
      <c r="F18" s="22">
        <v>7.6499999999999999E-2</v>
      </c>
      <c r="G18" s="12"/>
      <c r="H18" s="62">
        <v>284982</v>
      </c>
      <c r="I18" s="62"/>
      <c r="J18" s="62">
        <v>21801.123</v>
      </c>
      <c r="K18" s="12"/>
      <c r="L18" s="12">
        <v>15865</v>
      </c>
      <c r="M18" s="20" t="s">
        <v>17</v>
      </c>
      <c r="N18" s="27">
        <v>0.99754500000000002</v>
      </c>
      <c r="O18" s="12"/>
      <c r="P18" s="11">
        <v>15826.051425</v>
      </c>
      <c r="Q18" s="12"/>
      <c r="R18" s="11">
        <v>15826.051425</v>
      </c>
      <c r="S18" s="12"/>
    </row>
    <row r="19" spans="1:19" ht="14.1" customHeight="1" x14ac:dyDescent="0.2">
      <c r="A19" s="1">
        <v>7</v>
      </c>
      <c r="B19" s="13"/>
      <c r="C19" s="6"/>
      <c r="F19" s="21"/>
      <c r="G19" s="12"/>
      <c r="H19" s="14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4.1" customHeight="1" x14ac:dyDescent="0.2">
      <c r="A20" s="1">
        <v>8</v>
      </c>
      <c r="B20" s="13"/>
      <c r="C20" s="6" t="s">
        <v>41</v>
      </c>
      <c r="F20" s="21">
        <v>7.2000000000000005E-4</v>
      </c>
      <c r="G20" s="12"/>
      <c r="H20" s="62">
        <v>2535481</v>
      </c>
      <c r="I20" s="12"/>
      <c r="J20" s="12">
        <v>1825.5463200000002</v>
      </c>
      <c r="K20" s="12"/>
      <c r="L20" s="12">
        <v>1825.5463200000002</v>
      </c>
      <c r="M20" s="20"/>
      <c r="N20" s="27">
        <v>0.99754500000000002</v>
      </c>
      <c r="O20" s="12"/>
      <c r="P20" s="11">
        <v>1821.0646037844001</v>
      </c>
      <c r="Q20" s="12"/>
      <c r="R20" s="11">
        <v>1821.0646037844001</v>
      </c>
      <c r="S20" s="12"/>
    </row>
    <row r="21" spans="1:19" ht="14.1" customHeight="1" x14ac:dyDescent="0.2">
      <c r="A21" s="1">
        <v>9</v>
      </c>
      <c r="B21" s="13"/>
      <c r="C21" s="6"/>
      <c r="F21" s="2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4.1" customHeight="1" x14ac:dyDescent="0.2">
      <c r="A22" s="1">
        <v>10</v>
      </c>
      <c r="B22" s="13"/>
      <c r="C22" s="6" t="s">
        <v>42</v>
      </c>
      <c r="F22" s="23" t="s">
        <v>39</v>
      </c>
      <c r="G22" s="12"/>
      <c r="H22" s="23" t="s">
        <v>39</v>
      </c>
      <c r="I22" s="12"/>
      <c r="J22" s="12">
        <v>90807</v>
      </c>
      <c r="K22" s="12"/>
      <c r="L22" s="12">
        <v>90687</v>
      </c>
      <c r="M22" s="20" t="s">
        <v>18</v>
      </c>
      <c r="N22" s="27">
        <v>0.99754500000000002</v>
      </c>
      <c r="O22" s="12"/>
      <c r="P22" s="11">
        <v>90464.363415</v>
      </c>
      <c r="Q22" s="12"/>
      <c r="R22" s="11">
        <v>90464.363415</v>
      </c>
      <c r="S22" s="12"/>
    </row>
    <row r="23" spans="1:19" ht="14.1" customHeight="1" x14ac:dyDescent="0.2">
      <c r="A23" s="1">
        <v>11</v>
      </c>
      <c r="B23" s="13"/>
      <c r="C23" s="6"/>
      <c r="F23" s="2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4.1" customHeight="1" x14ac:dyDescent="0.2">
      <c r="A24" s="1">
        <v>12</v>
      </c>
      <c r="B24" s="13"/>
      <c r="C24" s="6" t="s">
        <v>43</v>
      </c>
      <c r="F24" s="24">
        <v>2.5000000000000001E-2</v>
      </c>
      <c r="G24" s="12"/>
      <c r="H24" s="62">
        <v>2454281</v>
      </c>
      <c r="I24" s="12"/>
      <c r="J24" s="12">
        <v>61357.025000000001</v>
      </c>
      <c r="K24" s="12"/>
      <c r="L24" s="12">
        <v>61357.025000000001</v>
      </c>
      <c r="M24" s="12"/>
      <c r="N24" s="27">
        <v>0.99754500000000002</v>
      </c>
      <c r="O24" s="12"/>
      <c r="P24" s="11">
        <v>61206.393503625004</v>
      </c>
      <c r="Q24" s="12"/>
      <c r="R24" s="11">
        <v>61206.393503625004</v>
      </c>
      <c r="S24" s="12"/>
    </row>
    <row r="25" spans="1:19" ht="14.1" customHeight="1" x14ac:dyDescent="0.2">
      <c r="A25" s="1">
        <v>13</v>
      </c>
      <c r="B25" s="13"/>
      <c r="C25" s="6"/>
      <c r="F25" s="2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4.1" customHeight="1" x14ac:dyDescent="0.2">
      <c r="A26" s="1">
        <v>14</v>
      </c>
      <c r="B26" s="13"/>
      <c r="C26" s="6" t="s">
        <v>44</v>
      </c>
      <c r="F26" s="23" t="s">
        <v>39</v>
      </c>
      <c r="G26" s="12"/>
      <c r="H26" s="23" t="s">
        <v>39</v>
      </c>
      <c r="I26" s="12"/>
      <c r="J26" s="12">
        <v>58263</v>
      </c>
      <c r="K26" s="12"/>
      <c r="L26" s="12">
        <v>58263</v>
      </c>
      <c r="M26" s="12"/>
      <c r="N26" s="27">
        <v>0.99754500000000002</v>
      </c>
      <c r="O26" s="12"/>
      <c r="P26" s="11">
        <v>58119.964335000004</v>
      </c>
      <c r="Q26" s="12"/>
      <c r="R26" s="11">
        <v>58119.964335000004</v>
      </c>
      <c r="S26" s="12"/>
    </row>
    <row r="27" spans="1:19" ht="14.1" customHeight="1" x14ac:dyDescent="0.2">
      <c r="A27" s="1">
        <v>15</v>
      </c>
      <c r="B27" s="13"/>
      <c r="C27" s="6"/>
      <c r="F27" s="22"/>
      <c r="G27" s="12"/>
      <c r="H27" s="12"/>
      <c r="I27" s="12"/>
      <c r="J27" s="11"/>
      <c r="K27" s="12"/>
      <c r="L27" s="11"/>
      <c r="M27" s="12"/>
      <c r="N27" s="12"/>
      <c r="O27" s="12"/>
      <c r="P27" s="11"/>
      <c r="Q27" s="12"/>
      <c r="R27" s="11"/>
      <c r="S27" s="12"/>
    </row>
    <row r="28" spans="1:19" ht="14.1" customHeight="1" x14ac:dyDescent="0.2">
      <c r="A28" s="1">
        <v>16</v>
      </c>
      <c r="B28" s="13"/>
      <c r="C28" s="6" t="s">
        <v>45</v>
      </c>
      <c r="F28" s="23" t="s">
        <v>39</v>
      </c>
      <c r="G28" s="12"/>
      <c r="H28" s="23" t="s">
        <v>39</v>
      </c>
      <c r="I28" s="12"/>
      <c r="J28" s="12">
        <v>204</v>
      </c>
      <c r="K28" s="12"/>
      <c r="L28" s="12">
        <v>204</v>
      </c>
      <c r="M28" s="12"/>
      <c r="N28" s="27">
        <v>0.99754500000000002</v>
      </c>
      <c r="O28" s="12"/>
      <c r="P28" s="11">
        <v>203.49918</v>
      </c>
      <c r="Q28" s="12"/>
      <c r="R28" s="11">
        <v>203.49918</v>
      </c>
      <c r="S28" s="12"/>
    </row>
    <row r="29" spans="1:19" ht="14.1" customHeight="1" x14ac:dyDescent="0.2">
      <c r="A29" s="1">
        <v>17</v>
      </c>
      <c r="B29" s="13"/>
      <c r="C29" s="6"/>
      <c r="F29" s="22"/>
      <c r="G29" s="12"/>
      <c r="H29" s="12"/>
      <c r="I29" s="12"/>
      <c r="J29" s="12"/>
      <c r="K29" s="12"/>
      <c r="L29" s="11"/>
      <c r="M29" s="12"/>
      <c r="N29" s="12"/>
      <c r="O29" s="12"/>
      <c r="P29" s="11"/>
      <c r="Q29" s="12"/>
      <c r="R29" s="11"/>
      <c r="S29" s="12"/>
    </row>
    <row r="30" spans="1:19" ht="14.1" customHeight="1" x14ac:dyDescent="0.2">
      <c r="A30" s="1">
        <v>18</v>
      </c>
      <c r="B30" s="13"/>
      <c r="C30" s="6" t="s">
        <v>46</v>
      </c>
      <c r="F30" s="23" t="s">
        <v>39</v>
      </c>
      <c r="G30" s="12"/>
      <c r="H30" s="23" t="s">
        <v>39</v>
      </c>
      <c r="I30" s="12"/>
      <c r="J30" s="12">
        <v>65</v>
      </c>
      <c r="K30" s="20"/>
      <c r="L30" s="12">
        <v>65</v>
      </c>
      <c r="M30" s="20" t="s">
        <v>19</v>
      </c>
      <c r="N30" s="27">
        <v>0.99754500000000002</v>
      </c>
      <c r="O30" s="12"/>
      <c r="P30" s="11">
        <v>64.840424999999996</v>
      </c>
      <c r="Q30" s="12"/>
      <c r="R30" s="11">
        <v>64.840424999999996</v>
      </c>
      <c r="S30" s="12"/>
    </row>
    <row r="31" spans="1:19" ht="14.1" customHeight="1" x14ac:dyDescent="0.2">
      <c r="A31" s="1">
        <v>19</v>
      </c>
      <c r="B31" s="13"/>
      <c r="C31" s="6"/>
      <c r="F31" s="12"/>
      <c r="G31" s="12"/>
      <c r="H31" s="12"/>
      <c r="I31" s="12"/>
      <c r="J31" s="11"/>
      <c r="K31" s="12"/>
      <c r="L31" s="11"/>
      <c r="M31" s="12"/>
      <c r="N31" s="29"/>
      <c r="O31" s="12"/>
      <c r="P31" s="11"/>
      <c r="Q31" s="12"/>
      <c r="R31" s="11"/>
      <c r="S31" s="12"/>
    </row>
    <row r="32" spans="1:19" ht="14.1" customHeight="1" x14ac:dyDescent="0.2">
      <c r="A32" s="1">
        <v>20</v>
      </c>
      <c r="B32" s="13"/>
      <c r="C32" s="6" t="s">
        <v>28</v>
      </c>
      <c r="F32" s="12"/>
      <c r="G32" s="12"/>
      <c r="H32" s="12"/>
      <c r="I32" s="12"/>
      <c r="J32" s="25">
        <v>234459.66832</v>
      </c>
      <c r="K32" s="12"/>
      <c r="L32" s="25">
        <v>228358.57131999999</v>
      </c>
      <c r="M32" s="12"/>
      <c r="N32" s="29"/>
      <c r="O32" s="12"/>
      <c r="P32" s="25">
        <v>227797.95102740941</v>
      </c>
      <c r="Q32" s="12"/>
      <c r="R32" s="25">
        <v>227797.95102740941</v>
      </c>
      <c r="S32" s="12"/>
    </row>
    <row r="33" spans="1:19" ht="14.1" customHeight="1" x14ac:dyDescent="0.2">
      <c r="A33" s="1">
        <v>21</v>
      </c>
      <c r="B33" s="13"/>
      <c r="C33" s="6"/>
      <c r="F33" s="12"/>
      <c r="G33" s="12"/>
      <c r="H33" s="12"/>
      <c r="I33" s="12"/>
      <c r="J33" s="11"/>
      <c r="K33" s="12"/>
      <c r="L33" s="11"/>
      <c r="M33" s="12"/>
      <c r="N33" s="12"/>
      <c r="O33" s="12"/>
      <c r="P33" s="11"/>
      <c r="Q33" s="12"/>
      <c r="R33" s="11"/>
      <c r="S33" s="12"/>
    </row>
    <row r="34" spans="1:19" ht="14.1" customHeight="1" x14ac:dyDescent="0.2">
      <c r="A34" s="1">
        <v>22</v>
      </c>
      <c r="B34" s="13"/>
      <c r="C34" s="6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1"/>
      <c r="Q34" s="12"/>
      <c r="R34" s="11"/>
      <c r="S34" s="12"/>
    </row>
    <row r="35" spans="1:19" ht="14.1" customHeight="1" x14ac:dyDescent="0.2">
      <c r="A35" s="1">
        <v>23</v>
      </c>
      <c r="B35" s="13"/>
      <c r="C35" s="6"/>
      <c r="F35" s="12"/>
      <c r="G35" s="12"/>
      <c r="H35" s="12"/>
      <c r="I35" s="12"/>
      <c r="J35" s="11"/>
      <c r="K35" s="12"/>
      <c r="L35" s="12"/>
      <c r="M35" s="12"/>
      <c r="N35" s="12"/>
      <c r="O35" s="12"/>
      <c r="P35" s="11"/>
      <c r="Q35" s="12"/>
      <c r="R35" s="11"/>
      <c r="S35" s="12"/>
    </row>
    <row r="36" spans="1:19" ht="14.1" customHeight="1" x14ac:dyDescent="0.2">
      <c r="A36" s="1">
        <v>24</v>
      </c>
      <c r="B36" s="13"/>
      <c r="C36" s="26" t="s">
        <v>47</v>
      </c>
      <c r="F36" s="12"/>
      <c r="G36" s="12"/>
      <c r="H36" s="12"/>
      <c r="I36" s="12"/>
      <c r="J36" s="11"/>
      <c r="K36" s="12"/>
      <c r="L36" s="11"/>
      <c r="M36" s="12"/>
      <c r="N36" s="12"/>
      <c r="O36" s="12"/>
      <c r="P36" s="11"/>
      <c r="Q36" s="12"/>
      <c r="R36" s="11"/>
      <c r="S36" s="12"/>
    </row>
    <row r="37" spans="1:19" ht="14.1" customHeight="1" x14ac:dyDescent="0.2">
      <c r="A37" s="1">
        <v>25</v>
      </c>
      <c r="B37" s="13"/>
      <c r="F37" s="12"/>
      <c r="G37" s="12"/>
      <c r="H37" s="12"/>
      <c r="I37" s="12"/>
      <c r="J37" s="11"/>
      <c r="K37" s="12"/>
      <c r="L37" s="11"/>
      <c r="M37" s="12"/>
      <c r="N37" s="12"/>
      <c r="O37" s="12"/>
      <c r="P37" s="11"/>
      <c r="Q37" s="12"/>
      <c r="R37" s="11"/>
      <c r="S37" s="12"/>
    </row>
    <row r="38" spans="1:19" ht="14.1" customHeight="1" x14ac:dyDescent="0.2">
      <c r="A38" s="1">
        <v>26</v>
      </c>
      <c r="B38" s="13"/>
      <c r="C38" s="26" t="s">
        <v>48</v>
      </c>
      <c r="F38" s="12"/>
      <c r="G38" s="12"/>
      <c r="H38" s="12"/>
      <c r="I38" s="12"/>
      <c r="J38" s="11"/>
      <c r="K38" s="12"/>
      <c r="L38" s="11"/>
      <c r="M38" s="12"/>
      <c r="N38" s="12"/>
      <c r="O38" s="12"/>
      <c r="P38" s="11"/>
      <c r="Q38" s="12"/>
      <c r="R38" s="11"/>
      <c r="S38" s="12"/>
    </row>
    <row r="39" spans="1:19" ht="14.1" customHeight="1" x14ac:dyDescent="0.2">
      <c r="A39" s="1">
        <v>27</v>
      </c>
      <c r="B39" s="13"/>
      <c r="C39" s="17"/>
      <c r="F39" s="12"/>
      <c r="G39" s="12"/>
      <c r="H39" s="12"/>
      <c r="I39" s="12"/>
      <c r="J39" s="11"/>
      <c r="K39" s="12"/>
      <c r="L39" s="11"/>
      <c r="M39" s="12"/>
      <c r="N39" s="12"/>
      <c r="O39" s="12"/>
      <c r="P39" s="11"/>
      <c r="Q39" s="12"/>
      <c r="R39" s="11"/>
      <c r="S39" s="12"/>
    </row>
    <row r="40" spans="1:19" ht="14.1" customHeight="1" x14ac:dyDescent="0.2">
      <c r="A40" s="1">
        <v>28</v>
      </c>
      <c r="B40" s="13"/>
      <c r="C40" s="26" t="s">
        <v>49</v>
      </c>
      <c r="F40" s="12"/>
      <c r="G40" s="12"/>
      <c r="H40" s="14"/>
      <c r="I40" s="12"/>
      <c r="J40" s="11"/>
      <c r="K40" s="12"/>
      <c r="L40" s="11"/>
      <c r="M40" s="12"/>
      <c r="N40" s="12"/>
      <c r="O40" s="12"/>
      <c r="P40" s="12"/>
      <c r="Q40" s="12"/>
      <c r="R40" s="12"/>
      <c r="S40" s="12"/>
    </row>
    <row r="41" spans="1:19" ht="14.1" customHeight="1" x14ac:dyDescent="0.2">
      <c r="A41" s="1">
        <v>29</v>
      </c>
      <c r="B41" s="13"/>
      <c r="F41" s="12"/>
      <c r="G41" s="12"/>
      <c r="H41" s="14"/>
      <c r="I41" s="12"/>
      <c r="J41" s="11"/>
      <c r="K41" s="12"/>
      <c r="L41" s="11"/>
      <c r="M41" s="12"/>
      <c r="N41" s="12"/>
      <c r="O41" s="12"/>
      <c r="P41" s="12"/>
      <c r="Q41" s="12"/>
      <c r="R41" s="12"/>
      <c r="S41" s="12"/>
    </row>
    <row r="42" spans="1:19" ht="14.1" customHeight="1" x14ac:dyDescent="0.2">
      <c r="A42" s="1">
        <v>30</v>
      </c>
      <c r="B42" s="13"/>
      <c r="F42" s="12"/>
      <c r="G42" s="12"/>
      <c r="H42" s="14"/>
      <c r="I42" s="12"/>
      <c r="J42" s="11"/>
      <c r="K42" s="12"/>
      <c r="L42" s="11"/>
      <c r="M42" s="12"/>
      <c r="N42" s="12"/>
      <c r="O42" s="12"/>
      <c r="P42" s="12"/>
      <c r="Q42" s="12"/>
      <c r="R42" s="12"/>
      <c r="S42" s="12"/>
    </row>
    <row r="43" spans="1:19" ht="14.1" customHeight="1" x14ac:dyDescent="0.2">
      <c r="A43" s="1">
        <v>31</v>
      </c>
      <c r="B43" s="16"/>
      <c r="C43" s="17"/>
      <c r="F43" s="12"/>
      <c r="G43" s="12"/>
      <c r="H43" s="12"/>
      <c r="I43" s="12"/>
      <c r="J43" s="11"/>
      <c r="K43" s="12"/>
      <c r="L43" s="11"/>
      <c r="M43" s="12"/>
      <c r="N43" s="12"/>
      <c r="O43" s="12"/>
      <c r="P43" s="12"/>
      <c r="Q43" s="12"/>
      <c r="R43" s="12"/>
      <c r="S43" s="12"/>
    </row>
    <row r="44" spans="1:19" ht="14.1" customHeight="1" x14ac:dyDescent="0.2">
      <c r="A44" s="1">
        <v>32</v>
      </c>
      <c r="B44" s="13"/>
      <c r="C44" s="17"/>
      <c r="F44" s="12"/>
      <c r="G44" s="12"/>
      <c r="H44" s="12"/>
      <c r="I44" s="12"/>
      <c r="J44" s="11"/>
      <c r="K44" s="12"/>
      <c r="L44" s="11"/>
      <c r="M44" s="12"/>
      <c r="N44" s="12"/>
      <c r="O44" s="12"/>
      <c r="P44" s="12"/>
      <c r="Q44" s="12"/>
      <c r="R44" s="12"/>
      <c r="S44" s="12"/>
    </row>
    <row r="45" spans="1:19" ht="14.1" customHeight="1" x14ac:dyDescent="0.2">
      <c r="A45" s="1">
        <v>33</v>
      </c>
      <c r="B45" s="13"/>
      <c r="C45" s="17"/>
      <c r="F45" s="12"/>
      <c r="G45" s="12"/>
      <c r="H45" s="12"/>
      <c r="I45" s="12"/>
      <c r="J45" s="11"/>
      <c r="K45" s="12"/>
      <c r="L45" s="11"/>
      <c r="M45" s="12"/>
      <c r="N45" s="12"/>
      <c r="O45" s="12"/>
      <c r="P45" s="12"/>
      <c r="Q45" s="12"/>
      <c r="R45" s="12"/>
      <c r="S45" s="12"/>
    </row>
    <row r="46" spans="1:19" ht="14.1" customHeight="1" x14ac:dyDescent="0.2">
      <c r="A46" s="1">
        <v>34</v>
      </c>
      <c r="B46" s="13"/>
      <c r="C46" s="17"/>
      <c r="F46" s="12"/>
      <c r="G46" s="12"/>
      <c r="H46" s="12"/>
      <c r="I46" s="12"/>
      <c r="J46" s="11"/>
      <c r="K46" s="12"/>
      <c r="L46" s="11"/>
      <c r="M46" s="12"/>
      <c r="N46" s="12"/>
      <c r="O46" s="12"/>
      <c r="P46" s="12"/>
      <c r="Q46" s="12"/>
      <c r="R46" s="12"/>
      <c r="S46" s="12"/>
    </row>
    <row r="47" spans="1:19" ht="14.1" customHeight="1" x14ac:dyDescent="0.2">
      <c r="A47" s="1">
        <v>35</v>
      </c>
      <c r="B47" s="13"/>
      <c r="C47" s="17"/>
      <c r="F47" s="12"/>
      <c r="G47" s="12"/>
      <c r="H47" s="12"/>
      <c r="I47" s="12"/>
      <c r="J47" s="11"/>
      <c r="K47" s="12"/>
      <c r="L47" s="11"/>
      <c r="M47" s="12"/>
      <c r="N47" s="12"/>
      <c r="O47" s="12"/>
      <c r="P47" s="12"/>
      <c r="Q47" s="12"/>
      <c r="R47" s="12"/>
      <c r="S47" s="12"/>
    </row>
    <row r="48" spans="1:19" ht="14.1" customHeight="1" x14ac:dyDescent="0.2">
      <c r="A48" s="1">
        <v>36</v>
      </c>
      <c r="B48" s="13"/>
      <c r="C48" s="17"/>
      <c r="F48" s="12"/>
      <c r="G48" s="12"/>
      <c r="H48" s="12"/>
      <c r="I48" s="12"/>
      <c r="J48" s="11"/>
      <c r="K48" s="12"/>
      <c r="L48" s="11"/>
      <c r="M48" s="12"/>
      <c r="N48" s="12"/>
      <c r="O48" s="12"/>
      <c r="P48" s="12"/>
      <c r="Q48" s="12"/>
      <c r="R48" s="12"/>
      <c r="S48" s="12"/>
    </row>
    <row r="49" spans="1:19" ht="14.1" customHeight="1" x14ac:dyDescent="0.2">
      <c r="A49" s="1">
        <v>37</v>
      </c>
      <c r="B49" s="13"/>
      <c r="C49" s="17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1:19" ht="14.1" customHeight="1" x14ac:dyDescent="0.2">
      <c r="A50" s="1">
        <v>38</v>
      </c>
      <c r="B50" s="13"/>
      <c r="C50" s="6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spans="1:19" ht="14.1" customHeight="1" x14ac:dyDescent="0.2">
      <c r="A51" s="2">
        <v>39</v>
      </c>
      <c r="B51" s="2" t="s">
        <v>50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4.1" customHeight="1" x14ac:dyDescent="0.2">
      <c r="A52" s="1" t="s">
        <v>51</v>
      </c>
      <c r="Q52" s="1" t="s">
        <v>52</v>
      </c>
    </row>
    <row r="53" spans="1:19" ht="14.1" customHeight="1" x14ac:dyDescent="0.2">
      <c r="A53" s="2" t="s">
        <v>0</v>
      </c>
      <c r="B53" s="2"/>
      <c r="C53" s="2"/>
      <c r="D53" s="2"/>
      <c r="E53" s="2"/>
      <c r="F53" s="2"/>
      <c r="G53" s="2"/>
      <c r="H53" s="2" t="s">
        <v>1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33" t="s">
        <v>53</v>
      </c>
    </row>
    <row r="54" spans="1:19" ht="14.1" customHeight="1" x14ac:dyDescent="0.2">
      <c r="A54" s="1" t="s">
        <v>3</v>
      </c>
      <c r="E54" s="1" t="s">
        <v>4</v>
      </c>
      <c r="G54" s="1" t="s">
        <v>5</v>
      </c>
      <c r="K54" s="8"/>
      <c r="L54" s="8"/>
      <c r="N54" s="8"/>
      <c r="O54" s="8"/>
      <c r="P54" s="8" t="s">
        <v>6</v>
      </c>
      <c r="S54" s="9"/>
    </row>
    <row r="55" spans="1:19" ht="14.1" customHeight="1" x14ac:dyDescent="0.2">
      <c r="G55" s="1" t="s">
        <v>7</v>
      </c>
      <c r="K55" s="7"/>
      <c r="L55" s="9"/>
      <c r="O55" s="7"/>
      <c r="P55" s="7"/>
      <c r="Q55" s="9" t="s">
        <v>9</v>
      </c>
      <c r="S55" s="7"/>
    </row>
    <row r="56" spans="1:19" ht="14.1" customHeight="1" x14ac:dyDescent="0.2">
      <c r="A56" s="1" t="s">
        <v>10</v>
      </c>
      <c r="G56" s="1" t="s">
        <v>11</v>
      </c>
      <c r="K56" s="7"/>
      <c r="L56" s="9"/>
      <c r="M56" s="7"/>
      <c r="P56" s="7" t="s">
        <v>8</v>
      </c>
      <c r="Q56" s="9" t="s">
        <v>12</v>
      </c>
      <c r="S56" s="7"/>
    </row>
    <row r="57" spans="1:19" ht="14.1" customHeight="1" x14ac:dyDescent="0.2">
      <c r="G57" s="1" t="s">
        <v>54</v>
      </c>
      <c r="K57" s="7"/>
      <c r="L57" s="9"/>
      <c r="M57" s="7"/>
      <c r="P57" s="7"/>
      <c r="Q57" s="9" t="s">
        <v>13</v>
      </c>
      <c r="S57" s="7"/>
    </row>
    <row r="58" spans="1:19" ht="14.1" customHeight="1" x14ac:dyDescent="0.2">
      <c r="K58" s="7"/>
      <c r="L58" s="9"/>
      <c r="M58" s="7"/>
      <c r="P58" s="7"/>
      <c r="Q58" s="9" t="s">
        <v>14</v>
      </c>
      <c r="S58" s="7"/>
    </row>
    <row r="59" spans="1:19" ht="14.1" customHeight="1" x14ac:dyDescent="0.2">
      <c r="A59" s="2" t="s">
        <v>15</v>
      </c>
      <c r="B59" s="2"/>
      <c r="C59" s="31"/>
      <c r="D59" s="2"/>
      <c r="E59" s="2"/>
      <c r="F59" s="2"/>
      <c r="G59" s="2" t="s">
        <v>54</v>
      </c>
      <c r="H59" s="2"/>
      <c r="I59" s="2"/>
      <c r="J59" s="2" t="s">
        <v>16</v>
      </c>
      <c r="K59" s="2"/>
      <c r="L59" s="2"/>
      <c r="M59" s="2"/>
      <c r="N59" s="2"/>
      <c r="O59" s="2"/>
      <c r="P59" s="2"/>
      <c r="Q59" s="2"/>
      <c r="R59" s="2"/>
      <c r="S59" s="2"/>
    </row>
    <row r="60" spans="1:19" ht="14.1" customHeight="1" x14ac:dyDescent="0.2"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t="14.1" customHeight="1" x14ac:dyDescent="0.2">
      <c r="B61" s="4"/>
      <c r="C61" s="3"/>
      <c r="D61" s="3"/>
      <c r="E61" s="3"/>
      <c r="F61" s="3" t="s">
        <v>17</v>
      </c>
      <c r="G61" s="3"/>
      <c r="H61" s="3" t="s">
        <v>18</v>
      </c>
      <c r="I61" s="3"/>
      <c r="J61" s="3" t="s">
        <v>19</v>
      </c>
      <c r="K61" s="3"/>
      <c r="L61" s="3" t="s">
        <v>20</v>
      </c>
      <c r="M61" s="3"/>
      <c r="N61" s="3" t="s">
        <v>21</v>
      </c>
      <c r="O61" s="3"/>
      <c r="P61" s="3" t="s">
        <v>22</v>
      </c>
      <c r="Q61" s="3"/>
      <c r="R61" s="3" t="s">
        <v>23</v>
      </c>
      <c r="S61" s="3"/>
    </row>
    <row r="62" spans="1:19" ht="14.1" customHeight="1" x14ac:dyDescent="0.2">
      <c r="B62" s="4"/>
      <c r="C62" s="4"/>
      <c r="D62" s="4"/>
      <c r="E62" s="4"/>
      <c r="F62" s="4"/>
      <c r="G62" s="3"/>
      <c r="H62" s="4" t="s">
        <v>24</v>
      </c>
      <c r="I62" s="3"/>
      <c r="J62" s="4"/>
      <c r="K62" s="4"/>
      <c r="L62" s="4"/>
      <c r="M62" s="4"/>
      <c r="N62" s="4"/>
      <c r="O62" s="4"/>
      <c r="P62" s="4"/>
      <c r="Q62" s="4"/>
      <c r="R62" s="4" t="s">
        <v>25</v>
      </c>
      <c r="S62" s="4"/>
    </row>
    <row r="63" spans="1:19" ht="14.1" customHeight="1" x14ac:dyDescent="0.2">
      <c r="A63" s="1" t="s">
        <v>26</v>
      </c>
      <c r="B63" s="4"/>
      <c r="C63" s="4"/>
      <c r="D63" s="4"/>
      <c r="E63" s="4"/>
      <c r="F63" s="3"/>
      <c r="G63" s="4"/>
      <c r="H63" s="4" t="s">
        <v>27</v>
      </c>
      <c r="I63" s="4"/>
      <c r="J63" s="4" t="s">
        <v>28</v>
      </c>
      <c r="K63" s="4"/>
      <c r="L63" s="4" t="s">
        <v>29</v>
      </c>
      <c r="M63" s="4"/>
      <c r="N63" s="19"/>
      <c r="O63" s="19" t="s">
        <v>25</v>
      </c>
      <c r="P63" s="19"/>
      <c r="Q63" s="3"/>
      <c r="R63" s="4" t="s">
        <v>29</v>
      </c>
      <c r="S63" s="4"/>
    </row>
    <row r="64" spans="1:19" ht="14.1" customHeight="1" x14ac:dyDescent="0.2">
      <c r="A64" s="2" t="s">
        <v>30</v>
      </c>
      <c r="B64" s="5"/>
      <c r="C64" s="5" t="s">
        <v>31</v>
      </c>
      <c r="D64" s="5"/>
      <c r="E64" s="5"/>
      <c r="F64" s="10" t="s">
        <v>32</v>
      </c>
      <c r="G64" s="18"/>
      <c r="H64" s="18" t="s">
        <v>33</v>
      </c>
      <c r="I64" s="18"/>
      <c r="J64" s="10" t="s">
        <v>34</v>
      </c>
      <c r="K64" s="10"/>
      <c r="L64" s="10" t="s">
        <v>35</v>
      </c>
      <c r="M64" s="10"/>
      <c r="N64" s="5" t="s">
        <v>36</v>
      </c>
      <c r="O64" s="5"/>
      <c r="P64" s="10" t="s">
        <v>34</v>
      </c>
      <c r="Q64" s="10"/>
      <c r="R64" s="5" t="s">
        <v>35</v>
      </c>
      <c r="S64" s="10"/>
    </row>
    <row r="65" spans="1:19" ht="14.1" customHeight="1" x14ac:dyDescent="0.2">
      <c r="A65" s="1">
        <v>1</v>
      </c>
      <c r="B65" s="15"/>
      <c r="C65" s="6"/>
      <c r="D65" s="6"/>
      <c r="E65" s="6"/>
      <c r="F65" s="14"/>
      <c r="G65" s="14"/>
      <c r="H65" s="14"/>
      <c r="I65" s="14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1:19" ht="14.1" customHeight="1" x14ac:dyDescent="0.2">
      <c r="A66" s="1">
        <v>2</v>
      </c>
      <c r="B66" s="15"/>
      <c r="C66" s="6" t="s">
        <v>37</v>
      </c>
      <c r="F66" s="21">
        <v>6.0000000000000001E-3</v>
      </c>
      <c r="G66" s="14"/>
      <c r="H66" s="62">
        <v>17829</v>
      </c>
      <c r="I66" s="63"/>
      <c r="J66" s="76">
        <v>106.974</v>
      </c>
      <c r="K66" s="6"/>
      <c r="L66" s="6">
        <v>72</v>
      </c>
      <c r="M66" s="20" t="s">
        <v>17</v>
      </c>
      <c r="N66" s="27"/>
      <c r="O66" s="14"/>
      <c r="P66" s="6"/>
      <c r="Q66" s="14"/>
      <c r="R66" s="6"/>
      <c r="S66" s="14"/>
    </row>
    <row r="67" spans="1:19" ht="14.1" customHeight="1" x14ac:dyDescent="0.2">
      <c r="A67" s="1">
        <v>3</v>
      </c>
      <c r="B67" s="13"/>
      <c r="C67" s="6"/>
      <c r="F67" s="21"/>
      <c r="G67" s="12"/>
      <c r="H67" s="62"/>
      <c r="I67" s="62"/>
      <c r="J67" s="77"/>
      <c r="K67" s="11"/>
      <c r="L67" s="11"/>
      <c r="M67" s="12"/>
      <c r="N67" s="12"/>
      <c r="O67" s="12"/>
      <c r="P67" s="6"/>
      <c r="Q67" s="12"/>
      <c r="R67" s="11"/>
      <c r="S67" s="12"/>
    </row>
    <row r="68" spans="1:19" ht="14.1" customHeight="1" x14ac:dyDescent="0.2">
      <c r="A68" s="1">
        <v>4</v>
      </c>
      <c r="B68" s="13"/>
      <c r="C68" s="6" t="s">
        <v>38</v>
      </c>
      <c r="F68" s="23" t="s">
        <v>39</v>
      </c>
      <c r="G68" s="12"/>
      <c r="H68" s="62">
        <v>17829</v>
      </c>
      <c r="I68" s="62"/>
      <c r="J68" s="62">
        <v>30</v>
      </c>
      <c r="K68" s="12"/>
      <c r="L68" s="12">
        <v>20</v>
      </c>
      <c r="M68" s="20" t="s">
        <v>17</v>
      </c>
      <c r="N68" s="27"/>
      <c r="O68" s="12"/>
      <c r="P68" s="11"/>
      <c r="Q68" s="12"/>
      <c r="R68" s="11"/>
      <c r="S68" s="12"/>
    </row>
    <row r="69" spans="1:19" ht="14.1" customHeight="1" x14ac:dyDescent="0.2">
      <c r="A69" s="1">
        <v>5</v>
      </c>
      <c r="B69" s="13"/>
      <c r="C69" s="6"/>
      <c r="F69" s="21"/>
      <c r="G69" s="12"/>
      <c r="H69" s="62"/>
      <c r="I69" s="62"/>
      <c r="J69" s="62"/>
      <c r="K69" s="12"/>
      <c r="L69" s="12"/>
      <c r="M69" s="12"/>
      <c r="N69" s="12"/>
      <c r="O69" s="12"/>
      <c r="P69" s="11"/>
      <c r="Q69" s="12"/>
      <c r="R69" s="11"/>
      <c r="S69" s="12"/>
    </row>
    <row r="70" spans="1:19" ht="14.1" customHeight="1" x14ac:dyDescent="0.2">
      <c r="A70" s="1">
        <v>6</v>
      </c>
      <c r="B70" s="13"/>
      <c r="C70" s="6" t="s">
        <v>40</v>
      </c>
      <c r="F70" s="22">
        <v>7.6499999999999999E-2</v>
      </c>
      <c r="G70" s="12"/>
      <c r="H70" s="62">
        <v>283114</v>
      </c>
      <c r="I70" s="62"/>
      <c r="J70" s="62">
        <v>21658.221000000001</v>
      </c>
      <c r="K70" s="12"/>
      <c r="L70" s="12">
        <v>15450</v>
      </c>
      <c r="M70" s="20" t="s">
        <v>17</v>
      </c>
      <c r="N70" s="27"/>
      <c r="O70" s="12"/>
      <c r="P70" s="11"/>
      <c r="Q70" s="12"/>
      <c r="R70" s="11"/>
      <c r="S70" s="12"/>
    </row>
    <row r="71" spans="1:19" ht="14.1" customHeight="1" x14ac:dyDescent="0.2">
      <c r="A71" s="1">
        <v>7</v>
      </c>
      <c r="B71" s="13"/>
      <c r="C71" s="6"/>
      <c r="F71" s="21"/>
      <c r="G71" s="12"/>
      <c r="H71" s="12"/>
      <c r="I71" s="12"/>
      <c r="J71" s="12"/>
      <c r="K71" s="12"/>
      <c r="L71" s="12"/>
      <c r="M71" s="12"/>
      <c r="N71" s="12"/>
      <c r="O71" s="12"/>
      <c r="P71" s="11"/>
      <c r="Q71" s="12"/>
      <c r="R71" s="11"/>
      <c r="S71" s="12"/>
    </row>
    <row r="72" spans="1:19" ht="14.1" customHeight="1" x14ac:dyDescent="0.2">
      <c r="A72" s="1">
        <v>8</v>
      </c>
      <c r="B72" s="13"/>
      <c r="C72" s="6" t="s">
        <v>41</v>
      </c>
      <c r="F72" s="21">
        <v>7.2000000000000005E-4</v>
      </c>
      <c r="G72" s="12"/>
      <c r="H72" s="12">
        <v>2594444</v>
      </c>
      <c r="I72" s="12"/>
      <c r="J72" s="12">
        <v>1867.9996800000001</v>
      </c>
      <c r="K72" s="12"/>
      <c r="L72" s="12">
        <v>1867.9996800000001</v>
      </c>
      <c r="M72" s="20"/>
      <c r="N72" s="27"/>
      <c r="O72" s="12"/>
      <c r="P72" s="11"/>
      <c r="Q72" s="12"/>
      <c r="R72" s="11"/>
      <c r="S72" s="12"/>
    </row>
    <row r="73" spans="1:19" ht="14.1" customHeight="1" x14ac:dyDescent="0.2">
      <c r="A73" s="1">
        <v>9</v>
      </c>
      <c r="B73" s="13"/>
      <c r="C73" s="6"/>
      <c r="F73" s="22"/>
      <c r="G73" s="12"/>
      <c r="H73" s="12"/>
      <c r="I73" s="12"/>
      <c r="J73" s="12"/>
      <c r="K73" s="12"/>
      <c r="L73" s="12"/>
      <c r="M73" s="12"/>
      <c r="N73" s="12"/>
      <c r="O73" s="12"/>
      <c r="P73" s="11"/>
      <c r="Q73" s="12"/>
      <c r="R73" s="11"/>
      <c r="S73" s="12"/>
    </row>
    <row r="74" spans="1:19" ht="14.1" customHeight="1" x14ac:dyDescent="0.2">
      <c r="A74" s="1">
        <v>10</v>
      </c>
      <c r="B74" s="13"/>
      <c r="C74" s="6" t="s">
        <v>42</v>
      </c>
      <c r="F74" s="23" t="s">
        <v>39</v>
      </c>
      <c r="G74" s="12"/>
      <c r="H74" s="23" t="s">
        <v>39</v>
      </c>
      <c r="I74" s="12"/>
      <c r="J74" s="12">
        <v>88503</v>
      </c>
      <c r="K74" s="12"/>
      <c r="L74" s="12">
        <v>88383</v>
      </c>
      <c r="M74" s="20" t="s">
        <v>18</v>
      </c>
      <c r="N74" s="27"/>
      <c r="O74" s="12"/>
      <c r="P74" s="11"/>
      <c r="Q74" s="12"/>
      <c r="R74" s="11"/>
      <c r="S74" s="12"/>
    </row>
    <row r="75" spans="1:19" ht="14.1" customHeight="1" x14ac:dyDescent="0.2">
      <c r="A75" s="1">
        <v>11</v>
      </c>
      <c r="B75" s="13"/>
      <c r="C75" s="6"/>
      <c r="F75" s="22"/>
      <c r="G75" s="12"/>
      <c r="H75" s="12"/>
      <c r="I75" s="12"/>
      <c r="J75" s="12"/>
      <c r="K75" s="12"/>
      <c r="L75" s="12"/>
      <c r="M75" s="12"/>
      <c r="N75" s="12"/>
      <c r="O75" s="12"/>
      <c r="P75" s="11"/>
      <c r="Q75" s="12"/>
      <c r="R75" s="11"/>
      <c r="S75" s="12"/>
    </row>
    <row r="76" spans="1:19" ht="14.1" customHeight="1" x14ac:dyDescent="0.2">
      <c r="A76" s="1">
        <v>12</v>
      </c>
      <c r="B76" s="13"/>
      <c r="C76" s="6" t="s">
        <v>43</v>
      </c>
      <c r="F76" s="24">
        <v>2.5000000000000001E-2</v>
      </c>
      <c r="G76" s="12"/>
      <c r="H76" s="12">
        <v>2516200</v>
      </c>
      <c r="I76" s="12"/>
      <c r="J76" s="12">
        <v>62905</v>
      </c>
      <c r="K76" s="12"/>
      <c r="L76" s="12">
        <v>62905</v>
      </c>
      <c r="M76" s="12"/>
      <c r="N76" s="27"/>
      <c r="O76" s="12"/>
      <c r="P76" s="11"/>
      <c r="Q76" s="12"/>
      <c r="R76" s="11"/>
      <c r="S76" s="12"/>
    </row>
    <row r="77" spans="1:19" ht="14.1" customHeight="1" x14ac:dyDescent="0.2">
      <c r="A77" s="1">
        <v>13</v>
      </c>
      <c r="B77" s="13"/>
      <c r="C77" s="6"/>
      <c r="F77" s="22"/>
      <c r="G77" s="12"/>
      <c r="H77" s="12"/>
      <c r="I77" s="12"/>
      <c r="J77" s="12"/>
      <c r="K77" s="12"/>
      <c r="L77" s="12"/>
      <c r="M77" s="12"/>
      <c r="N77" s="12"/>
      <c r="O77" s="12"/>
      <c r="P77" s="11"/>
      <c r="Q77" s="12"/>
      <c r="R77" s="11"/>
      <c r="S77" s="12"/>
    </row>
    <row r="78" spans="1:19" ht="14.1" customHeight="1" x14ac:dyDescent="0.2">
      <c r="A78" s="1">
        <v>14</v>
      </c>
      <c r="B78" s="13"/>
      <c r="C78" s="6" t="s">
        <v>44</v>
      </c>
      <c r="F78" s="23" t="s">
        <v>39</v>
      </c>
      <c r="G78" s="12"/>
      <c r="H78" s="23" t="s">
        <v>39</v>
      </c>
      <c r="I78" s="12"/>
      <c r="J78" s="12">
        <v>59679</v>
      </c>
      <c r="K78" s="12"/>
      <c r="L78" s="12">
        <v>59679</v>
      </c>
      <c r="M78" s="12"/>
      <c r="N78" s="27"/>
      <c r="O78" s="12"/>
      <c r="P78" s="11"/>
      <c r="Q78" s="12"/>
      <c r="R78" s="11"/>
      <c r="S78" s="12"/>
    </row>
    <row r="79" spans="1:19" ht="14.1" customHeight="1" x14ac:dyDescent="0.2">
      <c r="A79" s="1">
        <v>15</v>
      </c>
      <c r="B79" s="13"/>
      <c r="C79" s="6"/>
      <c r="F79" s="22"/>
      <c r="G79" s="12"/>
      <c r="H79" s="12"/>
      <c r="I79" s="12"/>
      <c r="J79" s="11"/>
      <c r="K79" s="12"/>
      <c r="L79" s="11"/>
      <c r="M79" s="12"/>
      <c r="N79" s="12"/>
      <c r="O79" s="12"/>
      <c r="P79" s="11"/>
      <c r="Q79" s="12"/>
      <c r="R79" s="11"/>
      <c r="S79" s="12"/>
    </row>
    <row r="80" spans="1:19" ht="14.1" customHeight="1" x14ac:dyDescent="0.2">
      <c r="A80" s="1">
        <v>16</v>
      </c>
      <c r="B80" s="13"/>
      <c r="C80" s="6" t="s">
        <v>45</v>
      </c>
      <c r="F80" s="23" t="s">
        <v>39</v>
      </c>
      <c r="G80" s="12"/>
      <c r="H80" s="23" t="s">
        <v>39</v>
      </c>
      <c r="I80" s="12"/>
      <c r="J80" s="11">
        <v>204</v>
      </c>
      <c r="K80" s="12"/>
      <c r="L80" s="12">
        <v>204</v>
      </c>
      <c r="M80" s="12"/>
      <c r="N80" s="27"/>
      <c r="O80" s="12"/>
      <c r="P80" s="11"/>
      <c r="Q80" s="12"/>
      <c r="R80" s="11"/>
      <c r="S80" s="12"/>
    </row>
    <row r="81" spans="1:19" ht="14.1" customHeight="1" x14ac:dyDescent="0.2">
      <c r="A81" s="1">
        <v>17</v>
      </c>
      <c r="B81" s="13"/>
      <c r="C81" s="6"/>
      <c r="F81" s="22"/>
      <c r="G81" s="12"/>
      <c r="H81" s="12"/>
      <c r="I81" s="12"/>
      <c r="J81" s="11"/>
      <c r="K81" s="12"/>
      <c r="L81" s="11"/>
      <c r="M81" s="12"/>
      <c r="N81" s="12"/>
      <c r="O81" s="12"/>
      <c r="P81" s="11"/>
      <c r="Q81" s="12"/>
      <c r="R81" s="11"/>
      <c r="S81" s="12"/>
    </row>
    <row r="82" spans="1:19" ht="14.1" customHeight="1" x14ac:dyDescent="0.2">
      <c r="A82" s="1">
        <v>18</v>
      </c>
      <c r="B82" s="13"/>
      <c r="C82" s="6" t="s">
        <v>46</v>
      </c>
      <c r="F82" s="23" t="s">
        <v>39</v>
      </c>
      <c r="G82" s="12"/>
      <c r="H82" s="23" t="s">
        <v>39</v>
      </c>
      <c r="I82" s="12"/>
      <c r="J82" s="11">
        <v>65</v>
      </c>
      <c r="K82" s="20"/>
      <c r="L82" s="12">
        <v>65</v>
      </c>
      <c r="M82" s="20" t="s">
        <v>19</v>
      </c>
      <c r="N82" s="27"/>
      <c r="O82" s="12"/>
      <c r="P82" s="11"/>
      <c r="Q82" s="12"/>
      <c r="R82" s="11"/>
      <c r="S82" s="12"/>
    </row>
    <row r="83" spans="1:19" ht="14.1" customHeight="1" x14ac:dyDescent="0.2">
      <c r="A83" s="1">
        <v>19</v>
      </c>
      <c r="B83" s="13"/>
      <c r="C83" s="6"/>
      <c r="F83" s="12"/>
      <c r="G83" s="12"/>
      <c r="H83" s="12"/>
      <c r="I83" s="12"/>
      <c r="J83" s="11"/>
      <c r="K83" s="12"/>
      <c r="L83" s="11"/>
      <c r="M83" s="12"/>
      <c r="N83" s="12"/>
      <c r="O83" s="12"/>
      <c r="P83" s="11"/>
      <c r="Q83" s="12"/>
      <c r="R83" s="11"/>
      <c r="S83" s="12"/>
    </row>
    <row r="84" spans="1:19" ht="14.1" customHeight="1" x14ac:dyDescent="0.2">
      <c r="A84" s="1">
        <v>20</v>
      </c>
      <c r="B84" s="13"/>
      <c r="C84" s="6" t="s">
        <v>28</v>
      </c>
      <c r="F84" s="12"/>
      <c r="G84" s="12"/>
      <c r="H84" s="12"/>
      <c r="I84" s="12"/>
      <c r="J84" s="25">
        <v>235019.19468000002</v>
      </c>
      <c r="K84" s="12"/>
      <c r="L84" s="25">
        <v>228645.99968000001</v>
      </c>
      <c r="M84" s="12"/>
      <c r="N84" s="27"/>
      <c r="O84" s="12"/>
      <c r="P84" s="11"/>
      <c r="Q84" s="12"/>
      <c r="R84" s="11"/>
      <c r="S84" s="12"/>
    </row>
    <row r="85" spans="1:19" ht="14.1" customHeight="1" x14ac:dyDescent="0.2">
      <c r="A85" s="1">
        <v>21</v>
      </c>
      <c r="B85" s="13"/>
      <c r="C85" s="6"/>
      <c r="F85" s="12"/>
      <c r="G85" s="12"/>
      <c r="H85" s="12"/>
      <c r="I85" s="12"/>
      <c r="J85" s="12"/>
      <c r="K85" s="11"/>
      <c r="L85" s="12"/>
      <c r="M85" s="11"/>
      <c r="N85" s="12"/>
      <c r="O85" s="12"/>
      <c r="P85" s="11"/>
      <c r="Q85" s="12"/>
      <c r="R85" s="11"/>
      <c r="S85" s="12"/>
    </row>
    <row r="86" spans="1:19" ht="14.1" customHeight="1" x14ac:dyDescent="0.2">
      <c r="A86" s="1">
        <v>22</v>
      </c>
      <c r="B86" s="13"/>
      <c r="C86" s="6"/>
      <c r="F86" s="12"/>
      <c r="G86" s="12"/>
      <c r="H86" s="12"/>
      <c r="I86" s="12"/>
      <c r="J86" s="12"/>
      <c r="K86" s="12"/>
      <c r="L86" s="11"/>
      <c r="M86" s="11"/>
      <c r="N86" s="12"/>
      <c r="O86" s="12"/>
      <c r="P86" s="11"/>
      <c r="Q86" s="12"/>
      <c r="R86" s="11"/>
      <c r="S86" s="12"/>
    </row>
    <row r="87" spans="1:19" ht="14.1" customHeight="1" x14ac:dyDescent="0.2">
      <c r="A87" s="1">
        <v>23</v>
      </c>
      <c r="B87" s="13"/>
      <c r="C87" s="6"/>
      <c r="F87" s="12"/>
      <c r="G87" s="12"/>
      <c r="H87" s="12"/>
      <c r="I87" s="12"/>
      <c r="J87" s="12"/>
      <c r="K87" s="12"/>
      <c r="L87" s="12"/>
      <c r="M87" s="11"/>
      <c r="N87" s="12"/>
      <c r="O87" s="12"/>
      <c r="P87" s="11"/>
      <c r="Q87" s="12"/>
      <c r="R87" s="11"/>
      <c r="S87" s="12"/>
    </row>
    <row r="88" spans="1:19" ht="14.1" customHeight="1" x14ac:dyDescent="0.2">
      <c r="A88" s="1">
        <v>24</v>
      </c>
      <c r="B88" s="13"/>
      <c r="C88" s="26" t="s">
        <v>47</v>
      </c>
      <c r="F88" s="12"/>
      <c r="G88" s="12"/>
      <c r="H88" s="12"/>
      <c r="I88" s="12"/>
      <c r="J88" s="11"/>
      <c r="K88" s="11"/>
      <c r="L88" s="12"/>
      <c r="M88" s="11"/>
      <c r="N88" s="12"/>
      <c r="O88" s="12"/>
      <c r="P88" s="12"/>
      <c r="Q88" s="12"/>
      <c r="R88" s="12"/>
      <c r="S88" s="12"/>
    </row>
    <row r="89" spans="1:19" ht="14.1" customHeight="1" x14ac:dyDescent="0.2">
      <c r="A89" s="1">
        <v>25</v>
      </c>
      <c r="B89" s="13"/>
      <c r="F89" s="12"/>
      <c r="G89" s="12"/>
      <c r="H89" s="12"/>
      <c r="I89" s="12"/>
      <c r="J89" s="11"/>
      <c r="K89" s="11"/>
      <c r="L89" s="12"/>
      <c r="M89" s="11"/>
      <c r="N89" s="12"/>
      <c r="O89" s="12"/>
      <c r="P89" s="12"/>
      <c r="Q89" s="12"/>
      <c r="R89" s="12"/>
      <c r="S89" s="12"/>
    </row>
    <row r="90" spans="1:19" ht="14.1" customHeight="1" x14ac:dyDescent="0.2">
      <c r="A90" s="1">
        <v>26</v>
      </c>
      <c r="B90" s="13"/>
      <c r="C90" s="26" t="s">
        <v>55</v>
      </c>
      <c r="F90" s="12"/>
      <c r="G90" s="12"/>
      <c r="H90" s="12"/>
      <c r="I90" s="12"/>
      <c r="J90" s="11"/>
      <c r="K90" s="12"/>
      <c r="L90" s="11"/>
      <c r="M90" s="11"/>
      <c r="N90" s="12"/>
      <c r="O90" s="12"/>
      <c r="P90" s="12"/>
      <c r="Q90" s="12"/>
      <c r="R90" s="12"/>
      <c r="S90" s="12"/>
    </row>
    <row r="91" spans="1:19" ht="14.1" customHeight="1" x14ac:dyDescent="0.2">
      <c r="A91" s="1">
        <v>27</v>
      </c>
      <c r="B91" s="13"/>
      <c r="F91" s="12"/>
      <c r="G91" s="12"/>
      <c r="H91" s="12"/>
      <c r="I91" s="12"/>
      <c r="J91" s="11"/>
      <c r="K91" s="12"/>
      <c r="L91" s="11"/>
      <c r="M91" s="11"/>
      <c r="N91" s="12"/>
      <c r="O91" s="12"/>
      <c r="P91" s="12"/>
      <c r="Q91" s="12"/>
      <c r="R91" s="12"/>
      <c r="S91" s="12"/>
    </row>
    <row r="92" spans="1:19" ht="14.1" customHeight="1" x14ac:dyDescent="0.2">
      <c r="A92" s="1">
        <v>28</v>
      </c>
      <c r="B92" s="13"/>
      <c r="C92" s="26" t="s">
        <v>49</v>
      </c>
      <c r="F92" s="12"/>
      <c r="G92" s="12"/>
      <c r="H92" s="12"/>
      <c r="I92" s="12"/>
      <c r="J92" s="11"/>
      <c r="K92" s="12"/>
      <c r="L92" s="11"/>
      <c r="M92" s="11"/>
      <c r="N92" s="12"/>
      <c r="O92" s="12"/>
      <c r="P92" s="12"/>
      <c r="Q92" s="12"/>
      <c r="R92" s="12"/>
      <c r="S92" s="12"/>
    </row>
    <row r="93" spans="1:19" ht="14.1" customHeight="1" x14ac:dyDescent="0.2">
      <c r="A93" s="1">
        <v>29</v>
      </c>
      <c r="B93" s="13"/>
      <c r="C93" s="17"/>
      <c r="F93" s="12"/>
      <c r="G93" s="12"/>
      <c r="H93" s="12"/>
      <c r="I93" s="12"/>
      <c r="J93" s="11"/>
      <c r="K93" s="12"/>
      <c r="L93" s="11"/>
      <c r="M93" s="11"/>
      <c r="N93" s="12"/>
      <c r="O93" s="12"/>
      <c r="P93" s="12"/>
      <c r="Q93" s="12"/>
      <c r="R93" s="12"/>
      <c r="S93" s="12"/>
    </row>
    <row r="94" spans="1:19" ht="14.1" customHeight="1" x14ac:dyDescent="0.2">
      <c r="A94" s="1">
        <v>30</v>
      </c>
      <c r="B94" s="13"/>
      <c r="C94" s="26"/>
      <c r="F94" s="12"/>
      <c r="G94" s="12"/>
      <c r="H94" s="12"/>
      <c r="I94" s="12"/>
      <c r="J94" s="11"/>
      <c r="K94" s="12"/>
      <c r="L94" s="11"/>
      <c r="M94" s="11"/>
      <c r="N94" s="12"/>
      <c r="O94" s="12"/>
      <c r="P94" s="12"/>
      <c r="Q94" s="12"/>
      <c r="R94" s="12"/>
      <c r="S94" s="12"/>
    </row>
    <row r="95" spans="1:19" ht="14.1" customHeight="1" x14ac:dyDescent="0.2">
      <c r="A95" s="1">
        <v>31</v>
      </c>
      <c r="B95" s="16"/>
      <c r="F95" s="12"/>
      <c r="G95" s="12"/>
      <c r="H95" s="12"/>
      <c r="I95" s="12"/>
      <c r="J95" s="11"/>
      <c r="K95" s="12"/>
      <c r="L95" s="11"/>
      <c r="M95" s="11"/>
      <c r="N95" s="12"/>
      <c r="O95" s="12"/>
      <c r="P95" s="12"/>
      <c r="Q95" s="12"/>
      <c r="R95" s="12"/>
      <c r="S95" s="12"/>
    </row>
    <row r="96" spans="1:19" ht="14.1" customHeight="1" x14ac:dyDescent="0.2">
      <c r="A96" s="1">
        <v>32</v>
      </c>
      <c r="B96" s="13"/>
      <c r="F96" s="12"/>
      <c r="G96" s="12"/>
      <c r="H96" s="12"/>
      <c r="I96" s="12"/>
      <c r="J96" s="11"/>
      <c r="K96" s="12"/>
      <c r="L96" s="11"/>
      <c r="M96" s="12"/>
      <c r="N96" s="12"/>
      <c r="O96" s="12"/>
      <c r="P96" s="12"/>
      <c r="Q96" s="12"/>
      <c r="R96" s="12"/>
      <c r="S96" s="12"/>
    </row>
    <row r="97" spans="1:19" ht="14.1" customHeight="1" x14ac:dyDescent="0.2">
      <c r="A97" s="1">
        <v>33</v>
      </c>
      <c r="B97" s="13"/>
      <c r="F97" s="12"/>
      <c r="G97" s="12"/>
      <c r="H97" s="12"/>
      <c r="I97" s="12"/>
      <c r="J97" s="11"/>
      <c r="K97" s="12"/>
      <c r="L97" s="11"/>
      <c r="M97" s="12"/>
      <c r="N97" s="12"/>
      <c r="O97" s="12"/>
      <c r="P97" s="12"/>
      <c r="Q97" s="12"/>
      <c r="R97" s="12"/>
      <c r="S97" s="12"/>
    </row>
    <row r="98" spans="1:19" ht="14.1" customHeight="1" x14ac:dyDescent="0.2">
      <c r="A98" s="1">
        <v>34</v>
      </c>
      <c r="B98" s="13"/>
      <c r="F98" s="12"/>
      <c r="G98" s="12"/>
      <c r="H98" s="12"/>
      <c r="I98" s="12"/>
      <c r="J98" s="11"/>
      <c r="K98" s="12"/>
      <c r="L98" s="11"/>
      <c r="M98" s="12"/>
      <c r="N98" s="12"/>
      <c r="O98" s="12"/>
      <c r="P98" s="12"/>
      <c r="Q98" s="12"/>
      <c r="R98" s="12"/>
      <c r="S98" s="12"/>
    </row>
    <row r="99" spans="1:19" ht="14.1" customHeight="1" x14ac:dyDescent="0.2">
      <c r="A99" s="1">
        <v>35</v>
      </c>
      <c r="B99" s="13"/>
      <c r="F99" s="12"/>
      <c r="G99" s="12"/>
      <c r="H99" s="12"/>
      <c r="I99" s="12"/>
      <c r="J99" s="11"/>
      <c r="K99" s="12"/>
      <c r="L99" s="11"/>
      <c r="M99" s="12"/>
      <c r="N99" s="12"/>
      <c r="O99" s="12"/>
      <c r="P99" s="12"/>
      <c r="Q99" s="12"/>
      <c r="R99" s="12"/>
      <c r="S99" s="12"/>
    </row>
    <row r="100" spans="1:19" ht="14.1" customHeight="1" x14ac:dyDescent="0.2">
      <c r="A100" s="1">
        <v>36</v>
      </c>
      <c r="B100" s="13"/>
      <c r="C100" s="17"/>
      <c r="F100" s="12"/>
      <c r="G100" s="12"/>
      <c r="H100" s="12"/>
      <c r="I100" s="12"/>
      <c r="J100" s="11"/>
      <c r="K100" s="12"/>
      <c r="L100" s="11"/>
      <c r="M100" s="12"/>
      <c r="N100" s="12"/>
      <c r="O100" s="12"/>
      <c r="P100" s="12"/>
      <c r="Q100" s="12"/>
      <c r="R100" s="12"/>
      <c r="S100" s="12"/>
    </row>
    <row r="101" spans="1:19" ht="14.1" customHeight="1" x14ac:dyDescent="0.2">
      <c r="A101" s="1">
        <v>37</v>
      </c>
      <c r="B101" s="13"/>
      <c r="C101" s="17"/>
      <c r="F101" s="12"/>
      <c r="G101" s="12"/>
      <c r="H101" s="12"/>
      <c r="I101" s="12"/>
      <c r="J101" s="11"/>
      <c r="K101" s="12"/>
      <c r="L101" s="11"/>
      <c r="M101" s="12"/>
      <c r="N101" s="12"/>
      <c r="O101" s="12"/>
      <c r="P101" s="12"/>
      <c r="Q101" s="12"/>
      <c r="R101" s="12"/>
      <c r="S101" s="12"/>
    </row>
    <row r="102" spans="1:19" ht="14.1" customHeight="1" x14ac:dyDescent="0.2">
      <c r="A102" s="1">
        <v>38</v>
      </c>
      <c r="B102" s="13"/>
      <c r="C102" s="6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</row>
    <row r="103" spans="1:19" ht="14.1" customHeight="1" x14ac:dyDescent="0.2">
      <c r="A103" s="2">
        <v>39</v>
      </c>
      <c r="B103" s="2" t="s">
        <v>50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51</v>
      </c>
      <c r="Q104" s="1" t="s">
        <v>52</v>
      </c>
    </row>
    <row r="105" spans="1:19" ht="14.1" customHeight="1" x14ac:dyDescent="0.2">
      <c r="A105" s="2" t="s">
        <v>0</v>
      </c>
      <c r="B105" s="2"/>
      <c r="C105" s="2"/>
      <c r="D105" s="2"/>
      <c r="E105" s="2"/>
      <c r="F105" s="2"/>
      <c r="G105" s="2"/>
      <c r="H105" s="2" t="s">
        <v>1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33" t="s">
        <v>56</v>
      </c>
    </row>
    <row r="106" spans="1:19" ht="14.1" customHeight="1" x14ac:dyDescent="0.2">
      <c r="A106" s="1" t="s">
        <v>3</v>
      </c>
      <c r="E106" s="1" t="s">
        <v>4</v>
      </c>
      <c r="G106" s="1" t="s">
        <v>5</v>
      </c>
      <c r="K106" s="8"/>
      <c r="L106" s="8"/>
      <c r="N106" s="8"/>
      <c r="O106" s="8"/>
      <c r="P106" s="8" t="s">
        <v>6</v>
      </c>
      <c r="S106" s="9"/>
    </row>
    <row r="107" spans="1:19" ht="14.1" customHeight="1" x14ac:dyDescent="0.2">
      <c r="G107" s="1" t="s">
        <v>7</v>
      </c>
      <c r="K107" s="7"/>
      <c r="L107" s="9"/>
      <c r="O107" s="7"/>
      <c r="P107" s="7"/>
      <c r="Q107" s="9" t="s">
        <v>9</v>
      </c>
      <c r="S107" s="7"/>
    </row>
    <row r="108" spans="1:19" ht="14.1" customHeight="1" x14ac:dyDescent="0.2">
      <c r="A108" s="1" t="s">
        <v>10</v>
      </c>
      <c r="G108" s="1" t="s">
        <v>11</v>
      </c>
      <c r="K108" s="7"/>
      <c r="L108" s="9"/>
      <c r="M108" s="7"/>
      <c r="P108" s="7"/>
      <c r="Q108" s="9" t="s">
        <v>12</v>
      </c>
      <c r="S108" s="7"/>
    </row>
    <row r="109" spans="1:19" ht="14.1" customHeight="1" x14ac:dyDescent="0.2">
      <c r="G109" s="1" t="s">
        <v>54</v>
      </c>
      <c r="K109" s="7"/>
      <c r="L109" s="9"/>
      <c r="M109" s="7"/>
      <c r="P109" s="7" t="s">
        <v>8</v>
      </c>
      <c r="Q109" s="9" t="s">
        <v>13</v>
      </c>
      <c r="S109" s="7"/>
    </row>
    <row r="110" spans="1:19" ht="14.1" customHeight="1" x14ac:dyDescent="0.2">
      <c r="K110" s="7"/>
      <c r="L110" s="9"/>
      <c r="M110" s="7"/>
      <c r="P110" s="7"/>
      <c r="Q110" s="9" t="s">
        <v>14</v>
      </c>
      <c r="S110" s="7"/>
    </row>
    <row r="111" spans="1:19" ht="14.1" customHeight="1" x14ac:dyDescent="0.2">
      <c r="A111" s="2" t="s">
        <v>15</v>
      </c>
      <c r="B111" s="2"/>
      <c r="C111" s="31"/>
      <c r="D111" s="2"/>
      <c r="E111" s="2"/>
      <c r="F111" s="2"/>
      <c r="G111" s="2" t="s">
        <v>54</v>
      </c>
      <c r="H111" s="2"/>
      <c r="I111" s="2"/>
      <c r="J111" s="2" t="s">
        <v>16</v>
      </c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4.1" customHeight="1" x14ac:dyDescent="0.2">
      <c r="B112" s="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ht="14.1" customHeight="1" x14ac:dyDescent="0.2">
      <c r="B113" s="4"/>
      <c r="C113" s="3"/>
      <c r="D113" s="3"/>
      <c r="E113" s="3"/>
      <c r="F113" s="3" t="s">
        <v>17</v>
      </c>
      <c r="G113" s="3"/>
      <c r="H113" s="3" t="s">
        <v>18</v>
      </c>
      <c r="I113" s="3"/>
      <c r="J113" s="3" t="s">
        <v>19</v>
      </c>
      <c r="K113" s="3"/>
      <c r="L113" s="3" t="s">
        <v>20</v>
      </c>
      <c r="M113" s="3"/>
      <c r="N113" s="3" t="s">
        <v>21</v>
      </c>
      <c r="O113" s="3"/>
      <c r="P113" s="3" t="s">
        <v>22</v>
      </c>
      <c r="Q113" s="3"/>
      <c r="R113" s="3" t="s">
        <v>23</v>
      </c>
      <c r="S113" s="3"/>
    </row>
    <row r="114" spans="1:19" ht="14.1" customHeight="1" x14ac:dyDescent="0.2">
      <c r="B114" s="4"/>
      <c r="C114" s="4"/>
      <c r="D114" s="4"/>
      <c r="E114" s="4"/>
      <c r="F114" s="4"/>
      <c r="G114" s="3"/>
      <c r="H114" s="4" t="s">
        <v>24</v>
      </c>
      <c r="I114" s="3"/>
      <c r="J114" s="4"/>
      <c r="K114" s="4"/>
      <c r="L114" s="4"/>
      <c r="M114" s="4"/>
      <c r="N114" s="4"/>
      <c r="O114" s="4"/>
      <c r="P114" s="4"/>
      <c r="Q114" s="4"/>
      <c r="R114" s="4" t="s">
        <v>25</v>
      </c>
      <c r="S114" s="4"/>
    </row>
    <row r="115" spans="1:19" ht="14.1" customHeight="1" x14ac:dyDescent="0.2">
      <c r="A115" s="1" t="s">
        <v>26</v>
      </c>
      <c r="B115" s="4"/>
      <c r="C115" s="4"/>
      <c r="D115" s="4"/>
      <c r="E115" s="4"/>
      <c r="F115" s="3"/>
      <c r="G115" s="4"/>
      <c r="H115" s="4" t="s">
        <v>27</v>
      </c>
      <c r="I115" s="4"/>
      <c r="J115" s="4" t="s">
        <v>28</v>
      </c>
      <c r="K115" s="4"/>
      <c r="L115" s="4" t="s">
        <v>29</v>
      </c>
      <c r="M115" s="4"/>
      <c r="N115" s="19"/>
      <c r="O115" s="19" t="s">
        <v>25</v>
      </c>
      <c r="P115" s="19"/>
      <c r="Q115" s="3"/>
      <c r="R115" s="4" t="s">
        <v>29</v>
      </c>
      <c r="S115" s="4"/>
    </row>
    <row r="116" spans="1:19" ht="14.1" customHeight="1" x14ac:dyDescent="0.2">
      <c r="A116" s="2" t="s">
        <v>30</v>
      </c>
      <c r="B116" s="5"/>
      <c r="C116" s="5" t="s">
        <v>31</v>
      </c>
      <c r="D116" s="5"/>
      <c r="E116" s="5"/>
      <c r="F116" s="10" t="s">
        <v>32</v>
      </c>
      <c r="G116" s="18"/>
      <c r="H116" s="18" t="s">
        <v>33</v>
      </c>
      <c r="I116" s="18"/>
      <c r="J116" s="10" t="s">
        <v>34</v>
      </c>
      <c r="K116" s="10"/>
      <c r="L116" s="10" t="s">
        <v>35</v>
      </c>
      <c r="M116" s="10"/>
      <c r="N116" s="5" t="s">
        <v>36</v>
      </c>
      <c r="O116" s="5"/>
      <c r="P116" s="10" t="s">
        <v>34</v>
      </c>
      <c r="Q116" s="10"/>
      <c r="R116" s="5" t="s">
        <v>35</v>
      </c>
      <c r="S116" s="10"/>
    </row>
    <row r="117" spans="1:19" ht="14.1" customHeight="1" x14ac:dyDescent="0.2">
      <c r="A117" s="1">
        <v>1</v>
      </c>
      <c r="B117" s="15"/>
      <c r="C117" s="6"/>
      <c r="D117" s="6"/>
      <c r="E117" s="6"/>
      <c r="F117" s="14"/>
      <c r="G117" s="14"/>
      <c r="H117" s="14"/>
      <c r="I117" s="14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spans="1:19" ht="14.1" customHeight="1" x14ac:dyDescent="0.2">
      <c r="A118" s="1">
        <v>2</v>
      </c>
      <c r="B118" s="15"/>
      <c r="C118" s="6" t="s">
        <v>37</v>
      </c>
      <c r="F118" s="21">
        <v>6.0000000000000001E-3</v>
      </c>
      <c r="G118" s="14"/>
      <c r="H118" s="62">
        <v>19333.333333333332</v>
      </c>
      <c r="I118" s="63"/>
      <c r="J118" s="76">
        <v>116</v>
      </c>
      <c r="K118" s="6"/>
      <c r="L118" s="6">
        <v>80</v>
      </c>
      <c r="M118" s="20" t="s">
        <v>17</v>
      </c>
      <c r="N118" s="27">
        <v>0.99755099999999997</v>
      </c>
      <c r="O118" s="14"/>
      <c r="P118" s="32">
        <v>79.804079999999999</v>
      </c>
      <c r="Q118" s="14"/>
      <c r="R118" s="6">
        <v>79.804079999999999</v>
      </c>
      <c r="S118" s="14"/>
    </row>
    <row r="119" spans="1:19" ht="14.1" customHeight="1" x14ac:dyDescent="0.2">
      <c r="A119" s="1">
        <v>3</v>
      </c>
      <c r="B119" s="13"/>
      <c r="C119" s="6"/>
      <c r="F119" s="21"/>
      <c r="G119" s="12"/>
      <c r="H119" s="62"/>
      <c r="I119" s="62"/>
      <c r="J119" s="77"/>
      <c r="K119" s="11"/>
      <c r="L119" s="11"/>
      <c r="M119" s="12"/>
      <c r="N119" s="12"/>
      <c r="O119" s="12"/>
      <c r="P119" s="11"/>
      <c r="Q119" s="12"/>
      <c r="R119" s="11"/>
      <c r="S119" s="12"/>
    </row>
    <row r="120" spans="1:19" ht="14.1" customHeight="1" x14ac:dyDescent="0.2">
      <c r="A120" s="1">
        <v>4</v>
      </c>
      <c r="B120" s="13"/>
      <c r="C120" s="6" t="s">
        <v>38</v>
      </c>
      <c r="F120" s="23" t="s">
        <v>39</v>
      </c>
      <c r="G120" s="12"/>
      <c r="H120" s="62">
        <v>17451</v>
      </c>
      <c r="I120" s="63"/>
      <c r="J120" s="62">
        <v>29</v>
      </c>
      <c r="K120" s="12"/>
      <c r="L120" s="12">
        <v>20</v>
      </c>
      <c r="M120" s="20" t="s">
        <v>17</v>
      </c>
      <c r="N120" s="27">
        <v>0.99755099999999997</v>
      </c>
      <c r="O120" s="12"/>
      <c r="P120" s="11">
        <v>19.95102</v>
      </c>
      <c r="Q120" s="12"/>
      <c r="R120" s="11">
        <v>19.95102</v>
      </c>
      <c r="S120" s="12"/>
    </row>
    <row r="121" spans="1:19" ht="14.1" customHeight="1" x14ac:dyDescent="0.2">
      <c r="A121" s="1">
        <v>5</v>
      </c>
      <c r="B121" s="13"/>
      <c r="C121" s="6"/>
      <c r="F121" s="21"/>
      <c r="G121" s="12"/>
      <c r="H121" s="62"/>
      <c r="I121" s="62"/>
      <c r="J121" s="6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1:19" ht="14.1" customHeight="1" x14ac:dyDescent="0.2">
      <c r="A122" s="1">
        <v>6</v>
      </c>
      <c r="B122" s="13"/>
      <c r="C122" s="6" t="s">
        <v>40</v>
      </c>
      <c r="F122" s="22">
        <v>7.6499999999999999E-2</v>
      </c>
      <c r="G122" s="12"/>
      <c r="H122" s="62">
        <v>278536</v>
      </c>
      <c r="I122" s="63"/>
      <c r="J122" s="62">
        <v>21308.004000000001</v>
      </c>
      <c r="K122" s="12"/>
      <c r="L122" s="12">
        <v>13134</v>
      </c>
      <c r="M122" s="20" t="s">
        <v>17</v>
      </c>
      <c r="N122" s="27">
        <v>0.99755099999999997</v>
      </c>
      <c r="O122" s="12"/>
      <c r="P122" s="11">
        <v>13101.834833999999</v>
      </c>
      <c r="Q122" s="12"/>
      <c r="R122" s="11">
        <v>13101.834833999999</v>
      </c>
      <c r="S122" s="12"/>
    </row>
    <row r="123" spans="1:19" ht="14.1" customHeight="1" x14ac:dyDescent="0.2">
      <c r="A123" s="1">
        <v>7</v>
      </c>
      <c r="B123" s="13"/>
      <c r="C123" s="6"/>
      <c r="F123" s="21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</row>
    <row r="124" spans="1:19" ht="14.1" customHeight="1" x14ac:dyDescent="0.2">
      <c r="A124" s="1">
        <v>8</v>
      </c>
      <c r="B124" s="13"/>
      <c r="C124" s="6" t="s">
        <v>41</v>
      </c>
      <c r="F124" s="21">
        <v>7.2000000000000005E-4</v>
      </c>
      <c r="G124" s="12"/>
      <c r="H124" s="12">
        <v>2596757</v>
      </c>
      <c r="I124" s="14"/>
      <c r="J124" s="12">
        <v>1869.6650400000001</v>
      </c>
      <c r="K124" s="12"/>
      <c r="L124" s="12">
        <v>1869.6650400000001</v>
      </c>
      <c r="M124" s="20"/>
      <c r="N124" s="27">
        <v>0.99755099999999997</v>
      </c>
      <c r="O124" s="12"/>
      <c r="P124" s="11">
        <v>1865.08623031704</v>
      </c>
      <c r="Q124" s="12"/>
      <c r="R124" s="11">
        <v>1865.08623031704</v>
      </c>
      <c r="S124" s="12"/>
    </row>
    <row r="125" spans="1:19" ht="14.1" customHeight="1" x14ac:dyDescent="0.2">
      <c r="A125" s="1">
        <v>9</v>
      </c>
      <c r="B125" s="13"/>
      <c r="C125" s="6"/>
      <c r="F125" s="2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spans="1:19" ht="14.1" customHeight="1" x14ac:dyDescent="0.2">
      <c r="A126" s="1">
        <v>10</v>
      </c>
      <c r="B126" s="13"/>
      <c r="C126" s="6" t="s">
        <v>42</v>
      </c>
      <c r="F126" s="23" t="s">
        <v>39</v>
      </c>
      <c r="G126" s="12"/>
      <c r="H126" s="23" t="s">
        <v>39</v>
      </c>
      <c r="I126" s="12"/>
      <c r="J126" s="12">
        <v>79396.866999999998</v>
      </c>
      <c r="K126" s="12"/>
      <c r="L126" s="12">
        <v>79288.866999999998</v>
      </c>
      <c r="M126" s="20" t="s">
        <v>18</v>
      </c>
      <c r="N126" s="27">
        <v>0.99755099999999997</v>
      </c>
      <c r="O126" s="12"/>
      <c r="P126" s="11">
        <v>79094.688564716998</v>
      </c>
      <c r="Q126" s="12"/>
      <c r="R126" s="11">
        <v>79094.688564716998</v>
      </c>
      <c r="S126" s="12"/>
    </row>
    <row r="127" spans="1:19" ht="14.1" customHeight="1" x14ac:dyDescent="0.2">
      <c r="A127" s="1">
        <v>11</v>
      </c>
      <c r="B127" s="13"/>
      <c r="C127" s="6"/>
      <c r="F127" s="2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1:19" ht="14.1" customHeight="1" x14ac:dyDescent="0.2">
      <c r="A128" s="1">
        <v>12</v>
      </c>
      <c r="B128" s="13"/>
      <c r="C128" s="6" t="s">
        <v>43</v>
      </c>
      <c r="F128" s="24">
        <v>2.5000000000000001E-2</v>
      </c>
      <c r="G128" s="12"/>
      <c r="H128" s="12">
        <v>2855886</v>
      </c>
      <c r="I128" s="14"/>
      <c r="J128" s="12">
        <v>71397.150000000009</v>
      </c>
      <c r="K128" s="12"/>
      <c r="L128" s="12">
        <v>71397.150000000009</v>
      </c>
      <c r="M128" s="12"/>
      <c r="N128" s="27">
        <v>0.99755099999999997</v>
      </c>
      <c r="O128" s="12"/>
      <c r="P128" s="11">
        <v>71222.298379650005</v>
      </c>
      <c r="Q128" s="12"/>
      <c r="R128" s="11">
        <v>71222.298379650005</v>
      </c>
      <c r="S128" s="12"/>
    </row>
    <row r="129" spans="1:19" ht="14.1" customHeight="1" x14ac:dyDescent="0.2">
      <c r="A129" s="1">
        <v>13</v>
      </c>
      <c r="B129" s="13"/>
      <c r="C129" s="6"/>
      <c r="F129" s="2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1:19" ht="14.1" customHeight="1" x14ac:dyDescent="0.2">
      <c r="A130" s="1">
        <v>14</v>
      </c>
      <c r="B130" s="13"/>
      <c r="C130" s="6" t="s">
        <v>44</v>
      </c>
      <c r="F130" s="23" t="s">
        <v>39</v>
      </c>
      <c r="G130" s="12"/>
      <c r="H130" s="23" t="s">
        <v>39</v>
      </c>
      <c r="I130" s="12"/>
      <c r="J130" s="12">
        <v>67469.438999999998</v>
      </c>
      <c r="K130" s="12"/>
      <c r="L130" s="12">
        <v>67469.438999999998</v>
      </c>
      <c r="M130" s="12"/>
      <c r="N130" s="27">
        <v>0.99755099999999997</v>
      </c>
      <c r="O130" s="12"/>
      <c r="P130" s="11">
        <v>67304.206343888989</v>
      </c>
      <c r="Q130" s="12"/>
      <c r="R130" s="11">
        <v>67304.206343888989</v>
      </c>
      <c r="S130" s="12"/>
    </row>
    <row r="131" spans="1:19" ht="14.1" customHeight="1" x14ac:dyDescent="0.2">
      <c r="A131" s="1">
        <v>15</v>
      </c>
      <c r="B131" s="13"/>
      <c r="C131" s="6"/>
      <c r="F131" s="22"/>
      <c r="G131" s="12"/>
      <c r="H131" s="12"/>
      <c r="I131" s="12"/>
      <c r="J131" s="11"/>
      <c r="K131" s="12"/>
      <c r="L131" s="11"/>
      <c r="M131" s="12"/>
      <c r="N131" s="12"/>
      <c r="O131" s="12"/>
      <c r="P131" s="11"/>
      <c r="Q131" s="12"/>
      <c r="R131" s="11"/>
      <c r="S131" s="12"/>
    </row>
    <row r="132" spans="1:19" ht="14.1" customHeight="1" x14ac:dyDescent="0.2">
      <c r="A132" s="1">
        <v>16</v>
      </c>
      <c r="B132" s="13"/>
      <c r="C132" s="6" t="s">
        <v>45</v>
      </c>
      <c r="F132" s="23" t="s">
        <v>39</v>
      </c>
      <c r="G132" s="12"/>
      <c r="H132" s="23" t="s">
        <v>39</v>
      </c>
      <c r="I132" s="12"/>
      <c r="J132" s="11">
        <v>179.06700000000001</v>
      </c>
      <c r="K132" s="12"/>
      <c r="L132" s="12">
        <v>179.06700000000001</v>
      </c>
      <c r="M132" s="12"/>
      <c r="N132" s="27">
        <v>0.99755099999999997</v>
      </c>
      <c r="O132" s="12"/>
      <c r="P132" s="11">
        <v>178.628464917</v>
      </c>
      <c r="Q132" s="12"/>
      <c r="R132" s="11">
        <v>178.628464917</v>
      </c>
      <c r="S132" s="12"/>
    </row>
    <row r="133" spans="1:19" ht="14.1" customHeight="1" x14ac:dyDescent="0.2">
      <c r="A133" s="1">
        <v>17</v>
      </c>
      <c r="B133" s="13"/>
      <c r="C133" s="6"/>
      <c r="F133" s="22"/>
      <c r="G133" s="12"/>
      <c r="H133" s="12"/>
      <c r="I133" s="12"/>
      <c r="J133" s="11"/>
      <c r="K133" s="12"/>
      <c r="L133" s="11"/>
      <c r="M133" s="12"/>
      <c r="N133" s="12"/>
      <c r="O133" s="12"/>
      <c r="P133" s="11"/>
      <c r="Q133" s="12"/>
      <c r="R133" s="11"/>
      <c r="S133" s="12"/>
    </row>
    <row r="134" spans="1:19" ht="14.1" customHeight="1" x14ac:dyDescent="0.2">
      <c r="A134" s="1">
        <v>18</v>
      </c>
      <c r="B134" s="13"/>
      <c r="C134" s="6" t="s">
        <v>46</v>
      </c>
      <c r="F134" s="23" t="s">
        <v>39</v>
      </c>
      <c r="G134" s="12"/>
      <c r="H134" s="23" t="s">
        <v>39</v>
      </c>
      <c r="I134" s="12"/>
      <c r="J134" s="11">
        <v>-638.66599999999994</v>
      </c>
      <c r="L134" s="12">
        <v>-638.66599999999994</v>
      </c>
      <c r="M134" s="20" t="s">
        <v>19</v>
      </c>
      <c r="N134" s="27">
        <v>0.99755099999999997</v>
      </c>
      <c r="O134" s="12"/>
      <c r="P134" s="11">
        <v>-637.10190696599989</v>
      </c>
      <c r="Q134" s="12"/>
      <c r="R134" s="11">
        <v>-637.10190696599989</v>
      </c>
      <c r="S134" s="12"/>
    </row>
    <row r="135" spans="1:19" ht="14.1" customHeight="1" x14ac:dyDescent="0.2">
      <c r="A135" s="1">
        <v>19</v>
      </c>
      <c r="B135" s="13"/>
      <c r="C135" s="6"/>
      <c r="F135" s="12"/>
      <c r="G135" s="12"/>
      <c r="H135" s="12"/>
      <c r="I135" s="12"/>
      <c r="J135" s="11"/>
      <c r="K135" s="12"/>
      <c r="L135" s="11"/>
      <c r="M135" s="12"/>
      <c r="N135" s="12"/>
      <c r="O135" s="12"/>
      <c r="P135" s="11"/>
      <c r="Q135" s="12"/>
      <c r="R135" s="11"/>
      <c r="S135" s="12"/>
    </row>
    <row r="136" spans="1:19" ht="14.1" customHeight="1" x14ac:dyDescent="0.2">
      <c r="A136" s="1">
        <v>20</v>
      </c>
      <c r="B136" s="13"/>
      <c r="C136" s="6" t="s">
        <v>28</v>
      </c>
      <c r="F136" s="12"/>
      <c r="G136" s="12"/>
      <c r="H136" s="12"/>
      <c r="I136" s="12"/>
      <c r="J136" s="25">
        <v>241126.52604000003</v>
      </c>
      <c r="K136" s="12"/>
      <c r="L136" s="25">
        <v>232799.52204000001</v>
      </c>
      <c r="M136" s="12"/>
      <c r="N136" s="30"/>
      <c r="O136" s="12"/>
      <c r="P136" s="25">
        <v>232229.39601052407</v>
      </c>
      <c r="Q136" s="12"/>
      <c r="R136" s="25">
        <v>232229.39601052407</v>
      </c>
      <c r="S136" s="12"/>
    </row>
    <row r="137" spans="1:19" ht="14.1" customHeight="1" x14ac:dyDescent="0.2">
      <c r="A137" s="1">
        <v>21</v>
      </c>
      <c r="B137" s="13"/>
      <c r="C137" s="6"/>
      <c r="F137" s="12"/>
      <c r="G137" s="12"/>
      <c r="H137" s="12"/>
      <c r="I137" s="12"/>
      <c r="J137" s="11"/>
      <c r="K137" s="12"/>
      <c r="L137" s="11"/>
      <c r="M137" s="12"/>
      <c r="N137" s="12"/>
      <c r="O137" s="12"/>
      <c r="P137" s="11"/>
      <c r="Q137" s="12"/>
      <c r="R137" s="11"/>
      <c r="S137" s="12"/>
    </row>
    <row r="138" spans="1:19" ht="14.1" customHeight="1" x14ac:dyDescent="0.2">
      <c r="A138" s="1">
        <v>22</v>
      </c>
      <c r="B138" s="13"/>
      <c r="C138" s="6"/>
      <c r="F138" s="12"/>
      <c r="G138" s="12"/>
      <c r="H138" s="12"/>
      <c r="I138" s="12"/>
      <c r="J138" s="11"/>
      <c r="K138" s="12"/>
      <c r="L138" s="11"/>
      <c r="M138" s="12"/>
      <c r="N138" s="12"/>
      <c r="O138" s="12"/>
      <c r="P138" s="11"/>
      <c r="Q138" s="12"/>
      <c r="R138" s="11"/>
      <c r="S138" s="12"/>
    </row>
    <row r="139" spans="1:19" ht="14.1" customHeight="1" x14ac:dyDescent="0.2">
      <c r="A139" s="1">
        <v>23</v>
      </c>
      <c r="B139" s="13"/>
      <c r="C139" s="6"/>
      <c r="F139" s="12"/>
      <c r="G139" s="12"/>
      <c r="H139" s="12"/>
      <c r="I139" s="12"/>
      <c r="J139" s="11"/>
      <c r="K139" s="12"/>
      <c r="L139" s="11"/>
      <c r="M139" s="12"/>
      <c r="N139" s="12"/>
      <c r="O139" s="12"/>
      <c r="P139" s="11"/>
      <c r="Q139" s="12"/>
      <c r="R139" s="11"/>
      <c r="S139" s="12"/>
    </row>
    <row r="140" spans="1:19" ht="14.1" customHeight="1" x14ac:dyDescent="0.2">
      <c r="A140" s="1">
        <v>24</v>
      </c>
      <c r="B140" s="13"/>
      <c r="C140" s="26" t="s">
        <v>47</v>
      </c>
      <c r="F140" s="12"/>
      <c r="G140" s="12"/>
      <c r="H140" s="12"/>
      <c r="I140" s="12"/>
      <c r="J140" s="11"/>
      <c r="K140" s="12"/>
      <c r="L140" s="11"/>
      <c r="M140" s="12"/>
      <c r="N140" s="12"/>
      <c r="O140" s="12"/>
      <c r="P140" s="11"/>
      <c r="Q140" s="12"/>
      <c r="R140" s="11"/>
      <c r="S140" s="12"/>
    </row>
    <row r="141" spans="1:19" ht="14.1" customHeight="1" x14ac:dyDescent="0.2">
      <c r="A141" s="1">
        <v>25</v>
      </c>
      <c r="B141" s="13"/>
      <c r="F141" s="12"/>
      <c r="G141" s="12"/>
      <c r="H141" s="12"/>
      <c r="I141" s="12"/>
      <c r="J141" s="11"/>
      <c r="K141" s="12"/>
      <c r="L141" s="11"/>
      <c r="M141" s="12"/>
      <c r="N141" s="12"/>
      <c r="O141" s="12"/>
      <c r="P141" s="11"/>
      <c r="Q141" s="12"/>
      <c r="R141" s="11"/>
      <c r="S141" s="12"/>
    </row>
    <row r="142" spans="1:19" ht="14.1" customHeight="1" x14ac:dyDescent="0.2">
      <c r="A142" s="1">
        <v>26</v>
      </c>
      <c r="B142" s="13"/>
      <c r="C142" s="26" t="s">
        <v>55</v>
      </c>
      <c r="F142" s="12"/>
      <c r="G142" s="12"/>
      <c r="H142" s="12"/>
      <c r="I142" s="12"/>
      <c r="J142" s="11"/>
      <c r="K142" s="12"/>
      <c r="L142" s="11"/>
      <c r="M142" s="12"/>
      <c r="N142" s="12"/>
      <c r="O142" s="12"/>
      <c r="P142" s="11"/>
      <c r="Q142" s="12"/>
      <c r="R142" s="11"/>
      <c r="S142" s="12"/>
    </row>
    <row r="143" spans="1:19" ht="14.1" customHeight="1" x14ac:dyDescent="0.2">
      <c r="A143" s="1">
        <v>27</v>
      </c>
      <c r="B143" s="13"/>
      <c r="F143" s="12"/>
      <c r="G143" s="12"/>
      <c r="H143" s="12"/>
      <c r="I143" s="12"/>
      <c r="J143" s="11"/>
      <c r="K143" s="12"/>
      <c r="L143" s="11"/>
      <c r="M143" s="12"/>
      <c r="N143" s="12"/>
      <c r="O143" s="12"/>
      <c r="P143" s="11"/>
      <c r="Q143" s="12"/>
      <c r="R143" s="11"/>
      <c r="S143" s="12"/>
    </row>
    <row r="144" spans="1:19" ht="14.1" customHeight="1" x14ac:dyDescent="0.2">
      <c r="A144" s="1">
        <v>28</v>
      </c>
      <c r="B144" s="13"/>
      <c r="C144" s="26" t="s">
        <v>57</v>
      </c>
      <c r="F144" s="12"/>
      <c r="G144" s="12"/>
      <c r="H144" s="12"/>
      <c r="I144" s="12"/>
      <c r="J144" s="11"/>
      <c r="K144" s="12"/>
      <c r="L144" s="11"/>
      <c r="M144" s="12"/>
      <c r="N144" s="12"/>
      <c r="O144" s="12"/>
      <c r="P144" s="12"/>
      <c r="Q144" s="12"/>
      <c r="R144" s="12"/>
      <c r="S144" s="12"/>
    </row>
    <row r="145" spans="1:19" ht="14.1" customHeight="1" x14ac:dyDescent="0.2">
      <c r="A145" s="1">
        <v>29</v>
      </c>
      <c r="B145" s="13"/>
      <c r="F145" s="12"/>
      <c r="G145" s="12"/>
      <c r="H145" s="12"/>
      <c r="I145" s="12"/>
      <c r="J145" s="11"/>
      <c r="K145" s="12"/>
      <c r="L145" s="11"/>
      <c r="M145" s="12"/>
      <c r="N145" s="12"/>
      <c r="O145" s="12"/>
      <c r="P145" s="12"/>
      <c r="Q145" s="12"/>
      <c r="R145" s="12"/>
      <c r="S145" s="12"/>
    </row>
    <row r="146" spans="1:19" ht="14.1" customHeight="1" x14ac:dyDescent="0.2">
      <c r="A146" s="1">
        <v>30</v>
      </c>
      <c r="B146" s="13"/>
      <c r="F146" s="12"/>
      <c r="G146" s="12"/>
      <c r="H146" s="12"/>
      <c r="I146" s="12"/>
      <c r="J146" s="11"/>
      <c r="K146" s="12"/>
      <c r="L146" s="11"/>
      <c r="M146" s="12"/>
      <c r="N146" s="12"/>
      <c r="O146" s="12"/>
      <c r="P146" s="12"/>
      <c r="Q146" s="12"/>
      <c r="R146" s="12"/>
      <c r="S146" s="12"/>
    </row>
    <row r="147" spans="1:19" ht="14.1" customHeight="1" x14ac:dyDescent="0.2">
      <c r="A147" s="1">
        <v>31</v>
      </c>
      <c r="B147" s="16"/>
      <c r="F147" s="12"/>
      <c r="G147" s="12"/>
      <c r="H147" s="12"/>
      <c r="I147" s="12"/>
      <c r="J147" s="11"/>
      <c r="K147" s="12"/>
      <c r="L147" s="11"/>
      <c r="M147" s="12"/>
      <c r="N147" s="12"/>
      <c r="O147" s="12"/>
      <c r="P147" s="12"/>
      <c r="Q147" s="12"/>
      <c r="R147" s="12"/>
      <c r="S147" s="12"/>
    </row>
    <row r="148" spans="1:19" ht="14.1" customHeight="1" x14ac:dyDescent="0.2">
      <c r="A148" s="1">
        <v>32</v>
      </c>
      <c r="B148" s="13"/>
      <c r="C148" s="26"/>
      <c r="F148" s="12"/>
      <c r="G148" s="12"/>
      <c r="H148" s="12"/>
      <c r="I148" s="12"/>
      <c r="J148" s="11"/>
      <c r="K148" s="12"/>
      <c r="L148" s="11"/>
      <c r="M148" s="12"/>
      <c r="N148" s="12"/>
      <c r="O148" s="12"/>
      <c r="P148" s="12"/>
      <c r="Q148" s="12"/>
      <c r="R148" s="12"/>
      <c r="S148" s="12"/>
    </row>
    <row r="149" spans="1:19" ht="14.1" customHeight="1" x14ac:dyDescent="0.2">
      <c r="A149" s="1">
        <v>33</v>
      </c>
      <c r="B149" s="13"/>
      <c r="F149" s="12"/>
      <c r="G149" s="12"/>
      <c r="H149" s="12"/>
      <c r="I149" s="12"/>
      <c r="J149" s="11"/>
      <c r="K149" s="12"/>
      <c r="L149" s="11"/>
      <c r="M149" s="12"/>
      <c r="N149" s="12"/>
      <c r="O149" s="12"/>
      <c r="P149" s="12"/>
      <c r="Q149" s="12"/>
      <c r="R149" s="12"/>
      <c r="S149" s="12"/>
    </row>
    <row r="150" spans="1:19" ht="14.1" customHeight="1" x14ac:dyDescent="0.2">
      <c r="A150" s="1">
        <v>34</v>
      </c>
      <c r="B150" s="13"/>
      <c r="C150" s="28"/>
      <c r="F150" s="12"/>
      <c r="G150" s="12"/>
      <c r="H150" s="12"/>
      <c r="I150" s="12"/>
      <c r="J150" s="11"/>
      <c r="K150" s="12"/>
      <c r="L150" s="11"/>
      <c r="M150" s="12"/>
      <c r="N150" s="12"/>
      <c r="O150" s="12"/>
      <c r="P150" s="12"/>
      <c r="Q150" s="12"/>
      <c r="R150" s="12"/>
      <c r="S150" s="12"/>
    </row>
    <row r="151" spans="1:19" ht="14.1" customHeight="1" x14ac:dyDescent="0.2">
      <c r="A151" s="1">
        <v>35</v>
      </c>
      <c r="B151" s="13"/>
      <c r="C151" s="17"/>
      <c r="F151" s="12"/>
      <c r="G151" s="12"/>
      <c r="H151" s="12"/>
      <c r="I151" s="12"/>
      <c r="J151" s="11"/>
      <c r="K151" s="12"/>
      <c r="L151" s="11"/>
      <c r="M151" s="12"/>
      <c r="N151" s="12"/>
      <c r="O151" s="12"/>
      <c r="P151" s="12"/>
      <c r="Q151" s="12"/>
      <c r="R151" s="12"/>
      <c r="S151" s="12"/>
    </row>
    <row r="152" spans="1:19" ht="14.1" customHeight="1" x14ac:dyDescent="0.2">
      <c r="A152" s="1">
        <v>36</v>
      </c>
      <c r="B152" s="13"/>
      <c r="C152" s="26"/>
      <c r="F152" s="12"/>
      <c r="G152" s="12"/>
      <c r="H152" s="12"/>
      <c r="I152" s="12"/>
      <c r="J152" s="11"/>
      <c r="K152" s="12"/>
      <c r="L152" s="11"/>
      <c r="M152" s="12"/>
      <c r="N152" s="12"/>
      <c r="O152" s="12"/>
      <c r="P152" s="12"/>
      <c r="Q152" s="12"/>
      <c r="R152" s="12"/>
      <c r="S152" s="12"/>
    </row>
    <row r="153" spans="1:19" ht="14.1" customHeight="1" x14ac:dyDescent="0.2">
      <c r="A153" s="1">
        <v>37</v>
      </c>
      <c r="B153" s="13"/>
      <c r="C153" s="17"/>
      <c r="F153" s="12"/>
      <c r="G153" s="12"/>
      <c r="H153" s="12"/>
      <c r="I153" s="12"/>
      <c r="J153" s="11"/>
      <c r="K153" s="12"/>
      <c r="L153" s="11"/>
      <c r="M153" s="12"/>
      <c r="N153" s="12"/>
      <c r="O153" s="12"/>
      <c r="P153" s="12"/>
      <c r="Q153" s="12"/>
      <c r="R153" s="12"/>
      <c r="S153" s="12"/>
    </row>
    <row r="154" spans="1:19" ht="14.1" customHeight="1" x14ac:dyDescent="0.2">
      <c r="A154" s="1">
        <v>38</v>
      </c>
      <c r="B154" s="13"/>
      <c r="C154" s="6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1:19" ht="14.1" customHeight="1" x14ac:dyDescent="0.2">
      <c r="A155" s="2">
        <v>39</v>
      </c>
      <c r="B155" s="2" t="s">
        <v>50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4.1" customHeight="1" x14ac:dyDescent="0.2">
      <c r="A156" s="1" t="s">
        <v>51</v>
      </c>
      <c r="Q156" s="1" t="s">
        <v>52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1"/>
  <dimension ref="A1:S156"/>
  <sheetViews>
    <sheetView showGridLines="0" tabSelected="1" view="pageBreakPreview" zoomScale="60" zoomScaleNormal="100" workbookViewId="0">
      <selection activeCell="J20" sqref="J20"/>
    </sheetView>
  </sheetViews>
  <sheetFormatPr defaultColWidth="9.109375" defaultRowHeight="14.1" customHeight="1" x14ac:dyDescent="0.2"/>
  <cols>
    <col min="1" max="1" width="3.5546875" style="1" customWidth="1"/>
    <col min="2" max="2" width="3.109375" style="1" customWidth="1"/>
    <col min="3" max="3" width="9.5546875" style="1" customWidth="1"/>
    <col min="4" max="4" width="12.44140625" style="1" customWidth="1"/>
    <col min="5" max="5" width="5.6640625" style="1" customWidth="1"/>
    <col min="6" max="6" width="11.44140625" style="1" customWidth="1"/>
    <col min="7" max="11" width="9.5546875" style="1" customWidth="1"/>
    <col min="12" max="12" width="14" style="1" customWidth="1"/>
    <col min="13" max="15" width="9.5546875" style="1" customWidth="1"/>
    <col min="16" max="16" width="12.33203125" style="1" customWidth="1"/>
    <col min="17" max="18" width="9.5546875" style="1" customWidth="1"/>
    <col min="19" max="19" width="11.21875" style="1" customWidth="1"/>
    <col min="20" max="16384" width="9.109375" style="1"/>
  </cols>
  <sheetData>
    <row r="1" spans="1:19" ht="14.1" customHeight="1" thickBot="1" x14ac:dyDescent="0.25">
      <c r="A1" s="2" t="s">
        <v>0</v>
      </c>
      <c r="B1" s="2"/>
      <c r="C1" s="2"/>
      <c r="D1" s="2"/>
      <c r="E1" s="2"/>
      <c r="F1" s="2"/>
      <c r="G1" s="2"/>
      <c r="H1" s="2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33" t="s">
        <v>2</v>
      </c>
    </row>
    <row r="2" spans="1:19" ht="14.1" customHeight="1" x14ac:dyDescent="0.2">
      <c r="A2" s="1" t="s">
        <v>3</v>
      </c>
      <c r="E2" s="1" t="s">
        <v>4</v>
      </c>
      <c r="G2" s="1" t="s">
        <v>5</v>
      </c>
      <c r="K2" s="8"/>
      <c r="L2" s="8"/>
      <c r="N2" s="8"/>
      <c r="O2" s="8"/>
      <c r="P2" s="8" t="s">
        <v>6</v>
      </c>
      <c r="S2" s="9"/>
    </row>
    <row r="3" spans="1:19" ht="14.1" customHeight="1" x14ac:dyDescent="0.2">
      <c r="G3" s="1" t="s">
        <v>7</v>
      </c>
      <c r="K3" s="7"/>
      <c r="L3" s="9"/>
      <c r="O3" s="7"/>
      <c r="P3" s="7" t="s">
        <v>8</v>
      </c>
      <c r="Q3" s="9" t="s">
        <v>9</v>
      </c>
      <c r="S3" s="7"/>
    </row>
    <row r="4" spans="1:19" ht="14.1" customHeight="1" x14ac:dyDescent="0.2">
      <c r="A4" s="1" t="s">
        <v>10</v>
      </c>
      <c r="G4" s="1" t="s">
        <v>11</v>
      </c>
      <c r="K4" s="7"/>
      <c r="L4" s="9"/>
      <c r="M4" s="7"/>
      <c r="P4" s="7"/>
      <c r="Q4" s="9" t="s">
        <v>12</v>
      </c>
      <c r="S4" s="7"/>
    </row>
    <row r="5" spans="1:19" ht="14.1" customHeight="1" x14ac:dyDescent="0.2">
      <c r="K5" s="7"/>
      <c r="L5" s="9"/>
      <c r="M5" s="7"/>
      <c r="P5" s="7"/>
      <c r="Q5" s="9" t="s">
        <v>13</v>
      </c>
      <c r="S5" s="7"/>
    </row>
    <row r="6" spans="1:19" ht="14.1" customHeight="1" x14ac:dyDescent="0.2">
      <c r="K6" s="7"/>
      <c r="L6" s="9"/>
      <c r="M6" s="7"/>
      <c r="P6" s="7"/>
      <c r="Q6" s="9" t="s">
        <v>875</v>
      </c>
      <c r="S6" s="7"/>
    </row>
    <row r="7" spans="1:19" ht="14.1" customHeight="1" thickBot="1" x14ac:dyDescent="0.25">
      <c r="A7" s="2" t="s">
        <v>874</v>
      </c>
      <c r="B7" s="2"/>
      <c r="C7" s="31"/>
      <c r="D7" s="2"/>
      <c r="E7" s="2"/>
      <c r="F7" s="2"/>
      <c r="G7" s="2"/>
      <c r="H7" s="2"/>
      <c r="I7" s="2"/>
      <c r="J7" s="2" t="s">
        <v>16</v>
      </c>
      <c r="K7" s="2"/>
      <c r="L7" s="2"/>
      <c r="M7" s="2"/>
      <c r="N7" s="2"/>
      <c r="O7" s="2"/>
      <c r="P7" s="2"/>
      <c r="Q7" s="2"/>
      <c r="R7" s="2"/>
      <c r="S7" s="2"/>
    </row>
    <row r="8" spans="1:19" ht="14.1" customHeight="1" x14ac:dyDescent="0.2"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4.1" customHeight="1" x14ac:dyDescent="0.2">
      <c r="B9" s="4"/>
      <c r="C9" s="3"/>
      <c r="D9" s="3"/>
      <c r="E9" s="3"/>
      <c r="F9" s="3" t="s">
        <v>17</v>
      </c>
      <c r="G9" s="3"/>
      <c r="H9" s="3" t="s">
        <v>18</v>
      </c>
      <c r="I9" s="3"/>
      <c r="J9" s="3" t="s">
        <v>19</v>
      </c>
      <c r="K9" s="3"/>
      <c r="L9" s="3" t="s">
        <v>20</v>
      </c>
      <c r="M9" s="3"/>
      <c r="N9" s="3" t="s">
        <v>21</v>
      </c>
      <c r="O9" s="3"/>
      <c r="P9" s="3" t="s">
        <v>22</v>
      </c>
      <c r="Q9" s="3"/>
      <c r="R9" s="3" t="s">
        <v>23</v>
      </c>
      <c r="S9" s="3"/>
    </row>
    <row r="10" spans="1:19" ht="14.1" customHeight="1" x14ac:dyDescent="0.2">
      <c r="B10" s="4"/>
      <c r="C10" s="4"/>
      <c r="D10" s="4"/>
      <c r="E10" s="4"/>
      <c r="F10" s="4"/>
      <c r="G10" s="3"/>
      <c r="H10" s="4" t="s">
        <v>24</v>
      </c>
      <c r="I10" s="3"/>
      <c r="J10" s="4"/>
      <c r="K10" s="4"/>
      <c r="L10" s="4"/>
      <c r="M10" s="4"/>
      <c r="N10" s="4"/>
      <c r="O10" s="4"/>
      <c r="P10" s="4"/>
      <c r="Q10" s="4"/>
      <c r="R10" s="4" t="s">
        <v>25</v>
      </c>
      <c r="S10" s="4"/>
    </row>
    <row r="11" spans="1:19" ht="14.1" customHeight="1" x14ac:dyDescent="0.2">
      <c r="A11" s="1" t="s">
        <v>26</v>
      </c>
      <c r="B11" s="4"/>
      <c r="C11" s="4"/>
      <c r="D11" s="4"/>
      <c r="E11" s="4"/>
      <c r="F11" s="3"/>
      <c r="G11" s="4"/>
      <c r="H11" s="4" t="s">
        <v>27</v>
      </c>
      <c r="I11" s="4"/>
      <c r="J11" s="4" t="s">
        <v>28</v>
      </c>
      <c r="K11" s="4"/>
      <c r="L11" s="4" t="s">
        <v>29</v>
      </c>
      <c r="M11" s="4"/>
      <c r="N11" s="19"/>
      <c r="O11" s="19" t="s">
        <v>25</v>
      </c>
      <c r="P11" s="19"/>
      <c r="Q11" s="3"/>
      <c r="R11" s="4" t="s">
        <v>29</v>
      </c>
      <c r="S11" s="4"/>
    </row>
    <row r="12" spans="1:19" ht="14.1" customHeight="1" thickBot="1" x14ac:dyDescent="0.25">
      <c r="A12" s="2" t="s">
        <v>30</v>
      </c>
      <c r="B12" s="5"/>
      <c r="C12" s="5" t="s">
        <v>31</v>
      </c>
      <c r="D12" s="5"/>
      <c r="E12" s="5"/>
      <c r="F12" s="10" t="s">
        <v>32</v>
      </c>
      <c r="G12" s="18"/>
      <c r="H12" s="18" t="s">
        <v>33</v>
      </c>
      <c r="I12" s="18"/>
      <c r="J12" s="10" t="s">
        <v>34</v>
      </c>
      <c r="K12" s="10"/>
      <c r="L12" s="10" t="s">
        <v>35</v>
      </c>
      <c r="M12" s="10"/>
      <c r="N12" s="5" t="s">
        <v>36</v>
      </c>
      <c r="O12" s="5"/>
      <c r="P12" s="10" t="s">
        <v>34</v>
      </c>
      <c r="Q12" s="10"/>
      <c r="R12" s="5" t="s">
        <v>35</v>
      </c>
      <c r="S12" s="10"/>
    </row>
    <row r="13" spans="1:19" ht="14.1" customHeight="1" x14ac:dyDescent="0.2">
      <c r="A13" s="1">
        <v>1</v>
      </c>
      <c r="B13" s="15"/>
      <c r="C13" s="6"/>
      <c r="D13" s="6"/>
      <c r="E13" s="6"/>
      <c r="F13" s="14"/>
      <c r="G13" s="14"/>
      <c r="H13" s="14"/>
      <c r="I13" s="14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14.1" customHeight="1" x14ac:dyDescent="0.2">
      <c r="A14" s="1">
        <v>2</v>
      </c>
      <c r="B14" s="15"/>
      <c r="C14" s="6" t="s">
        <v>37</v>
      </c>
      <c r="F14" s="21">
        <v>6.0000000000000001E-3</v>
      </c>
      <c r="G14" s="14"/>
      <c r="H14" s="62">
        <f>ROUND('FICA, FUTA &amp; SUTA from C-35'!F24/1000,0)</f>
        <v>17829</v>
      </c>
      <c r="I14" s="63"/>
      <c r="J14" s="76">
        <f>F14*H14</f>
        <v>106.974</v>
      </c>
      <c r="K14" s="6"/>
      <c r="L14" s="6">
        <f>'FICA, FUTA &amp; SUTA from C-35'!F67</f>
        <v>72</v>
      </c>
      <c r="M14" s="20" t="s">
        <v>17</v>
      </c>
      <c r="N14" s="27">
        <f>'Non Payroll Support 2025'!V13</f>
        <v>0.99754500000000002</v>
      </c>
      <c r="O14" s="14"/>
      <c r="P14" s="6">
        <f>L14*N14</f>
        <v>71.823239999999998</v>
      </c>
      <c r="Q14" s="14"/>
      <c r="R14" s="6">
        <f>+P14</f>
        <v>71.823239999999998</v>
      </c>
      <c r="S14" s="14"/>
    </row>
    <row r="15" spans="1:19" ht="14.1" customHeight="1" x14ac:dyDescent="0.2">
      <c r="A15" s="1">
        <v>3</v>
      </c>
      <c r="B15" s="13"/>
      <c r="C15" s="6"/>
      <c r="F15" s="21"/>
      <c r="G15" s="12"/>
      <c r="H15" s="62"/>
      <c r="I15" s="62"/>
      <c r="J15" s="77"/>
      <c r="K15" s="11"/>
      <c r="L15" s="11"/>
      <c r="M15" s="12"/>
      <c r="N15" s="12"/>
      <c r="O15" s="12"/>
      <c r="P15" s="11"/>
      <c r="Q15" s="12"/>
      <c r="R15" s="11"/>
      <c r="S15" s="12"/>
    </row>
    <row r="16" spans="1:19" ht="14.1" customHeight="1" x14ac:dyDescent="0.2">
      <c r="A16" s="1">
        <v>4</v>
      </c>
      <c r="B16" s="13"/>
      <c r="C16" s="6" t="s">
        <v>38</v>
      </c>
      <c r="F16" s="23" t="s">
        <v>39</v>
      </c>
      <c r="G16" s="12"/>
      <c r="H16" s="62">
        <f>ROUND('FICA, FUTA &amp; SUTA from C-35'!F24/1000,0)</f>
        <v>17829</v>
      </c>
      <c r="I16" s="62"/>
      <c r="J16" s="62">
        <f>ROUND('FICA, FUTA &amp; SUTA from C-35'!F4/1000,0)</f>
        <v>30</v>
      </c>
      <c r="K16" s="12"/>
      <c r="L16" s="12">
        <f>'FICA, FUTA &amp; SUTA from C-35'!F68</f>
        <v>20</v>
      </c>
      <c r="M16" s="20" t="s">
        <v>17</v>
      </c>
      <c r="N16" s="27">
        <f>'Non Payroll Support 2025'!V13</f>
        <v>0.99754500000000002</v>
      </c>
      <c r="O16" s="12"/>
      <c r="P16" s="11">
        <f>L16*N16</f>
        <v>19.950900000000001</v>
      </c>
      <c r="Q16" s="12"/>
      <c r="R16" s="11">
        <f>+P16</f>
        <v>19.950900000000001</v>
      </c>
      <c r="S16" s="12"/>
    </row>
    <row r="17" spans="1:19" ht="14.1" customHeight="1" x14ac:dyDescent="0.2">
      <c r="A17" s="1">
        <v>5</v>
      </c>
      <c r="B17" s="13"/>
      <c r="C17" s="6"/>
      <c r="F17" s="21"/>
      <c r="G17" s="12"/>
      <c r="H17" s="62"/>
      <c r="I17" s="62"/>
      <c r="J17" s="6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4.1" customHeight="1" x14ac:dyDescent="0.2">
      <c r="A18" s="1">
        <v>6</v>
      </c>
      <c r="B18" s="13"/>
      <c r="C18" s="6" t="s">
        <v>40</v>
      </c>
      <c r="F18" s="22">
        <v>7.6499999999999999E-2</v>
      </c>
      <c r="G18" s="12"/>
      <c r="H18" s="62">
        <f>ROUND('FICA, FUTA &amp; SUTA from C-35'!F19/1000,0)</f>
        <v>284982</v>
      </c>
      <c r="I18" s="62"/>
      <c r="J18" s="62">
        <f>F18*H18</f>
        <v>21801.123</v>
      </c>
      <c r="K18" s="12"/>
      <c r="L18" s="12">
        <f>'FICA, FUTA &amp; SUTA from C-35'!F66</f>
        <v>15865</v>
      </c>
      <c r="M18" s="20" t="s">
        <v>17</v>
      </c>
      <c r="N18" s="27">
        <f>'Non Payroll Support 2025'!V13</f>
        <v>0.99754500000000002</v>
      </c>
      <c r="O18" s="12"/>
      <c r="P18" s="11">
        <f>L18*N18</f>
        <v>15826.051425</v>
      </c>
      <c r="Q18" s="12"/>
      <c r="R18" s="11">
        <f>+P18</f>
        <v>15826.051425</v>
      </c>
      <c r="S18" s="12"/>
    </row>
    <row r="19" spans="1:19" ht="14.1" customHeight="1" x14ac:dyDescent="0.2">
      <c r="A19" s="1">
        <v>7</v>
      </c>
      <c r="B19" s="13"/>
      <c r="C19" s="6"/>
      <c r="F19" s="21"/>
      <c r="G19" s="12"/>
      <c r="H19" s="14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4.1" customHeight="1" x14ac:dyDescent="0.2">
      <c r="A20" s="1">
        <v>8</v>
      </c>
      <c r="B20" s="13"/>
      <c r="C20" s="6" t="s">
        <v>41</v>
      </c>
      <c r="F20" s="21">
        <v>7.2000000000000005E-4</v>
      </c>
      <c r="G20" s="12"/>
      <c r="H20" s="62">
        <v>2535481</v>
      </c>
      <c r="I20" s="12"/>
      <c r="J20" s="12">
        <f>F20*H20</f>
        <v>1825.5463200000002</v>
      </c>
      <c r="K20" s="12"/>
      <c r="L20" s="12">
        <f>J20</f>
        <v>1825.5463200000002</v>
      </c>
      <c r="M20" s="20"/>
      <c r="N20" s="27">
        <f>'Non Payroll Support 2025'!V13</f>
        <v>0.99754500000000002</v>
      </c>
      <c r="O20" s="12"/>
      <c r="P20" s="11">
        <f>L20*N20</f>
        <v>1821.0646037844001</v>
      </c>
      <c r="Q20" s="12"/>
      <c r="R20" s="11">
        <f>+P20</f>
        <v>1821.0646037844001</v>
      </c>
      <c r="S20" s="12"/>
    </row>
    <row r="21" spans="1:19" ht="14.1" customHeight="1" x14ac:dyDescent="0.2">
      <c r="A21" s="1">
        <v>9</v>
      </c>
      <c r="B21" s="13"/>
      <c r="C21" s="6"/>
      <c r="F21" s="2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4.1" customHeight="1" x14ac:dyDescent="0.2">
      <c r="A22" s="1">
        <v>10</v>
      </c>
      <c r="B22" s="13"/>
      <c r="C22" s="6" t="s">
        <v>42</v>
      </c>
      <c r="F22" s="23" t="s">
        <v>39</v>
      </c>
      <c r="G22" s="12"/>
      <c r="H22" s="23" t="s">
        <v>39</v>
      </c>
      <c r="I22" s="12"/>
      <c r="J22" s="12">
        <f>'Non Payroll Support 2025'!E21+'Non Payroll Support 2025'!E22</f>
        <v>90807</v>
      </c>
      <c r="K22" s="12"/>
      <c r="L22" s="12">
        <f>J22-120</f>
        <v>90687</v>
      </c>
      <c r="M22" s="20" t="s">
        <v>18</v>
      </c>
      <c r="N22" s="27">
        <f>'Non Payroll Support 2025'!V13</f>
        <v>0.99754500000000002</v>
      </c>
      <c r="O22" s="12"/>
      <c r="P22" s="11">
        <f>L22*N22</f>
        <v>90464.363415</v>
      </c>
      <c r="Q22" s="12"/>
      <c r="R22" s="11">
        <f>+P22</f>
        <v>90464.363415</v>
      </c>
      <c r="S22" s="12"/>
    </row>
    <row r="23" spans="1:19" ht="14.1" customHeight="1" x14ac:dyDescent="0.2">
      <c r="A23" s="1">
        <v>11</v>
      </c>
      <c r="B23" s="13"/>
      <c r="C23" s="6"/>
      <c r="F23" s="2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4.1" customHeight="1" x14ac:dyDescent="0.2">
      <c r="A24" s="1">
        <v>12</v>
      </c>
      <c r="B24" s="13"/>
      <c r="C24" s="6" t="s">
        <v>43</v>
      </c>
      <c r="F24" s="24">
        <v>2.5000000000000001E-2</v>
      </c>
      <c r="G24" s="12"/>
      <c r="H24" s="62">
        <v>2454281</v>
      </c>
      <c r="I24" s="12"/>
      <c r="J24" s="12">
        <f>F24*H24</f>
        <v>61357.025000000001</v>
      </c>
      <c r="K24" s="12"/>
      <c r="L24" s="12">
        <f>J24</f>
        <v>61357.025000000001</v>
      </c>
      <c r="M24" s="12"/>
      <c r="N24" s="27">
        <f>'Non Payroll Support 2025'!V13</f>
        <v>0.99754500000000002</v>
      </c>
      <c r="O24" s="12"/>
      <c r="P24" s="11">
        <f>L24*N24</f>
        <v>61206.393503625004</v>
      </c>
      <c r="Q24" s="12"/>
      <c r="R24" s="11">
        <f>+P24</f>
        <v>61206.393503625004</v>
      </c>
      <c r="S24" s="12"/>
    </row>
    <row r="25" spans="1:19" ht="14.1" customHeight="1" x14ac:dyDescent="0.2">
      <c r="A25" s="1">
        <v>13</v>
      </c>
      <c r="B25" s="13"/>
      <c r="C25" s="6"/>
      <c r="F25" s="2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4.1" customHeight="1" x14ac:dyDescent="0.2">
      <c r="A26" s="1">
        <v>14</v>
      </c>
      <c r="B26" s="13"/>
      <c r="C26" s="6" t="s">
        <v>44</v>
      </c>
      <c r="F26" s="23" t="s">
        <v>39</v>
      </c>
      <c r="G26" s="12"/>
      <c r="H26" s="23" t="s">
        <v>39</v>
      </c>
      <c r="I26" s="12"/>
      <c r="J26" s="12">
        <f>'Non Payroll Support 2025'!E19</f>
        <v>58263</v>
      </c>
      <c r="K26" s="12"/>
      <c r="L26" s="12">
        <f>J26</f>
        <v>58263</v>
      </c>
      <c r="M26" s="12"/>
      <c r="N26" s="27">
        <f>'Non Payroll Support 2025'!V13</f>
        <v>0.99754500000000002</v>
      </c>
      <c r="O26" s="12"/>
      <c r="P26" s="11">
        <f>L26*N26</f>
        <v>58119.964335000004</v>
      </c>
      <c r="Q26" s="12"/>
      <c r="R26" s="11">
        <f>+P26</f>
        <v>58119.964335000004</v>
      </c>
      <c r="S26" s="12"/>
    </row>
    <row r="27" spans="1:19" ht="14.1" customHeight="1" x14ac:dyDescent="0.2">
      <c r="A27" s="1">
        <v>15</v>
      </c>
      <c r="B27" s="13"/>
      <c r="C27" s="6"/>
      <c r="F27" s="22"/>
      <c r="G27" s="12"/>
      <c r="H27" s="12"/>
      <c r="I27" s="12"/>
      <c r="J27" s="11"/>
      <c r="K27" s="12"/>
      <c r="L27" s="11"/>
      <c r="M27" s="12"/>
      <c r="N27" s="12"/>
      <c r="O27" s="12"/>
      <c r="P27" s="11"/>
      <c r="Q27" s="12"/>
      <c r="R27" s="11"/>
      <c r="S27" s="12"/>
    </row>
    <row r="28" spans="1:19" ht="14.1" customHeight="1" x14ac:dyDescent="0.2">
      <c r="A28" s="1">
        <v>16</v>
      </c>
      <c r="B28" s="13"/>
      <c r="C28" s="6" t="s">
        <v>45</v>
      </c>
      <c r="F28" s="23" t="s">
        <v>39</v>
      </c>
      <c r="G28" s="12"/>
      <c r="H28" s="23" t="s">
        <v>39</v>
      </c>
      <c r="I28" s="12"/>
      <c r="J28" s="12">
        <f>'Non Payroll Support 2025'!E24</f>
        <v>204</v>
      </c>
      <c r="K28" s="12"/>
      <c r="L28" s="12">
        <f>J28</f>
        <v>204</v>
      </c>
      <c r="M28" s="12"/>
      <c r="N28" s="27">
        <f>'Non Payroll Support 2025'!V13</f>
        <v>0.99754500000000002</v>
      </c>
      <c r="O28" s="12"/>
      <c r="P28" s="11">
        <f>L28*N28</f>
        <v>203.49918</v>
      </c>
      <c r="Q28" s="12"/>
      <c r="R28" s="11">
        <f>+P28</f>
        <v>203.49918</v>
      </c>
      <c r="S28" s="12"/>
    </row>
    <row r="29" spans="1:19" ht="14.1" customHeight="1" x14ac:dyDescent="0.2">
      <c r="A29" s="1">
        <v>17</v>
      </c>
      <c r="B29" s="13"/>
      <c r="C29" s="6"/>
      <c r="F29" s="22"/>
      <c r="G29" s="12"/>
      <c r="H29" s="12"/>
      <c r="I29" s="12"/>
      <c r="J29" s="12"/>
      <c r="K29" s="12"/>
      <c r="L29" s="11"/>
      <c r="M29" s="12"/>
      <c r="N29" s="12"/>
      <c r="O29" s="12"/>
      <c r="P29" s="11"/>
      <c r="Q29" s="12"/>
      <c r="R29" s="11"/>
      <c r="S29" s="12"/>
    </row>
    <row r="30" spans="1:19" ht="14.1" customHeight="1" x14ac:dyDescent="0.2">
      <c r="A30" s="1">
        <v>18</v>
      </c>
      <c r="B30" s="13"/>
      <c r="C30" s="6" t="s">
        <v>46</v>
      </c>
      <c r="F30" s="23" t="s">
        <v>39</v>
      </c>
      <c r="G30" s="12"/>
      <c r="H30" s="23" t="s">
        <v>39</v>
      </c>
      <c r="I30" s="12"/>
      <c r="J30" s="12">
        <f>'Non Payroll Support 2025'!E25+'Non Payroll Support 2025'!E26+'Non Payroll Support 2025'!E27</f>
        <v>65</v>
      </c>
      <c r="K30" s="20"/>
      <c r="L30" s="12">
        <f>J30</f>
        <v>65</v>
      </c>
      <c r="M30" s="20" t="s">
        <v>19</v>
      </c>
      <c r="N30" s="27">
        <f>'Non Payroll Support 2025'!V13</f>
        <v>0.99754500000000002</v>
      </c>
      <c r="O30" s="12"/>
      <c r="P30" s="11">
        <f>L30*N30</f>
        <v>64.840424999999996</v>
      </c>
      <c r="Q30" s="12"/>
      <c r="R30" s="11">
        <f>+P30</f>
        <v>64.840424999999996</v>
      </c>
      <c r="S30" s="12"/>
    </row>
    <row r="31" spans="1:19" ht="14.1" customHeight="1" x14ac:dyDescent="0.2">
      <c r="A31" s="1">
        <v>19</v>
      </c>
      <c r="B31" s="13"/>
      <c r="C31" s="6"/>
      <c r="F31" s="12"/>
      <c r="G31" s="12"/>
      <c r="H31" s="12"/>
      <c r="I31" s="12"/>
      <c r="J31" s="11"/>
      <c r="K31" s="12"/>
      <c r="L31" s="11"/>
      <c r="M31" s="12"/>
      <c r="N31" s="29"/>
      <c r="O31" s="12"/>
      <c r="P31" s="11"/>
      <c r="Q31" s="12"/>
      <c r="R31" s="11"/>
      <c r="S31" s="12"/>
    </row>
    <row r="32" spans="1:19" ht="14.1" customHeight="1" thickBot="1" x14ac:dyDescent="0.25">
      <c r="A32" s="1">
        <v>20</v>
      </c>
      <c r="B32" s="13"/>
      <c r="C32" s="6" t="s">
        <v>28</v>
      </c>
      <c r="F32" s="12"/>
      <c r="G32" s="12"/>
      <c r="H32" s="12"/>
      <c r="I32" s="12"/>
      <c r="J32" s="25">
        <f>SUM(J14:J31)</f>
        <v>234459.66832</v>
      </c>
      <c r="K32" s="12"/>
      <c r="L32" s="25">
        <f>SUM(L14:L31)</f>
        <v>228358.57131999999</v>
      </c>
      <c r="M32" s="12"/>
      <c r="N32" s="29"/>
      <c r="O32" s="12"/>
      <c r="P32" s="25">
        <f>SUM(P14:P30)</f>
        <v>227797.95102740941</v>
      </c>
      <c r="Q32" s="12"/>
      <c r="R32" s="25">
        <f>SUM(R14:R30)</f>
        <v>227797.95102740941</v>
      </c>
      <c r="S32" s="12"/>
    </row>
    <row r="33" spans="1:19" ht="14.1" customHeight="1" thickTop="1" x14ac:dyDescent="0.2">
      <c r="A33" s="1">
        <v>21</v>
      </c>
      <c r="B33" s="13"/>
      <c r="C33" s="6"/>
      <c r="F33" s="12"/>
      <c r="G33" s="12"/>
      <c r="H33" s="12"/>
      <c r="I33" s="12"/>
      <c r="J33" s="11"/>
      <c r="K33" s="12"/>
      <c r="L33" s="11"/>
      <c r="M33" s="12"/>
      <c r="N33" s="12"/>
      <c r="O33" s="12"/>
      <c r="P33" s="11"/>
      <c r="Q33" s="12"/>
      <c r="R33" s="11"/>
      <c r="S33" s="12"/>
    </row>
    <row r="34" spans="1:19" ht="14.1" customHeight="1" x14ac:dyDescent="0.2">
      <c r="A34" s="1">
        <v>22</v>
      </c>
      <c r="B34" s="13"/>
      <c r="C34" s="6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1"/>
      <c r="Q34" s="12"/>
      <c r="R34" s="11"/>
      <c r="S34" s="12"/>
    </row>
    <row r="35" spans="1:19" ht="14.1" customHeight="1" x14ac:dyDescent="0.2">
      <c r="A35" s="1">
        <v>23</v>
      </c>
      <c r="B35" s="13"/>
      <c r="C35" s="6"/>
      <c r="F35" s="12"/>
      <c r="G35" s="12"/>
      <c r="H35" s="12"/>
      <c r="I35" s="12"/>
      <c r="J35" s="11"/>
      <c r="K35" s="12"/>
      <c r="L35" s="12"/>
      <c r="M35" s="12"/>
      <c r="N35" s="12"/>
      <c r="O35" s="12"/>
      <c r="P35" s="11"/>
      <c r="Q35" s="12"/>
      <c r="R35" s="11"/>
      <c r="S35" s="12"/>
    </row>
    <row r="36" spans="1:19" ht="14.1" customHeight="1" x14ac:dyDescent="0.2">
      <c r="A36" s="1">
        <v>24</v>
      </c>
      <c r="B36" s="13"/>
      <c r="C36" s="26" t="s">
        <v>47</v>
      </c>
      <c r="F36" s="12"/>
      <c r="G36" s="12"/>
      <c r="H36" s="12"/>
      <c r="I36" s="12"/>
      <c r="J36" s="11"/>
      <c r="K36" s="12"/>
      <c r="L36" s="11"/>
      <c r="M36" s="12"/>
      <c r="N36" s="12"/>
      <c r="O36" s="12"/>
      <c r="P36" s="11"/>
      <c r="Q36" s="12"/>
      <c r="R36" s="11"/>
      <c r="S36" s="12"/>
    </row>
    <row r="37" spans="1:19" ht="14.1" customHeight="1" x14ac:dyDescent="0.2">
      <c r="A37" s="1">
        <v>25</v>
      </c>
      <c r="B37" s="13"/>
      <c r="F37" s="12"/>
      <c r="G37" s="12"/>
      <c r="H37" s="12"/>
      <c r="I37" s="12"/>
      <c r="J37" s="11"/>
      <c r="K37" s="12"/>
      <c r="L37" s="11"/>
      <c r="M37" s="12"/>
      <c r="N37" s="12"/>
      <c r="O37" s="12"/>
      <c r="P37" s="11"/>
      <c r="Q37" s="12"/>
      <c r="R37" s="11"/>
      <c r="S37" s="12"/>
    </row>
    <row r="38" spans="1:19" ht="14.1" customHeight="1" x14ac:dyDescent="0.2">
      <c r="A38" s="1">
        <v>26</v>
      </c>
      <c r="B38" s="13"/>
      <c r="C38" s="26" t="s">
        <v>48</v>
      </c>
      <c r="F38" s="12"/>
      <c r="G38" s="12"/>
      <c r="H38" s="12"/>
      <c r="I38" s="12"/>
      <c r="J38" s="11"/>
      <c r="K38" s="12"/>
      <c r="L38" s="11"/>
      <c r="M38" s="12"/>
      <c r="N38" s="12"/>
      <c r="O38" s="12"/>
      <c r="P38" s="11"/>
      <c r="Q38" s="12"/>
      <c r="R38" s="11"/>
      <c r="S38" s="12"/>
    </row>
    <row r="39" spans="1:19" ht="14.1" customHeight="1" x14ac:dyDescent="0.2">
      <c r="A39" s="1">
        <v>27</v>
      </c>
      <c r="B39" s="13"/>
      <c r="C39" s="17"/>
      <c r="F39" s="12"/>
      <c r="G39" s="12"/>
      <c r="H39" s="12"/>
      <c r="I39" s="12"/>
      <c r="J39" s="11"/>
      <c r="K39" s="12"/>
      <c r="L39" s="11"/>
      <c r="M39" s="12"/>
      <c r="N39" s="12"/>
      <c r="O39" s="12"/>
      <c r="P39" s="11"/>
      <c r="Q39" s="12"/>
      <c r="R39" s="11"/>
      <c r="S39" s="12"/>
    </row>
    <row r="40" spans="1:19" ht="14.1" customHeight="1" x14ac:dyDescent="0.2">
      <c r="A40" s="1">
        <v>28</v>
      </c>
      <c r="B40" s="13"/>
      <c r="C40" s="26" t="s">
        <v>49</v>
      </c>
      <c r="F40" s="12"/>
      <c r="G40" s="12"/>
      <c r="H40" s="14"/>
      <c r="I40" s="12"/>
      <c r="J40" s="11"/>
      <c r="K40" s="12"/>
      <c r="L40" s="11"/>
      <c r="M40" s="12"/>
      <c r="N40" s="12"/>
      <c r="O40" s="12"/>
      <c r="P40" s="12"/>
      <c r="Q40" s="12"/>
      <c r="R40" s="12"/>
      <c r="S40" s="12"/>
    </row>
    <row r="41" spans="1:19" ht="14.1" customHeight="1" x14ac:dyDescent="0.2">
      <c r="A41" s="1">
        <v>29</v>
      </c>
      <c r="B41" s="13"/>
      <c r="F41" s="12"/>
      <c r="G41" s="12"/>
      <c r="H41" s="14"/>
      <c r="I41" s="12"/>
      <c r="J41" s="11"/>
      <c r="K41" s="12"/>
      <c r="L41" s="11"/>
      <c r="M41" s="12"/>
      <c r="N41" s="12"/>
      <c r="O41" s="12"/>
      <c r="P41" s="12"/>
      <c r="Q41" s="12"/>
      <c r="R41" s="12"/>
      <c r="S41" s="12"/>
    </row>
    <row r="42" spans="1:19" ht="14.1" customHeight="1" x14ac:dyDescent="0.2">
      <c r="A42" s="1">
        <v>30</v>
      </c>
      <c r="B42" s="13"/>
      <c r="F42" s="12"/>
      <c r="G42" s="12"/>
      <c r="H42" s="14"/>
      <c r="I42" s="12"/>
      <c r="J42" s="11"/>
      <c r="K42" s="12"/>
      <c r="L42" s="11"/>
      <c r="M42" s="12"/>
      <c r="N42" s="12"/>
      <c r="O42" s="12"/>
      <c r="P42" s="12"/>
      <c r="Q42" s="12"/>
      <c r="R42" s="12"/>
      <c r="S42" s="12"/>
    </row>
    <row r="43" spans="1:19" ht="14.1" customHeight="1" x14ac:dyDescent="0.2">
      <c r="A43" s="1">
        <v>31</v>
      </c>
      <c r="B43" s="16"/>
      <c r="C43" s="17"/>
      <c r="F43" s="12"/>
      <c r="G43" s="12"/>
      <c r="H43" s="12"/>
      <c r="I43" s="12"/>
      <c r="J43" s="11"/>
      <c r="K43" s="12"/>
      <c r="L43" s="11"/>
      <c r="M43" s="12"/>
      <c r="N43" s="12"/>
      <c r="O43" s="12"/>
      <c r="P43" s="12"/>
      <c r="Q43" s="12"/>
      <c r="R43" s="12"/>
      <c r="S43" s="12"/>
    </row>
    <row r="44" spans="1:19" ht="14.1" customHeight="1" x14ac:dyDescent="0.2">
      <c r="A44" s="1">
        <v>32</v>
      </c>
      <c r="B44" s="13"/>
      <c r="C44" s="17"/>
      <c r="F44" s="12"/>
      <c r="G44" s="12"/>
      <c r="H44" s="12"/>
      <c r="I44" s="12"/>
      <c r="J44" s="11"/>
      <c r="K44" s="12"/>
      <c r="L44" s="11"/>
      <c r="M44" s="12"/>
      <c r="N44" s="12"/>
      <c r="O44" s="12"/>
      <c r="P44" s="12"/>
      <c r="Q44" s="12"/>
      <c r="R44" s="12"/>
      <c r="S44" s="12"/>
    </row>
    <row r="45" spans="1:19" ht="14.1" customHeight="1" x14ac:dyDescent="0.2">
      <c r="A45" s="1">
        <v>33</v>
      </c>
      <c r="B45" s="13"/>
      <c r="C45" s="17"/>
      <c r="F45" s="12"/>
      <c r="G45" s="12"/>
      <c r="H45" s="12"/>
      <c r="I45" s="12"/>
      <c r="J45" s="11"/>
      <c r="K45" s="12"/>
      <c r="L45" s="11"/>
      <c r="M45" s="12"/>
      <c r="N45" s="12"/>
      <c r="O45" s="12"/>
      <c r="P45" s="12"/>
      <c r="Q45" s="12"/>
      <c r="R45" s="12"/>
      <c r="S45" s="12"/>
    </row>
    <row r="46" spans="1:19" ht="14.1" customHeight="1" x14ac:dyDescent="0.2">
      <c r="A46" s="1">
        <v>34</v>
      </c>
      <c r="B46" s="13"/>
      <c r="C46" s="17"/>
      <c r="F46" s="12"/>
      <c r="G46" s="12"/>
      <c r="H46" s="12"/>
      <c r="I46" s="12"/>
      <c r="J46" s="11"/>
      <c r="K46" s="12"/>
      <c r="L46" s="11"/>
      <c r="M46" s="12"/>
      <c r="N46" s="12"/>
      <c r="O46" s="12"/>
      <c r="P46" s="12"/>
      <c r="Q46" s="12"/>
      <c r="R46" s="12"/>
      <c r="S46" s="12"/>
    </row>
    <row r="47" spans="1:19" ht="14.1" customHeight="1" x14ac:dyDescent="0.2">
      <c r="A47" s="1">
        <v>35</v>
      </c>
      <c r="B47" s="13"/>
      <c r="C47" s="17"/>
      <c r="F47" s="12"/>
      <c r="G47" s="12"/>
      <c r="H47" s="12"/>
      <c r="I47" s="12"/>
      <c r="J47" s="11"/>
      <c r="K47" s="12"/>
      <c r="L47" s="11"/>
      <c r="M47" s="12"/>
      <c r="N47" s="12"/>
      <c r="O47" s="12"/>
      <c r="P47" s="12"/>
      <c r="Q47" s="12"/>
      <c r="R47" s="12"/>
      <c r="S47" s="12"/>
    </row>
    <row r="48" spans="1:19" ht="14.1" customHeight="1" x14ac:dyDescent="0.2">
      <c r="A48" s="1">
        <v>36</v>
      </c>
      <c r="B48" s="13"/>
      <c r="C48" s="17"/>
      <c r="F48" s="12"/>
      <c r="G48" s="12"/>
      <c r="H48" s="12"/>
      <c r="I48" s="12"/>
      <c r="J48" s="11"/>
      <c r="K48" s="12"/>
      <c r="L48" s="11"/>
      <c r="M48" s="12"/>
      <c r="N48" s="12"/>
      <c r="O48" s="12"/>
      <c r="P48" s="12"/>
      <c r="Q48" s="12"/>
      <c r="R48" s="12"/>
      <c r="S48" s="12"/>
    </row>
    <row r="49" spans="1:19" ht="14.1" customHeight="1" x14ac:dyDescent="0.2">
      <c r="A49" s="1">
        <v>37</v>
      </c>
      <c r="B49" s="13"/>
      <c r="C49" s="17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1:19" ht="14.1" customHeight="1" x14ac:dyDescent="0.2">
      <c r="A50" s="1">
        <v>38</v>
      </c>
      <c r="B50" s="13"/>
      <c r="C50" s="6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spans="1:19" ht="14.1" customHeight="1" thickBot="1" x14ac:dyDescent="0.25">
      <c r="A51" s="2">
        <v>39</v>
      </c>
      <c r="B51" s="2" t="s">
        <v>50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4.1" customHeight="1" x14ac:dyDescent="0.2">
      <c r="A52" s="1" t="s">
        <v>51</v>
      </c>
      <c r="Q52" s="1" t="s">
        <v>52</v>
      </c>
    </row>
    <row r="53" spans="1:19" ht="14.1" customHeight="1" thickBot="1" x14ac:dyDescent="0.25">
      <c r="A53" s="2" t="str">
        <f>+$A$1</f>
        <v>SCHEDULE C-20</v>
      </c>
      <c r="B53" s="2"/>
      <c r="C53" s="2"/>
      <c r="D53" s="2"/>
      <c r="E53" s="2"/>
      <c r="F53" s="2"/>
      <c r="G53" s="2"/>
      <c r="H53" s="2" t="str">
        <f>+$H$1</f>
        <v>TAXES OTHER THAN INCOME TAXES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33" t="s">
        <v>53</v>
      </c>
    </row>
    <row r="54" spans="1:19" ht="14.1" customHeight="1" x14ac:dyDescent="0.2">
      <c r="A54" s="1" t="s">
        <v>3</v>
      </c>
      <c r="E54" s="1" t="s">
        <v>4</v>
      </c>
      <c r="G54" s="1" t="str">
        <f>IF(+$G$2="","",$G$2)</f>
        <v>Provide a schedule of taxes other than income taxes for the historical base year, historical base year + 1,</v>
      </c>
      <c r="K54" s="8"/>
      <c r="L54" s="8"/>
      <c r="N54" s="8"/>
      <c r="O54" s="8"/>
      <c r="P54" s="8" t="s">
        <v>6</v>
      </c>
      <c r="S54" s="9"/>
    </row>
    <row r="55" spans="1:19" ht="14.1" customHeight="1" x14ac:dyDescent="0.2">
      <c r="G55" s="1" t="str">
        <f>IF(+$G$3="","",$G$3)</f>
        <v>and the test year.  For each tax, indicate the amount charged to  operating expenses. Complete columns</v>
      </c>
      <c r="K55" s="7"/>
      <c r="L55" s="9"/>
      <c r="O55" s="7"/>
      <c r="P55" s="7"/>
      <c r="Q55" s="9" t="s">
        <v>9</v>
      </c>
      <c r="S55" s="7"/>
    </row>
    <row r="56" spans="1:19" ht="14.1" customHeight="1" x14ac:dyDescent="0.2">
      <c r="A56" s="1" t="s">
        <v>10</v>
      </c>
      <c r="G56" s="1" t="str">
        <f>IF(+$G$4="","",$G$4)</f>
        <v>5, 6 and 7 for the historical base year and test year only.</v>
      </c>
      <c r="K56" s="7"/>
      <c r="L56" s="9"/>
      <c r="M56" s="7"/>
      <c r="P56" s="7" t="s">
        <v>8</v>
      </c>
      <c r="Q56" s="9" t="s">
        <v>12</v>
      </c>
      <c r="S56" s="7"/>
    </row>
    <row r="57" spans="1:19" ht="14.1" customHeight="1" x14ac:dyDescent="0.2">
      <c r="G57" s="1" t="str">
        <f>IF(+$G$5="","",$G$5)</f>
        <v/>
      </c>
      <c r="K57" s="7"/>
      <c r="L57" s="9"/>
      <c r="M57" s="7"/>
      <c r="P57" s="7"/>
      <c r="Q57" s="9" t="s">
        <v>13</v>
      </c>
      <c r="S57" s="7"/>
    </row>
    <row r="58" spans="1:19" ht="14.1" customHeight="1" x14ac:dyDescent="0.2">
      <c r="K58" s="7"/>
      <c r="L58" s="9"/>
      <c r="M58" s="7"/>
      <c r="P58" s="7"/>
      <c r="Q58" s="9" t="s">
        <v>14</v>
      </c>
      <c r="S58" s="7"/>
    </row>
    <row r="59" spans="1:19" ht="14.1" customHeight="1" thickBot="1" x14ac:dyDescent="0.25">
      <c r="A59" s="2" t="s">
        <v>15</v>
      </c>
      <c r="B59" s="2"/>
      <c r="C59" s="31"/>
      <c r="D59" s="2"/>
      <c r="E59" s="2"/>
      <c r="F59" s="2"/>
      <c r="G59" s="2" t="str">
        <f>IF(+$G$7="","",$G$7)</f>
        <v/>
      </c>
      <c r="H59" s="2"/>
      <c r="I59" s="2"/>
      <c r="J59" s="2" t="s">
        <v>16</v>
      </c>
      <c r="K59" s="2"/>
      <c r="L59" s="2"/>
      <c r="M59" s="2"/>
      <c r="N59" s="2"/>
      <c r="O59" s="2"/>
      <c r="P59" s="2"/>
      <c r="Q59" s="2"/>
      <c r="R59" s="2"/>
      <c r="S59" s="2"/>
    </row>
    <row r="60" spans="1:19" ht="14.1" customHeight="1" x14ac:dyDescent="0.2"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t="14.1" customHeight="1" x14ac:dyDescent="0.2">
      <c r="B61" s="4"/>
      <c r="C61" s="3"/>
      <c r="D61" s="3"/>
      <c r="E61" s="3"/>
      <c r="F61" s="3" t="s">
        <v>17</v>
      </c>
      <c r="G61" s="3"/>
      <c r="H61" s="3" t="s">
        <v>18</v>
      </c>
      <c r="I61" s="3"/>
      <c r="J61" s="3" t="s">
        <v>19</v>
      </c>
      <c r="K61" s="3"/>
      <c r="L61" s="3" t="s">
        <v>20</v>
      </c>
      <c r="M61" s="3"/>
      <c r="N61" s="3" t="s">
        <v>21</v>
      </c>
      <c r="O61" s="3"/>
      <c r="P61" s="3" t="s">
        <v>22</v>
      </c>
      <c r="Q61" s="3"/>
      <c r="R61" s="3" t="s">
        <v>23</v>
      </c>
      <c r="S61" s="3"/>
    </row>
    <row r="62" spans="1:19" ht="14.1" customHeight="1" x14ac:dyDescent="0.2">
      <c r="B62" s="4"/>
      <c r="C62" s="4"/>
      <c r="D62" s="4"/>
      <c r="E62" s="4"/>
      <c r="F62" s="4"/>
      <c r="G62" s="3"/>
      <c r="H62" s="4" t="s">
        <v>24</v>
      </c>
      <c r="I62" s="3"/>
      <c r="J62" s="4"/>
      <c r="K62" s="4"/>
      <c r="L62" s="4"/>
      <c r="M62" s="4"/>
      <c r="N62" s="4"/>
      <c r="O62" s="4"/>
      <c r="P62" s="4"/>
      <c r="Q62" s="4"/>
      <c r="R62" s="4" t="s">
        <v>25</v>
      </c>
      <c r="S62" s="4"/>
    </row>
    <row r="63" spans="1:19" ht="14.1" customHeight="1" x14ac:dyDescent="0.2">
      <c r="A63" s="1" t="s">
        <v>26</v>
      </c>
      <c r="B63" s="4"/>
      <c r="C63" s="4"/>
      <c r="D63" s="4"/>
      <c r="E63" s="4"/>
      <c r="F63" s="3"/>
      <c r="G63" s="4"/>
      <c r="H63" s="4" t="s">
        <v>27</v>
      </c>
      <c r="I63" s="4"/>
      <c r="J63" s="4" t="s">
        <v>28</v>
      </c>
      <c r="K63" s="4"/>
      <c r="L63" s="4" t="s">
        <v>29</v>
      </c>
      <c r="M63" s="4"/>
      <c r="N63" s="19"/>
      <c r="O63" s="19" t="s">
        <v>25</v>
      </c>
      <c r="P63" s="19"/>
      <c r="Q63" s="3"/>
      <c r="R63" s="4" t="s">
        <v>29</v>
      </c>
      <c r="S63" s="4"/>
    </row>
    <row r="64" spans="1:19" ht="14.1" customHeight="1" thickBot="1" x14ac:dyDescent="0.25">
      <c r="A64" s="2" t="s">
        <v>30</v>
      </c>
      <c r="B64" s="5"/>
      <c r="C64" s="5" t="s">
        <v>31</v>
      </c>
      <c r="D64" s="5"/>
      <c r="E64" s="5"/>
      <c r="F64" s="10" t="s">
        <v>32</v>
      </c>
      <c r="G64" s="18"/>
      <c r="H64" s="18" t="s">
        <v>33</v>
      </c>
      <c r="I64" s="18"/>
      <c r="J64" s="10" t="s">
        <v>34</v>
      </c>
      <c r="K64" s="10"/>
      <c r="L64" s="10" t="s">
        <v>35</v>
      </c>
      <c r="M64" s="10"/>
      <c r="N64" s="5" t="s">
        <v>36</v>
      </c>
      <c r="O64" s="5"/>
      <c r="P64" s="10" t="s">
        <v>34</v>
      </c>
      <c r="Q64" s="10"/>
      <c r="R64" s="5" t="s">
        <v>35</v>
      </c>
      <c r="S64" s="10"/>
    </row>
    <row r="65" spans="1:19" ht="14.1" customHeight="1" x14ac:dyDescent="0.2">
      <c r="A65" s="1">
        <v>1</v>
      </c>
      <c r="B65" s="15"/>
      <c r="C65" s="6"/>
      <c r="D65" s="6"/>
      <c r="E65" s="6"/>
      <c r="F65" s="14"/>
      <c r="G65" s="14"/>
      <c r="H65" s="14"/>
      <c r="I65" s="14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1:19" ht="14.1" customHeight="1" x14ac:dyDescent="0.2">
      <c r="A66" s="1">
        <v>2</v>
      </c>
      <c r="B66" s="15"/>
      <c r="C66" s="6" t="s">
        <v>37</v>
      </c>
      <c r="F66" s="21">
        <v>6.0000000000000001E-3</v>
      </c>
      <c r="G66" s="14"/>
      <c r="H66" s="62">
        <f>ROUND('FICA, FUTA &amp; SUTA from C-35'!E24/1000,0)</f>
        <v>17829</v>
      </c>
      <c r="I66" s="63"/>
      <c r="J66" s="76">
        <f>F66*H66</f>
        <v>106.974</v>
      </c>
      <c r="K66" s="6"/>
      <c r="L66" s="6">
        <f>'FICA, FUTA &amp; SUTA from C-35'!E67</f>
        <v>72</v>
      </c>
      <c r="M66" s="20" t="s">
        <v>17</v>
      </c>
      <c r="N66" s="27"/>
      <c r="O66" s="14"/>
      <c r="P66" s="6"/>
      <c r="Q66" s="14"/>
      <c r="R66" s="6"/>
      <c r="S66" s="14"/>
    </row>
    <row r="67" spans="1:19" ht="14.1" customHeight="1" x14ac:dyDescent="0.2">
      <c r="A67" s="1">
        <v>3</v>
      </c>
      <c r="B67" s="13"/>
      <c r="C67" s="6"/>
      <c r="F67" s="21"/>
      <c r="G67" s="12"/>
      <c r="H67" s="62"/>
      <c r="I67" s="62"/>
      <c r="J67" s="77"/>
      <c r="K67" s="11"/>
      <c r="L67" s="11"/>
      <c r="M67" s="12"/>
      <c r="N67" s="12"/>
      <c r="O67" s="12"/>
      <c r="P67" s="6"/>
      <c r="Q67" s="12"/>
      <c r="R67" s="11"/>
      <c r="S67" s="12"/>
    </row>
    <row r="68" spans="1:19" ht="14.1" customHeight="1" x14ac:dyDescent="0.2">
      <c r="A68" s="1">
        <v>4</v>
      </c>
      <c r="B68" s="13"/>
      <c r="C68" s="6" t="s">
        <v>38</v>
      </c>
      <c r="F68" s="23" t="s">
        <v>39</v>
      </c>
      <c r="G68" s="12"/>
      <c r="H68" s="62">
        <f>ROUND('FICA, FUTA &amp; SUTA from C-35'!E24/1000,0)</f>
        <v>17829</v>
      </c>
      <c r="I68" s="62"/>
      <c r="J68" s="62">
        <f>ROUND('FICA, FUTA &amp; SUTA from C-35'!E4/1000,0)</f>
        <v>30</v>
      </c>
      <c r="K68" s="12"/>
      <c r="L68" s="12">
        <f>'FICA, FUTA &amp; SUTA from C-35'!E68</f>
        <v>20</v>
      </c>
      <c r="M68" s="20" t="s">
        <v>17</v>
      </c>
      <c r="N68" s="27"/>
      <c r="O68" s="12"/>
      <c r="P68" s="11"/>
      <c r="Q68" s="12"/>
      <c r="R68" s="11"/>
      <c r="S68" s="12"/>
    </row>
    <row r="69" spans="1:19" ht="14.1" customHeight="1" x14ac:dyDescent="0.2">
      <c r="A69" s="1">
        <v>5</v>
      </c>
      <c r="B69" s="13"/>
      <c r="C69" s="6"/>
      <c r="F69" s="21"/>
      <c r="G69" s="12"/>
      <c r="H69" s="62"/>
      <c r="I69" s="62"/>
      <c r="J69" s="62"/>
      <c r="K69" s="12"/>
      <c r="L69" s="12"/>
      <c r="M69" s="12"/>
      <c r="N69" s="12"/>
      <c r="O69" s="12"/>
      <c r="P69" s="11"/>
      <c r="Q69" s="12"/>
      <c r="R69" s="11"/>
      <c r="S69" s="12"/>
    </row>
    <row r="70" spans="1:19" ht="14.1" customHeight="1" x14ac:dyDescent="0.2">
      <c r="A70" s="1">
        <v>6</v>
      </c>
      <c r="B70" s="13"/>
      <c r="C70" s="6" t="s">
        <v>40</v>
      </c>
      <c r="F70" s="22">
        <v>7.6499999999999999E-2</v>
      </c>
      <c r="G70" s="12"/>
      <c r="H70" s="62">
        <f>ROUND('FICA, FUTA &amp; SUTA from C-35'!E19/1000,0)</f>
        <v>283114</v>
      </c>
      <c r="I70" s="62"/>
      <c r="J70" s="62">
        <f>F70*H70</f>
        <v>21658.221000000001</v>
      </c>
      <c r="K70" s="12"/>
      <c r="L70" s="12">
        <f>'FICA, FUTA &amp; SUTA from C-35'!E66</f>
        <v>15450</v>
      </c>
      <c r="M70" s="20" t="s">
        <v>17</v>
      </c>
      <c r="N70" s="27"/>
      <c r="O70" s="12"/>
      <c r="P70" s="11"/>
      <c r="Q70" s="12"/>
      <c r="R70" s="11"/>
      <c r="S70" s="12"/>
    </row>
    <row r="71" spans="1:19" ht="14.1" customHeight="1" x14ac:dyDescent="0.2">
      <c r="A71" s="1">
        <v>7</v>
      </c>
      <c r="B71" s="13"/>
      <c r="C71" s="6"/>
      <c r="F71" s="21"/>
      <c r="G71" s="12"/>
      <c r="H71" s="12"/>
      <c r="I71" s="12"/>
      <c r="J71" s="12"/>
      <c r="K71" s="12"/>
      <c r="L71" s="12"/>
      <c r="M71" s="12"/>
      <c r="N71" s="12"/>
      <c r="O71" s="12"/>
      <c r="P71" s="11"/>
      <c r="Q71" s="12"/>
      <c r="R71" s="11"/>
      <c r="S71" s="12"/>
    </row>
    <row r="72" spans="1:19" ht="14.1" customHeight="1" x14ac:dyDescent="0.2">
      <c r="A72" s="1">
        <v>8</v>
      </c>
      <c r="B72" s="13"/>
      <c r="C72" s="6" t="s">
        <v>41</v>
      </c>
      <c r="F72" s="21">
        <v>7.2000000000000005E-4</v>
      </c>
      <c r="G72" s="12"/>
      <c r="H72" s="12">
        <v>2594444</v>
      </c>
      <c r="I72" s="12"/>
      <c r="J72" s="12">
        <f>F72*H72</f>
        <v>1867.9996800000001</v>
      </c>
      <c r="K72" s="12"/>
      <c r="L72" s="12">
        <f>J72</f>
        <v>1867.9996800000001</v>
      </c>
      <c r="M72" s="20"/>
      <c r="N72" s="27"/>
      <c r="O72" s="12"/>
      <c r="P72" s="11"/>
      <c r="Q72" s="12"/>
      <c r="R72" s="11"/>
      <c r="S72" s="12"/>
    </row>
    <row r="73" spans="1:19" ht="14.1" customHeight="1" x14ac:dyDescent="0.2">
      <c r="A73" s="1">
        <v>9</v>
      </c>
      <c r="B73" s="13"/>
      <c r="C73" s="6"/>
      <c r="F73" s="22"/>
      <c r="G73" s="12"/>
      <c r="H73" s="12"/>
      <c r="I73" s="12"/>
      <c r="J73" s="12"/>
      <c r="K73" s="12"/>
      <c r="L73" s="12"/>
      <c r="M73" s="12"/>
      <c r="N73" s="12"/>
      <c r="O73" s="12"/>
      <c r="P73" s="11"/>
      <c r="Q73" s="12"/>
      <c r="R73" s="11"/>
      <c r="S73" s="12"/>
    </row>
    <row r="74" spans="1:19" ht="14.1" customHeight="1" x14ac:dyDescent="0.2">
      <c r="A74" s="1">
        <v>10</v>
      </c>
      <c r="B74" s="13"/>
      <c r="C74" s="6" t="s">
        <v>42</v>
      </c>
      <c r="F74" s="23" t="s">
        <v>39</v>
      </c>
      <c r="G74" s="12"/>
      <c r="H74" s="23" t="s">
        <v>39</v>
      </c>
      <c r="I74" s="12"/>
      <c r="J74" s="12">
        <f>'2024 TOTI DETAIL'!D15+'2024 TOTI DETAIL'!D16</f>
        <v>88503</v>
      </c>
      <c r="K74" s="12"/>
      <c r="L74" s="12">
        <f>'2024 TOTI DETAIL'!D15</f>
        <v>88383</v>
      </c>
      <c r="M74" s="20" t="s">
        <v>18</v>
      </c>
      <c r="N74" s="27"/>
      <c r="O74" s="12"/>
      <c r="P74" s="11"/>
      <c r="Q74" s="12"/>
      <c r="R74" s="11"/>
      <c r="S74" s="12"/>
    </row>
    <row r="75" spans="1:19" ht="14.1" customHeight="1" x14ac:dyDescent="0.2">
      <c r="A75" s="1">
        <v>11</v>
      </c>
      <c r="B75" s="13"/>
      <c r="C75" s="6"/>
      <c r="F75" s="22"/>
      <c r="G75" s="12"/>
      <c r="H75" s="12"/>
      <c r="I75" s="12"/>
      <c r="J75" s="12"/>
      <c r="K75" s="12"/>
      <c r="L75" s="12"/>
      <c r="M75" s="12"/>
      <c r="N75" s="12"/>
      <c r="O75" s="12"/>
      <c r="P75" s="11"/>
      <c r="Q75" s="12"/>
      <c r="R75" s="11"/>
      <c r="S75" s="12"/>
    </row>
    <row r="76" spans="1:19" ht="14.1" customHeight="1" x14ac:dyDescent="0.2">
      <c r="A76" s="1">
        <v>12</v>
      </c>
      <c r="B76" s="13"/>
      <c r="C76" s="6" t="s">
        <v>43</v>
      </c>
      <c r="F76" s="24">
        <v>2.5000000000000001E-2</v>
      </c>
      <c r="G76" s="12"/>
      <c r="H76" s="12">
        <v>2516200</v>
      </c>
      <c r="I76" s="12"/>
      <c r="J76" s="12">
        <f>F76*H76</f>
        <v>62905</v>
      </c>
      <c r="K76" s="12"/>
      <c r="L76" s="12">
        <f>J76</f>
        <v>62905</v>
      </c>
      <c r="M76" s="12"/>
      <c r="N76" s="27"/>
      <c r="O76" s="12"/>
      <c r="P76" s="11"/>
      <c r="Q76" s="12"/>
      <c r="R76" s="11"/>
      <c r="S76" s="12"/>
    </row>
    <row r="77" spans="1:19" ht="14.1" customHeight="1" x14ac:dyDescent="0.2">
      <c r="A77" s="1">
        <v>13</v>
      </c>
      <c r="B77" s="13"/>
      <c r="C77" s="6"/>
      <c r="F77" s="22"/>
      <c r="G77" s="12"/>
      <c r="H77" s="12"/>
      <c r="I77" s="12"/>
      <c r="J77" s="12"/>
      <c r="K77" s="12"/>
      <c r="L77" s="12"/>
      <c r="M77" s="12"/>
      <c r="N77" s="12"/>
      <c r="O77" s="12"/>
      <c r="P77" s="11"/>
      <c r="Q77" s="12"/>
      <c r="R77" s="11"/>
      <c r="S77" s="12"/>
    </row>
    <row r="78" spans="1:19" ht="14.1" customHeight="1" x14ac:dyDescent="0.2">
      <c r="A78" s="1">
        <v>14</v>
      </c>
      <c r="B78" s="13"/>
      <c r="C78" s="6" t="s">
        <v>44</v>
      </c>
      <c r="F78" s="23" t="s">
        <v>39</v>
      </c>
      <c r="G78" s="12"/>
      <c r="H78" s="23" t="s">
        <v>39</v>
      </c>
      <c r="I78" s="12"/>
      <c r="J78" s="12">
        <f>'2024 TOTI DETAIL'!D10</f>
        <v>59679</v>
      </c>
      <c r="K78" s="12"/>
      <c r="L78" s="12">
        <f>J78</f>
        <v>59679</v>
      </c>
      <c r="M78" s="12"/>
      <c r="N78" s="27"/>
      <c r="O78" s="12"/>
      <c r="P78" s="11"/>
      <c r="Q78" s="12"/>
      <c r="R78" s="11"/>
      <c r="S78" s="12"/>
    </row>
    <row r="79" spans="1:19" ht="14.1" customHeight="1" x14ac:dyDescent="0.2">
      <c r="A79" s="1">
        <v>15</v>
      </c>
      <c r="B79" s="13"/>
      <c r="C79" s="6"/>
      <c r="F79" s="22"/>
      <c r="G79" s="12"/>
      <c r="H79" s="12"/>
      <c r="I79" s="12"/>
      <c r="J79" s="11"/>
      <c r="K79" s="12"/>
      <c r="L79" s="11"/>
      <c r="M79" s="12"/>
      <c r="N79" s="12"/>
      <c r="O79" s="12"/>
      <c r="P79" s="11"/>
      <c r="Q79" s="12"/>
      <c r="R79" s="11"/>
      <c r="S79" s="12"/>
    </row>
    <row r="80" spans="1:19" ht="14.1" customHeight="1" x14ac:dyDescent="0.2">
      <c r="A80" s="1">
        <v>16</v>
      </c>
      <c r="B80" s="13"/>
      <c r="C80" s="6" t="s">
        <v>45</v>
      </c>
      <c r="F80" s="23" t="s">
        <v>39</v>
      </c>
      <c r="G80" s="12"/>
      <c r="H80" s="23" t="s">
        <v>39</v>
      </c>
      <c r="I80" s="12"/>
      <c r="J80" s="11">
        <f>'2024 TOTI DETAIL'!D18</f>
        <v>204</v>
      </c>
      <c r="K80" s="12"/>
      <c r="L80" s="12">
        <f>J80</f>
        <v>204</v>
      </c>
      <c r="M80" s="12"/>
      <c r="N80" s="27"/>
      <c r="O80" s="12"/>
      <c r="P80" s="11"/>
      <c r="Q80" s="12"/>
      <c r="R80" s="11"/>
      <c r="S80" s="12"/>
    </row>
    <row r="81" spans="1:19" ht="14.1" customHeight="1" x14ac:dyDescent="0.2">
      <c r="A81" s="1">
        <v>17</v>
      </c>
      <c r="B81" s="13"/>
      <c r="C81" s="6"/>
      <c r="F81" s="22"/>
      <c r="G81" s="12"/>
      <c r="H81" s="12"/>
      <c r="I81" s="12"/>
      <c r="J81" s="11"/>
      <c r="K81" s="12"/>
      <c r="L81" s="11"/>
      <c r="M81" s="12"/>
      <c r="N81" s="12"/>
      <c r="O81" s="12"/>
      <c r="P81" s="11"/>
      <c r="Q81" s="12"/>
      <c r="R81" s="11"/>
      <c r="S81" s="12"/>
    </row>
    <row r="82" spans="1:19" ht="14.1" customHeight="1" x14ac:dyDescent="0.2">
      <c r="A82" s="1">
        <v>18</v>
      </c>
      <c r="B82" s="13"/>
      <c r="C82" s="6" t="s">
        <v>46</v>
      </c>
      <c r="F82" s="23" t="s">
        <v>39</v>
      </c>
      <c r="G82" s="12"/>
      <c r="H82" s="23" t="s">
        <v>39</v>
      </c>
      <c r="I82" s="12"/>
      <c r="J82" s="11">
        <f>'2024 TOTI DETAIL'!D19+'2024 TOTI DETAIL'!D20+'2024 TOTI DETAIL'!D21</f>
        <v>65</v>
      </c>
      <c r="K82" s="20"/>
      <c r="L82" s="12">
        <f>J82</f>
        <v>65</v>
      </c>
      <c r="M82" s="20" t="s">
        <v>19</v>
      </c>
      <c r="N82" s="27"/>
      <c r="O82" s="12"/>
      <c r="P82" s="11"/>
      <c r="Q82" s="12"/>
      <c r="R82" s="11"/>
      <c r="S82" s="12"/>
    </row>
    <row r="83" spans="1:19" ht="14.1" customHeight="1" x14ac:dyDescent="0.2">
      <c r="A83" s="1">
        <v>19</v>
      </c>
      <c r="B83" s="13"/>
      <c r="C83" s="6"/>
      <c r="F83" s="12"/>
      <c r="G83" s="12"/>
      <c r="H83" s="12"/>
      <c r="I83" s="12"/>
      <c r="J83" s="11"/>
      <c r="K83" s="12"/>
      <c r="L83" s="11"/>
      <c r="M83" s="12"/>
      <c r="N83" s="12"/>
      <c r="O83" s="12"/>
      <c r="P83" s="11"/>
      <c r="Q83" s="12"/>
      <c r="R83" s="11"/>
      <c r="S83" s="12"/>
    </row>
    <row r="84" spans="1:19" ht="14.1" customHeight="1" thickBot="1" x14ac:dyDescent="0.25">
      <c r="A84" s="1">
        <v>20</v>
      </c>
      <c r="B84" s="13"/>
      <c r="C84" s="6" t="s">
        <v>28</v>
      </c>
      <c r="F84" s="12"/>
      <c r="G84" s="12"/>
      <c r="H84" s="12"/>
      <c r="I84" s="12"/>
      <c r="J84" s="25">
        <f>SUM(J66:J82)</f>
        <v>235019.19468000002</v>
      </c>
      <c r="K84" s="12"/>
      <c r="L84" s="25">
        <f>SUM(L66:L82)</f>
        <v>228645.99968000001</v>
      </c>
      <c r="M84" s="12"/>
      <c r="N84" s="27"/>
      <c r="O84" s="12"/>
      <c r="P84" s="11"/>
      <c r="Q84" s="12"/>
      <c r="R84" s="11"/>
      <c r="S84" s="12"/>
    </row>
    <row r="85" spans="1:19" ht="14.1" customHeight="1" thickTop="1" x14ac:dyDescent="0.2">
      <c r="A85" s="1">
        <v>21</v>
      </c>
      <c r="B85" s="13"/>
      <c r="C85" s="6"/>
      <c r="F85" s="12"/>
      <c r="G85" s="12"/>
      <c r="H85" s="12"/>
      <c r="I85" s="12"/>
      <c r="J85" s="12"/>
      <c r="K85" s="11"/>
      <c r="L85" s="12"/>
      <c r="M85" s="11"/>
      <c r="N85" s="12"/>
      <c r="O85" s="12"/>
      <c r="P85" s="11"/>
      <c r="Q85" s="12"/>
      <c r="R85" s="11"/>
      <c r="S85" s="12"/>
    </row>
    <row r="86" spans="1:19" ht="14.1" customHeight="1" x14ac:dyDescent="0.2">
      <c r="A86" s="1">
        <v>22</v>
      </c>
      <c r="B86" s="13"/>
      <c r="C86" s="6"/>
      <c r="F86" s="12"/>
      <c r="G86" s="12"/>
      <c r="H86" s="12"/>
      <c r="I86" s="12"/>
      <c r="J86" s="12"/>
      <c r="K86" s="12"/>
      <c r="L86" s="11"/>
      <c r="M86" s="11"/>
      <c r="N86" s="12"/>
      <c r="O86" s="12"/>
      <c r="P86" s="11"/>
      <c r="Q86" s="12"/>
      <c r="R86" s="11"/>
      <c r="S86" s="12"/>
    </row>
    <row r="87" spans="1:19" ht="14.1" customHeight="1" x14ac:dyDescent="0.2">
      <c r="A87" s="1">
        <v>23</v>
      </c>
      <c r="B87" s="13"/>
      <c r="C87" s="6"/>
      <c r="F87" s="12"/>
      <c r="G87" s="12"/>
      <c r="H87" s="12"/>
      <c r="I87" s="12"/>
      <c r="J87" s="12"/>
      <c r="K87" s="12"/>
      <c r="L87" s="12"/>
      <c r="M87" s="11"/>
      <c r="N87" s="12"/>
      <c r="O87" s="12"/>
      <c r="P87" s="11"/>
      <c r="Q87" s="12"/>
      <c r="R87" s="11"/>
      <c r="S87" s="12"/>
    </row>
    <row r="88" spans="1:19" ht="14.1" customHeight="1" x14ac:dyDescent="0.2">
      <c r="A88" s="1">
        <v>24</v>
      </c>
      <c r="B88" s="13"/>
      <c r="C88" s="26" t="s">
        <v>47</v>
      </c>
      <c r="F88" s="12"/>
      <c r="G88" s="12"/>
      <c r="H88" s="12"/>
      <c r="I88" s="12"/>
      <c r="J88" s="11"/>
      <c r="K88" s="11"/>
      <c r="L88" s="12"/>
      <c r="M88" s="11"/>
      <c r="N88" s="12"/>
      <c r="O88" s="12"/>
      <c r="P88" s="12"/>
      <c r="Q88" s="12"/>
      <c r="R88" s="12"/>
      <c r="S88" s="12"/>
    </row>
    <row r="89" spans="1:19" ht="14.1" customHeight="1" x14ac:dyDescent="0.2">
      <c r="A89" s="1">
        <v>25</v>
      </c>
      <c r="B89" s="13"/>
      <c r="F89" s="12"/>
      <c r="G89" s="12"/>
      <c r="H89" s="12"/>
      <c r="I89" s="12"/>
      <c r="J89" s="11"/>
      <c r="K89" s="11"/>
      <c r="L89" s="12"/>
      <c r="M89" s="11"/>
      <c r="N89" s="12"/>
      <c r="O89" s="12"/>
      <c r="P89" s="12"/>
      <c r="Q89" s="12"/>
      <c r="R89" s="12"/>
      <c r="S89" s="12"/>
    </row>
    <row r="90" spans="1:19" ht="14.1" customHeight="1" x14ac:dyDescent="0.2">
      <c r="A90" s="1">
        <v>26</v>
      </c>
      <c r="B90" s="13"/>
      <c r="C90" s="26" t="s">
        <v>55</v>
      </c>
      <c r="F90" s="12"/>
      <c r="G90" s="12"/>
      <c r="H90" s="12"/>
      <c r="I90" s="12"/>
      <c r="J90" s="11"/>
      <c r="K90" s="12"/>
      <c r="L90" s="11"/>
      <c r="M90" s="11"/>
      <c r="N90" s="12"/>
      <c r="O90" s="12"/>
      <c r="P90" s="12"/>
      <c r="Q90" s="12"/>
      <c r="R90" s="12"/>
      <c r="S90" s="12"/>
    </row>
    <row r="91" spans="1:19" ht="14.1" customHeight="1" x14ac:dyDescent="0.2">
      <c r="A91" s="1">
        <v>27</v>
      </c>
      <c r="B91" s="13"/>
      <c r="F91" s="12"/>
      <c r="G91" s="12"/>
      <c r="H91" s="12"/>
      <c r="I91" s="12"/>
      <c r="J91" s="11"/>
      <c r="K91" s="12"/>
      <c r="L91" s="11"/>
      <c r="M91" s="11"/>
      <c r="N91" s="12"/>
      <c r="O91" s="12"/>
      <c r="P91" s="12"/>
      <c r="Q91" s="12"/>
      <c r="R91" s="12"/>
      <c r="S91" s="12"/>
    </row>
    <row r="92" spans="1:19" ht="14.1" customHeight="1" x14ac:dyDescent="0.2">
      <c r="A92" s="1">
        <v>28</v>
      </c>
      <c r="B92" s="13"/>
      <c r="C92" s="26" t="s">
        <v>49</v>
      </c>
      <c r="F92" s="12"/>
      <c r="G92" s="12"/>
      <c r="H92" s="12"/>
      <c r="I92" s="12"/>
      <c r="J92" s="11"/>
      <c r="K92" s="12"/>
      <c r="L92" s="11"/>
      <c r="M92" s="11"/>
      <c r="N92" s="12"/>
      <c r="O92" s="12"/>
      <c r="P92" s="12"/>
      <c r="Q92" s="12"/>
      <c r="R92" s="12"/>
      <c r="S92" s="12"/>
    </row>
    <row r="93" spans="1:19" ht="14.1" customHeight="1" x14ac:dyDescent="0.2">
      <c r="A93" s="1">
        <v>29</v>
      </c>
      <c r="B93" s="13"/>
      <c r="C93" s="17"/>
      <c r="F93" s="12"/>
      <c r="G93" s="12"/>
      <c r="H93" s="12"/>
      <c r="I93" s="12"/>
      <c r="J93" s="11"/>
      <c r="K93" s="12"/>
      <c r="L93" s="11"/>
      <c r="M93" s="11"/>
      <c r="N93" s="12"/>
      <c r="O93" s="12"/>
      <c r="P93" s="12"/>
      <c r="Q93" s="12"/>
      <c r="R93" s="12"/>
      <c r="S93" s="12"/>
    </row>
    <row r="94" spans="1:19" ht="14.1" customHeight="1" x14ac:dyDescent="0.2">
      <c r="A94" s="1">
        <v>30</v>
      </c>
      <c r="B94" s="13"/>
      <c r="C94" s="26"/>
      <c r="F94" s="12"/>
      <c r="G94" s="12"/>
      <c r="H94" s="12"/>
      <c r="I94" s="12"/>
      <c r="J94" s="11"/>
      <c r="K94" s="12"/>
      <c r="L94" s="11"/>
      <c r="M94" s="11"/>
      <c r="N94" s="12"/>
      <c r="O94" s="12"/>
      <c r="P94" s="12"/>
      <c r="Q94" s="12"/>
      <c r="R94" s="12"/>
      <c r="S94" s="12"/>
    </row>
    <row r="95" spans="1:19" ht="14.1" customHeight="1" x14ac:dyDescent="0.2">
      <c r="A95" s="1">
        <v>31</v>
      </c>
      <c r="B95" s="16"/>
      <c r="F95" s="12"/>
      <c r="G95" s="12"/>
      <c r="H95" s="12"/>
      <c r="I95" s="12"/>
      <c r="J95" s="11"/>
      <c r="K95" s="12"/>
      <c r="L95" s="11"/>
      <c r="M95" s="11"/>
      <c r="N95" s="12"/>
      <c r="O95" s="12"/>
      <c r="P95" s="12"/>
      <c r="Q95" s="12"/>
      <c r="R95" s="12"/>
      <c r="S95" s="12"/>
    </row>
    <row r="96" spans="1:19" ht="14.1" customHeight="1" x14ac:dyDescent="0.2">
      <c r="A96" s="1">
        <v>32</v>
      </c>
      <c r="B96" s="13"/>
      <c r="F96" s="12"/>
      <c r="G96" s="12"/>
      <c r="H96" s="12"/>
      <c r="I96" s="12"/>
      <c r="J96" s="11"/>
      <c r="K96" s="12"/>
      <c r="L96" s="11"/>
      <c r="M96" s="12"/>
      <c r="N96" s="12"/>
      <c r="O96" s="12"/>
      <c r="P96" s="12"/>
      <c r="Q96" s="12"/>
      <c r="R96" s="12"/>
      <c r="S96" s="12"/>
    </row>
    <row r="97" spans="1:19" ht="14.1" customHeight="1" x14ac:dyDescent="0.2">
      <c r="A97" s="1">
        <v>33</v>
      </c>
      <c r="B97" s="13"/>
      <c r="F97" s="12"/>
      <c r="G97" s="12"/>
      <c r="H97" s="12"/>
      <c r="I97" s="12"/>
      <c r="J97" s="11"/>
      <c r="K97" s="12"/>
      <c r="L97" s="11"/>
      <c r="M97" s="12"/>
      <c r="N97" s="12"/>
      <c r="O97" s="12"/>
      <c r="P97" s="12"/>
      <c r="Q97" s="12"/>
      <c r="R97" s="12"/>
      <c r="S97" s="12"/>
    </row>
    <row r="98" spans="1:19" ht="14.1" customHeight="1" x14ac:dyDescent="0.2">
      <c r="A98" s="1">
        <v>34</v>
      </c>
      <c r="B98" s="13"/>
      <c r="F98" s="12"/>
      <c r="G98" s="12"/>
      <c r="H98" s="12"/>
      <c r="I98" s="12"/>
      <c r="J98" s="11"/>
      <c r="K98" s="12"/>
      <c r="L98" s="11"/>
      <c r="M98" s="12"/>
      <c r="N98" s="12"/>
      <c r="O98" s="12"/>
      <c r="P98" s="12"/>
      <c r="Q98" s="12"/>
      <c r="R98" s="12"/>
      <c r="S98" s="12"/>
    </row>
    <row r="99" spans="1:19" ht="14.1" customHeight="1" x14ac:dyDescent="0.2">
      <c r="A99" s="1">
        <v>35</v>
      </c>
      <c r="B99" s="13"/>
      <c r="F99" s="12"/>
      <c r="G99" s="12"/>
      <c r="H99" s="12"/>
      <c r="I99" s="12"/>
      <c r="J99" s="11"/>
      <c r="K99" s="12"/>
      <c r="L99" s="11"/>
      <c r="M99" s="12"/>
      <c r="N99" s="12"/>
      <c r="O99" s="12"/>
      <c r="P99" s="12"/>
      <c r="Q99" s="12"/>
      <c r="R99" s="12"/>
      <c r="S99" s="12"/>
    </row>
    <row r="100" spans="1:19" ht="14.1" customHeight="1" x14ac:dyDescent="0.2">
      <c r="A100" s="1">
        <v>36</v>
      </c>
      <c r="B100" s="13"/>
      <c r="C100" s="17"/>
      <c r="F100" s="12"/>
      <c r="G100" s="12"/>
      <c r="H100" s="12"/>
      <c r="I100" s="12"/>
      <c r="J100" s="11"/>
      <c r="K100" s="12"/>
      <c r="L100" s="11"/>
      <c r="M100" s="12"/>
      <c r="N100" s="12"/>
      <c r="O100" s="12"/>
      <c r="P100" s="12"/>
      <c r="Q100" s="12"/>
      <c r="R100" s="12"/>
      <c r="S100" s="12"/>
    </row>
    <row r="101" spans="1:19" ht="14.1" customHeight="1" x14ac:dyDescent="0.2">
      <c r="A101" s="1">
        <v>37</v>
      </c>
      <c r="B101" s="13"/>
      <c r="C101" s="17"/>
      <c r="F101" s="12"/>
      <c r="G101" s="12"/>
      <c r="H101" s="12"/>
      <c r="I101" s="12"/>
      <c r="J101" s="11"/>
      <c r="K101" s="12"/>
      <c r="L101" s="11"/>
      <c r="M101" s="12"/>
      <c r="N101" s="12"/>
      <c r="O101" s="12"/>
      <c r="P101" s="12"/>
      <c r="Q101" s="12"/>
      <c r="R101" s="12"/>
      <c r="S101" s="12"/>
    </row>
    <row r="102" spans="1:19" ht="14.1" customHeight="1" x14ac:dyDescent="0.2">
      <c r="A102" s="1">
        <v>38</v>
      </c>
      <c r="B102" s="13"/>
      <c r="C102" s="6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</row>
    <row r="103" spans="1:19" ht="14.1" customHeight="1" thickBot="1" x14ac:dyDescent="0.25">
      <c r="A103" s="2">
        <v>39</v>
      </c>
      <c r="B103" s="2" t="s">
        <v>50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4.1" customHeight="1" x14ac:dyDescent="0.2">
      <c r="A104" s="1" t="s">
        <v>51</v>
      </c>
      <c r="Q104" s="1" t="s">
        <v>52</v>
      </c>
    </row>
    <row r="105" spans="1:19" ht="14.1" customHeight="1" thickBot="1" x14ac:dyDescent="0.25">
      <c r="A105" s="2" t="str">
        <f>+$A$1</f>
        <v>SCHEDULE C-20</v>
      </c>
      <c r="B105" s="2"/>
      <c r="C105" s="2"/>
      <c r="D105" s="2"/>
      <c r="E105" s="2"/>
      <c r="F105" s="2"/>
      <c r="G105" s="2"/>
      <c r="H105" s="2" t="str">
        <f>+$H$1</f>
        <v>TAXES OTHER THAN INCOME TAXES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33" t="s">
        <v>56</v>
      </c>
    </row>
    <row r="106" spans="1:19" ht="14.1" customHeight="1" x14ac:dyDescent="0.2">
      <c r="A106" s="1" t="s">
        <v>3</v>
      </c>
      <c r="E106" s="1" t="s">
        <v>4</v>
      </c>
      <c r="G106" s="1" t="str">
        <f>IF(+$G$2="","",$G$2)</f>
        <v>Provide a schedule of taxes other than income taxes for the historical base year, historical base year + 1,</v>
      </c>
      <c r="K106" s="8"/>
      <c r="L106" s="8"/>
      <c r="N106" s="8"/>
      <c r="O106" s="8"/>
      <c r="P106" s="8" t="s">
        <v>6</v>
      </c>
      <c r="S106" s="9"/>
    </row>
    <row r="107" spans="1:19" ht="14.1" customHeight="1" x14ac:dyDescent="0.2">
      <c r="G107" s="1" t="str">
        <f>IF(+$G$3="","",$G$3)</f>
        <v>and the test year.  For each tax, indicate the amount charged to  operating expenses. Complete columns</v>
      </c>
      <c r="K107" s="7"/>
      <c r="L107" s="9"/>
      <c r="O107" s="7"/>
      <c r="P107" s="7"/>
      <c r="Q107" s="9" t="s">
        <v>9</v>
      </c>
      <c r="S107" s="7"/>
    </row>
    <row r="108" spans="1:19" ht="14.1" customHeight="1" x14ac:dyDescent="0.2">
      <c r="A108" s="1" t="s">
        <v>10</v>
      </c>
      <c r="G108" s="1" t="str">
        <f>IF(+$G$4="","",$G$4)</f>
        <v>5, 6 and 7 for the historical base year and test year only.</v>
      </c>
      <c r="K108" s="7"/>
      <c r="L108" s="9"/>
      <c r="M108" s="7"/>
      <c r="P108" s="7"/>
      <c r="Q108" s="9" t="s">
        <v>12</v>
      </c>
      <c r="S108" s="7"/>
    </row>
    <row r="109" spans="1:19" ht="14.1" customHeight="1" x14ac:dyDescent="0.2">
      <c r="G109" s="1" t="str">
        <f>IF(+$G$5="","",$G$5)</f>
        <v/>
      </c>
      <c r="K109" s="7"/>
      <c r="L109" s="9"/>
      <c r="M109" s="7"/>
      <c r="P109" s="7" t="s">
        <v>8</v>
      </c>
      <c r="Q109" s="9" t="s">
        <v>13</v>
      </c>
      <c r="S109" s="7"/>
    </row>
    <row r="110" spans="1:19" ht="14.1" customHeight="1" x14ac:dyDescent="0.2">
      <c r="K110" s="7"/>
      <c r="L110" s="9"/>
      <c r="M110" s="7"/>
      <c r="P110" s="7"/>
      <c r="Q110" s="9" t="s">
        <v>14</v>
      </c>
      <c r="S110" s="7"/>
    </row>
    <row r="111" spans="1:19" ht="14.1" customHeight="1" thickBot="1" x14ac:dyDescent="0.25">
      <c r="A111" s="2" t="s">
        <v>15</v>
      </c>
      <c r="B111" s="2"/>
      <c r="C111" s="31"/>
      <c r="D111" s="2"/>
      <c r="E111" s="2"/>
      <c r="F111" s="2"/>
      <c r="G111" s="2" t="str">
        <f>IF(+$G$7="","",$G$7)</f>
        <v/>
      </c>
      <c r="H111" s="2"/>
      <c r="I111" s="2"/>
      <c r="J111" s="2" t="s">
        <v>16</v>
      </c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4.1" customHeight="1" x14ac:dyDescent="0.2">
      <c r="B112" s="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ht="14.1" customHeight="1" x14ac:dyDescent="0.2">
      <c r="B113" s="4"/>
      <c r="C113" s="3"/>
      <c r="D113" s="3"/>
      <c r="E113" s="3"/>
      <c r="F113" s="3" t="s">
        <v>17</v>
      </c>
      <c r="G113" s="3"/>
      <c r="H113" s="3" t="s">
        <v>18</v>
      </c>
      <c r="I113" s="3"/>
      <c r="J113" s="3" t="s">
        <v>19</v>
      </c>
      <c r="K113" s="3"/>
      <c r="L113" s="3" t="s">
        <v>20</v>
      </c>
      <c r="M113" s="3"/>
      <c r="N113" s="3" t="s">
        <v>21</v>
      </c>
      <c r="O113" s="3"/>
      <c r="P113" s="3" t="s">
        <v>22</v>
      </c>
      <c r="Q113" s="3"/>
      <c r="R113" s="3" t="s">
        <v>23</v>
      </c>
      <c r="S113" s="3"/>
    </row>
    <row r="114" spans="1:19" ht="14.1" customHeight="1" x14ac:dyDescent="0.2">
      <c r="B114" s="4"/>
      <c r="C114" s="4"/>
      <c r="D114" s="4"/>
      <c r="E114" s="4"/>
      <c r="F114" s="4"/>
      <c r="G114" s="3"/>
      <c r="H114" s="4" t="s">
        <v>24</v>
      </c>
      <c r="I114" s="3"/>
      <c r="J114" s="4"/>
      <c r="K114" s="4"/>
      <c r="L114" s="4"/>
      <c r="M114" s="4"/>
      <c r="N114" s="4"/>
      <c r="O114" s="4"/>
      <c r="P114" s="4"/>
      <c r="Q114" s="4"/>
      <c r="R114" s="4" t="s">
        <v>25</v>
      </c>
      <c r="S114" s="4"/>
    </row>
    <row r="115" spans="1:19" ht="14.1" customHeight="1" x14ac:dyDescent="0.2">
      <c r="A115" s="1" t="s">
        <v>26</v>
      </c>
      <c r="B115" s="4"/>
      <c r="C115" s="4"/>
      <c r="D115" s="4"/>
      <c r="E115" s="4"/>
      <c r="F115" s="3"/>
      <c r="G115" s="4"/>
      <c r="H115" s="4" t="s">
        <v>27</v>
      </c>
      <c r="I115" s="4"/>
      <c r="J115" s="4" t="s">
        <v>28</v>
      </c>
      <c r="K115" s="4"/>
      <c r="L115" s="4" t="s">
        <v>29</v>
      </c>
      <c r="M115" s="4"/>
      <c r="N115" s="19"/>
      <c r="O115" s="19" t="s">
        <v>25</v>
      </c>
      <c r="P115" s="19"/>
      <c r="Q115" s="3"/>
      <c r="R115" s="4" t="s">
        <v>29</v>
      </c>
      <c r="S115" s="4"/>
    </row>
    <row r="116" spans="1:19" ht="14.1" customHeight="1" thickBot="1" x14ac:dyDescent="0.25">
      <c r="A116" s="2" t="s">
        <v>30</v>
      </c>
      <c r="B116" s="5"/>
      <c r="C116" s="5" t="s">
        <v>31</v>
      </c>
      <c r="D116" s="5"/>
      <c r="E116" s="5"/>
      <c r="F116" s="10" t="s">
        <v>32</v>
      </c>
      <c r="G116" s="18"/>
      <c r="H116" s="18" t="s">
        <v>33</v>
      </c>
      <c r="I116" s="18"/>
      <c r="J116" s="10" t="s">
        <v>34</v>
      </c>
      <c r="K116" s="10"/>
      <c r="L116" s="10" t="s">
        <v>35</v>
      </c>
      <c r="M116" s="10"/>
      <c r="N116" s="5" t="s">
        <v>36</v>
      </c>
      <c r="O116" s="5"/>
      <c r="P116" s="10" t="s">
        <v>34</v>
      </c>
      <c r="Q116" s="10"/>
      <c r="R116" s="5" t="s">
        <v>35</v>
      </c>
      <c r="S116" s="10"/>
    </row>
    <row r="117" spans="1:19" ht="14.1" customHeight="1" x14ac:dyDescent="0.2">
      <c r="A117" s="1">
        <v>1</v>
      </c>
      <c r="B117" s="15"/>
      <c r="C117" s="6"/>
      <c r="D117" s="6"/>
      <c r="E117" s="6"/>
      <c r="F117" s="14"/>
      <c r="G117" s="14"/>
      <c r="H117" s="14"/>
      <c r="I117" s="14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spans="1:19" ht="14.1" customHeight="1" x14ac:dyDescent="0.2">
      <c r="A118" s="1">
        <v>2</v>
      </c>
      <c r="B118" s="15"/>
      <c r="C118" s="6" t="s">
        <v>37</v>
      </c>
      <c r="F118" s="21">
        <v>6.0000000000000001E-3</v>
      </c>
      <c r="G118" s="14"/>
      <c r="H118" s="62">
        <f>J118/F118</f>
        <v>19333.333333333332</v>
      </c>
      <c r="I118" s="63"/>
      <c r="J118" s="76">
        <f>ROUND(('FICA, FUTA &amp; SUTA from C-35'!D3/1000),0)</f>
        <v>116</v>
      </c>
      <c r="K118" s="6"/>
      <c r="L118" s="6">
        <f>ROUND('FICA, FUTA &amp; SUTA from C-35'!D67,0)</f>
        <v>80</v>
      </c>
      <c r="M118" s="20" t="s">
        <v>17</v>
      </c>
      <c r="N118" s="27">
        <v>0.99755099999999997</v>
      </c>
      <c r="O118" s="14"/>
      <c r="P118" s="32">
        <f>L118*N118</f>
        <v>79.804079999999999</v>
      </c>
      <c r="Q118" s="14"/>
      <c r="R118" s="6">
        <f>+P118</f>
        <v>79.804079999999999</v>
      </c>
      <c r="S118" s="14"/>
    </row>
    <row r="119" spans="1:19" ht="14.1" customHeight="1" x14ac:dyDescent="0.2">
      <c r="A119" s="1">
        <v>3</v>
      </c>
      <c r="B119" s="13"/>
      <c r="C119" s="6"/>
      <c r="F119" s="21"/>
      <c r="G119" s="12"/>
      <c r="H119" s="62"/>
      <c r="I119" s="62"/>
      <c r="J119" s="77"/>
      <c r="K119" s="11"/>
      <c r="L119" s="11"/>
      <c r="M119" s="12"/>
      <c r="N119" s="12"/>
      <c r="O119" s="12"/>
      <c r="P119" s="11"/>
      <c r="Q119" s="12"/>
      <c r="R119" s="11"/>
      <c r="S119" s="12"/>
    </row>
    <row r="120" spans="1:19" ht="14.1" customHeight="1" x14ac:dyDescent="0.2">
      <c r="A120" s="1">
        <v>4</v>
      </c>
      <c r="B120" s="13"/>
      <c r="C120" s="6" t="s">
        <v>38</v>
      </c>
      <c r="F120" s="23" t="s">
        <v>39</v>
      </c>
      <c r="G120" s="12"/>
      <c r="H120" s="62">
        <f>ROUND(('FICA, FUTA &amp; SUTA from C-35'!D24/1000),0)</f>
        <v>17451</v>
      </c>
      <c r="I120" s="63"/>
      <c r="J120" s="62">
        <f>ROUND('FICA, FUTA &amp; SUTA from C-35'!D4/1000,0)</f>
        <v>29</v>
      </c>
      <c r="K120" s="12"/>
      <c r="L120" s="12">
        <f>ROUND('FICA, FUTA &amp; SUTA from C-35'!D68,0)</f>
        <v>20</v>
      </c>
      <c r="M120" s="20" t="s">
        <v>17</v>
      </c>
      <c r="N120" s="27">
        <v>0.99755099999999997</v>
      </c>
      <c r="O120" s="12"/>
      <c r="P120" s="11">
        <f>L120*N120</f>
        <v>19.95102</v>
      </c>
      <c r="Q120" s="12"/>
      <c r="R120" s="11">
        <f>+P120</f>
        <v>19.95102</v>
      </c>
      <c r="S120" s="12"/>
    </row>
    <row r="121" spans="1:19" ht="14.1" customHeight="1" x14ac:dyDescent="0.2">
      <c r="A121" s="1">
        <v>5</v>
      </c>
      <c r="B121" s="13"/>
      <c r="C121" s="6"/>
      <c r="F121" s="21"/>
      <c r="G121" s="12"/>
      <c r="H121" s="62"/>
      <c r="I121" s="62"/>
      <c r="J121" s="6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1:19" ht="14.1" customHeight="1" x14ac:dyDescent="0.2">
      <c r="A122" s="1">
        <v>6</v>
      </c>
      <c r="B122" s="13"/>
      <c r="C122" s="6" t="s">
        <v>40</v>
      </c>
      <c r="F122" s="22">
        <v>7.6499999999999999E-2</v>
      </c>
      <c r="G122" s="12"/>
      <c r="H122" s="62">
        <f>ROUND('FICA, FUTA &amp; SUTA from C-35'!D19/1000,0)</f>
        <v>278536</v>
      </c>
      <c r="I122" s="63"/>
      <c r="J122" s="62">
        <f>F122*H122</f>
        <v>21308.004000000001</v>
      </c>
      <c r="K122" s="12"/>
      <c r="L122" s="12">
        <f>ROUND('FICA, FUTA &amp; SUTA from C-35'!D66,0)</f>
        <v>13134</v>
      </c>
      <c r="M122" s="20" t="s">
        <v>17</v>
      </c>
      <c r="N122" s="27">
        <v>0.99755099999999997</v>
      </c>
      <c r="O122" s="12"/>
      <c r="P122" s="11">
        <f>L122*N122</f>
        <v>13101.834833999999</v>
      </c>
      <c r="Q122" s="12"/>
      <c r="R122" s="11">
        <f>+P122</f>
        <v>13101.834833999999</v>
      </c>
      <c r="S122" s="12"/>
    </row>
    <row r="123" spans="1:19" ht="14.1" customHeight="1" x14ac:dyDescent="0.2">
      <c r="A123" s="1">
        <v>7</v>
      </c>
      <c r="B123" s="13"/>
      <c r="C123" s="6"/>
      <c r="F123" s="21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</row>
    <row r="124" spans="1:19" ht="14.1" customHeight="1" x14ac:dyDescent="0.2">
      <c r="A124" s="1">
        <v>8</v>
      </c>
      <c r="B124" s="13"/>
      <c r="C124" s="6" t="s">
        <v>41</v>
      </c>
      <c r="F124" s="21">
        <v>7.2000000000000005E-4</v>
      </c>
      <c r="G124" s="12"/>
      <c r="H124" s="12">
        <v>2596757</v>
      </c>
      <c r="I124" s="14"/>
      <c r="J124" s="12">
        <f>F124*H124</f>
        <v>1869.6650400000001</v>
      </c>
      <c r="K124" s="12"/>
      <c r="L124" s="12">
        <f>J124</f>
        <v>1869.6650400000001</v>
      </c>
      <c r="M124" s="20"/>
      <c r="N124" s="27">
        <v>0.99755099999999997</v>
      </c>
      <c r="O124" s="12"/>
      <c r="P124" s="11">
        <f>L124*N124</f>
        <v>1865.08623031704</v>
      </c>
      <c r="Q124" s="12"/>
      <c r="R124" s="11">
        <f>+P124</f>
        <v>1865.08623031704</v>
      </c>
      <c r="S124" s="12"/>
    </row>
    <row r="125" spans="1:19" ht="14.1" customHeight="1" x14ac:dyDescent="0.2">
      <c r="A125" s="1">
        <v>9</v>
      </c>
      <c r="B125" s="13"/>
      <c r="C125" s="6"/>
      <c r="F125" s="2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spans="1:19" ht="14.1" customHeight="1" x14ac:dyDescent="0.2">
      <c r="A126" s="1">
        <v>10</v>
      </c>
      <c r="B126" s="13"/>
      <c r="C126" s="6" t="s">
        <v>42</v>
      </c>
      <c r="F126" s="23" t="s">
        <v>39</v>
      </c>
      <c r="G126" s="12"/>
      <c r="H126" s="23" t="s">
        <v>39</v>
      </c>
      <c r="I126" s="12"/>
      <c r="J126" s="12">
        <f>'23 TOTI DETAIL USING FERD TCODE'!O31+'23 TOTI DETAIL USING FERD TCODE'!O32</f>
        <v>79396.866999999998</v>
      </c>
      <c r="K126" s="12"/>
      <c r="L126" s="12">
        <f>'23 TOTI DETAIL USING FERD TCODE'!O31</f>
        <v>79288.866999999998</v>
      </c>
      <c r="M126" s="20" t="s">
        <v>18</v>
      </c>
      <c r="N126" s="27">
        <v>0.99755099999999997</v>
      </c>
      <c r="O126" s="12"/>
      <c r="P126" s="11">
        <f>L126*N126</f>
        <v>79094.688564716998</v>
      </c>
      <c r="Q126" s="12"/>
      <c r="R126" s="11">
        <f>+P126</f>
        <v>79094.688564716998</v>
      </c>
      <c r="S126" s="12"/>
    </row>
    <row r="127" spans="1:19" ht="14.1" customHeight="1" x14ac:dyDescent="0.2">
      <c r="A127" s="1">
        <v>11</v>
      </c>
      <c r="B127" s="13"/>
      <c r="C127" s="6"/>
      <c r="F127" s="2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1:19" ht="14.1" customHeight="1" x14ac:dyDescent="0.2">
      <c r="A128" s="1">
        <v>12</v>
      </c>
      <c r="B128" s="13"/>
      <c r="C128" s="6" t="s">
        <v>43</v>
      </c>
      <c r="F128" s="24">
        <v>2.5000000000000001E-2</v>
      </c>
      <c r="G128" s="12"/>
      <c r="H128" s="12">
        <v>2855886</v>
      </c>
      <c r="I128" s="14"/>
      <c r="J128" s="12">
        <f>F128*H128</f>
        <v>71397.150000000009</v>
      </c>
      <c r="K128" s="12"/>
      <c r="L128" s="12">
        <f>+J128</f>
        <v>71397.150000000009</v>
      </c>
      <c r="M128" s="12"/>
      <c r="N128" s="27">
        <v>0.99755099999999997</v>
      </c>
      <c r="O128" s="12"/>
      <c r="P128" s="11">
        <f>L128*N128</f>
        <v>71222.298379650005</v>
      </c>
      <c r="Q128" s="12"/>
      <c r="R128" s="11">
        <f>+P128</f>
        <v>71222.298379650005</v>
      </c>
      <c r="S128" s="12"/>
    </row>
    <row r="129" spans="1:19" ht="14.1" customHeight="1" x14ac:dyDescent="0.2">
      <c r="A129" s="1">
        <v>13</v>
      </c>
      <c r="B129" s="13"/>
      <c r="C129" s="6"/>
      <c r="F129" s="2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1:19" ht="14.1" customHeight="1" x14ac:dyDescent="0.2">
      <c r="A130" s="1">
        <v>14</v>
      </c>
      <c r="B130" s="13"/>
      <c r="C130" s="6" t="s">
        <v>44</v>
      </c>
      <c r="F130" s="23" t="s">
        <v>39</v>
      </c>
      <c r="G130" s="12"/>
      <c r="H130" s="23" t="s">
        <v>39</v>
      </c>
      <c r="I130" s="12"/>
      <c r="J130" s="12">
        <f>'23 TOTI DETAIL USING FERD TCODE'!O28</f>
        <v>67469.438999999998</v>
      </c>
      <c r="K130" s="12"/>
      <c r="L130" s="12">
        <f>+J130</f>
        <v>67469.438999999998</v>
      </c>
      <c r="M130" s="12"/>
      <c r="N130" s="27">
        <v>0.99755099999999997</v>
      </c>
      <c r="O130" s="12"/>
      <c r="P130" s="11">
        <f>L130*N130</f>
        <v>67304.206343888989</v>
      </c>
      <c r="Q130" s="12"/>
      <c r="R130" s="11">
        <f>+P130</f>
        <v>67304.206343888989</v>
      </c>
      <c r="S130" s="12"/>
    </row>
    <row r="131" spans="1:19" ht="14.1" customHeight="1" x14ac:dyDescent="0.2">
      <c r="A131" s="1">
        <v>15</v>
      </c>
      <c r="B131" s="13"/>
      <c r="C131" s="6"/>
      <c r="F131" s="22"/>
      <c r="G131" s="12"/>
      <c r="H131" s="12"/>
      <c r="I131" s="12"/>
      <c r="J131" s="11"/>
      <c r="K131" s="12"/>
      <c r="L131" s="11"/>
      <c r="M131" s="12"/>
      <c r="N131" s="12"/>
      <c r="O131" s="12"/>
      <c r="P131" s="11"/>
      <c r="Q131" s="12"/>
      <c r="R131" s="11"/>
      <c r="S131" s="12"/>
    </row>
    <row r="132" spans="1:19" ht="14.1" customHeight="1" x14ac:dyDescent="0.2">
      <c r="A132" s="1">
        <v>16</v>
      </c>
      <c r="B132" s="13"/>
      <c r="C132" s="6" t="s">
        <v>45</v>
      </c>
      <c r="F132" s="23" t="s">
        <v>39</v>
      </c>
      <c r="G132" s="12"/>
      <c r="H132" s="23" t="s">
        <v>39</v>
      </c>
      <c r="I132" s="12"/>
      <c r="J132" s="11">
        <f>'23 TOTI DETAIL USING FERD TCODE'!O33</f>
        <v>179.06700000000001</v>
      </c>
      <c r="K132" s="12"/>
      <c r="L132" s="12">
        <f>+J132</f>
        <v>179.06700000000001</v>
      </c>
      <c r="M132" s="12"/>
      <c r="N132" s="27">
        <v>0.99755099999999997</v>
      </c>
      <c r="O132" s="12"/>
      <c r="P132" s="11">
        <f>L132*N132</f>
        <v>178.628464917</v>
      </c>
      <c r="Q132" s="12"/>
      <c r="R132" s="11">
        <f>+P132</f>
        <v>178.628464917</v>
      </c>
      <c r="S132" s="12"/>
    </row>
    <row r="133" spans="1:19" ht="14.1" customHeight="1" x14ac:dyDescent="0.2">
      <c r="A133" s="1">
        <v>17</v>
      </c>
      <c r="B133" s="13"/>
      <c r="C133" s="6"/>
      <c r="F133" s="22"/>
      <c r="G133" s="12"/>
      <c r="H133" s="12"/>
      <c r="I133" s="12"/>
      <c r="J133" s="11"/>
      <c r="K133" s="12"/>
      <c r="L133" s="11"/>
      <c r="M133" s="12"/>
      <c r="N133" s="12"/>
      <c r="O133" s="12"/>
      <c r="P133" s="11"/>
      <c r="Q133" s="12"/>
      <c r="R133" s="11"/>
      <c r="S133" s="12"/>
    </row>
    <row r="134" spans="1:19" ht="14.1" customHeight="1" x14ac:dyDescent="0.2">
      <c r="A134" s="1">
        <v>18</v>
      </c>
      <c r="B134" s="13"/>
      <c r="C134" s="6" t="s">
        <v>46</v>
      </c>
      <c r="F134" s="23" t="s">
        <v>39</v>
      </c>
      <c r="G134" s="12"/>
      <c r="H134" s="23" t="s">
        <v>39</v>
      </c>
      <c r="I134" s="12"/>
      <c r="J134" s="11">
        <f>'23 TOTI DETAIL USING FERD TCODE'!O36+'23 TOTI DETAIL USING FERD TCODE'!O35+'23 TOTI DETAIL USING FERD TCODE'!O34+'23 TOTI DETAIL USING FERD TCODE'!O37</f>
        <v>-638.66599999999994</v>
      </c>
      <c r="L134" s="12">
        <f>+J134</f>
        <v>-638.66599999999994</v>
      </c>
      <c r="M134" s="20" t="s">
        <v>19</v>
      </c>
      <c r="N134" s="27">
        <v>0.99755099999999997</v>
      </c>
      <c r="O134" s="12"/>
      <c r="P134" s="11">
        <f>L134*N134</f>
        <v>-637.10190696599989</v>
      </c>
      <c r="Q134" s="12"/>
      <c r="R134" s="11">
        <f>+P134</f>
        <v>-637.10190696599989</v>
      </c>
      <c r="S134" s="12"/>
    </row>
    <row r="135" spans="1:19" ht="14.1" customHeight="1" x14ac:dyDescent="0.2">
      <c r="A135" s="1">
        <v>19</v>
      </c>
      <c r="B135" s="13"/>
      <c r="C135" s="6"/>
      <c r="F135" s="12"/>
      <c r="G135" s="12"/>
      <c r="H135" s="12"/>
      <c r="I135" s="12"/>
      <c r="J135" s="11"/>
      <c r="K135" s="12"/>
      <c r="L135" s="11"/>
      <c r="M135" s="12"/>
      <c r="N135" s="12"/>
      <c r="O135" s="12"/>
      <c r="P135" s="11"/>
      <c r="Q135" s="12"/>
      <c r="R135" s="11"/>
      <c r="S135" s="12"/>
    </row>
    <row r="136" spans="1:19" ht="14.1" customHeight="1" thickBot="1" x14ac:dyDescent="0.25">
      <c r="A136" s="1">
        <v>20</v>
      </c>
      <c r="B136" s="13"/>
      <c r="C136" s="6" t="s">
        <v>28</v>
      </c>
      <c r="F136" s="12"/>
      <c r="G136" s="12"/>
      <c r="H136" s="12"/>
      <c r="I136" s="12"/>
      <c r="J136" s="25">
        <f>SUM(J118:J134)</f>
        <v>241126.52604000003</v>
      </c>
      <c r="K136" s="12"/>
      <c r="L136" s="25">
        <f>SUM(L118:L134)</f>
        <v>232799.52204000001</v>
      </c>
      <c r="M136" s="12"/>
      <c r="N136" s="30"/>
      <c r="O136" s="12"/>
      <c r="P136" s="25">
        <f>SUM(P118:P134)</f>
        <v>232229.39601052407</v>
      </c>
      <c r="Q136" s="12"/>
      <c r="R136" s="25">
        <f>SUM(R118:R134)</f>
        <v>232229.39601052407</v>
      </c>
      <c r="S136" s="12"/>
    </row>
    <row r="137" spans="1:19" ht="14.1" customHeight="1" thickTop="1" x14ac:dyDescent="0.2">
      <c r="A137" s="1">
        <v>21</v>
      </c>
      <c r="B137" s="13"/>
      <c r="C137" s="6"/>
      <c r="F137" s="12"/>
      <c r="G137" s="12"/>
      <c r="H137" s="12"/>
      <c r="I137" s="12"/>
      <c r="J137" s="11"/>
      <c r="K137" s="12"/>
      <c r="L137" s="11"/>
      <c r="M137" s="12"/>
      <c r="N137" s="12"/>
      <c r="O137" s="12"/>
      <c r="P137" s="11"/>
      <c r="Q137" s="12"/>
      <c r="R137" s="11"/>
      <c r="S137" s="12"/>
    </row>
    <row r="138" spans="1:19" ht="14.1" customHeight="1" x14ac:dyDescent="0.2">
      <c r="A138" s="1">
        <v>22</v>
      </c>
      <c r="B138" s="13"/>
      <c r="C138" s="6"/>
      <c r="F138" s="12"/>
      <c r="G138" s="12"/>
      <c r="H138" s="12"/>
      <c r="I138" s="12"/>
      <c r="J138" s="11"/>
      <c r="K138" s="12"/>
      <c r="L138" s="11"/>
      <c r="M138" s="12"/>
      <c r="N138" s="12"/>
      <c r="O138" s="12"/>
      <c r="P138" s="11"/>
      <c r="Q138" s="12"/>
      <c r="R138" s="11"/>
      <c r="S138" s="12"/>
    </row>
    <row r="139" spans="1:19" ht="14.1" customHeight="1" x14ac:dyDescent="0.2">
      <c r="A139" s="1">
        <v>23</v>
      </c>
      <c r="B139" s="13"/>
      <c r="C139" s="6"/>
      <c r="F139" s="12"/>
      <c r="G139" s="12"/>
      <c r="H139" s="12"/>
      <c r="I139" s="12"/>
      <c r="J139" s="11"/>
      <c r="K139" s="12"/>
      <c r="L139" s="11"/>
      <c r="M139" s="12"/>
      <c r="N139" s="12"/>
      <c r="O139" s="12"/>
      <c r="P139" s="11"/>
      <c r="Q139" s="12"/>
      <c r="R139" s="11"/>
      <c r="S139" s="12"/>
    </row>
    <row r="140" spans="1:19" ht="14.1" customHeight="1" x14ac:dyDescent="0.2">
      <c r="A140" s="1">
        <v>24</v>
      </c>
      <c r="B140" s="13"/>
      <c r="C140" s="26" t="s">
        <v>47</v>
      </c>
      <c r="F140" s="12"/>
      <c r="G140" s="12"/>
      <c r="H140" s="12"/>
      <c r="I140" s="12"/>
      <c r="J140" s="11"/>
      <c r="K140" s="12"/>
      <c r="L140" s="11"/>
      <c r="M140" s="12"/>
      <c r="N140" s="12"/>
      <c r="O140" s="12"/>
      <c r="P140" s="11"/>
      <c r="Q140" s="12"/>
      <c r="R140" s="11"/>
      <c r="S140" s="12"/>
    </row>
    <row r="141" spans="1:19" ht="14.1" customHeight="1" x14ac:dyDescent="0.2">
      <c r="A141" s="1">
        <v>25</v>
      </c>
      <c r="B141" s="13"/>
      <c r="F141" s="12"/>
      <c r="G141" s="12"/>
      <c r="H141" s="12"/>
      <c r="I141" s="12"/>
      <c r="J141" s="11"/>
      <c r="K141" s="12"/>
      <c r="L141" s="11"/>
      <c r="M141" s="12"/>
      <c r="N141" s="12"/>
      <c r="O141" s="12"/>
      <c r="P141" s="11"/>
      <c r="Q141" s="12"/>
      <c r="R141" s="11"/>
      <c r="S141" s="12"/>
    </row>
    <row r="142" spans="1:19" ht="14.1" customHeight="1" x14ac:dyDescent="0.2">
      <c r="A142" s="1">
        <v>26</v>
      </c>
      <c r="B142" s="13"/>
      <c r="C142" s="26" t="s">
        <v>55</v>
      </c>
      <c r="F142" s="12"/>
      <c r="G142" s="12"/>
      <c r="H142" s="12"/>
      <c r="I142" s="12"/>
      <c r="J142" s="11"/>
      <c r="K142" s="12"/>
      <c r="L142" s="11"/>
      <c r="M142" s="12"/>
      <c r="N142" s="12"/>
      <c r="O142" s="12"/>
      <c r="P142" s="11"/>
      <c r="Q142" s="12"/>
      <c r="R142" s="11"/>
      <c r="S142" s="12"/>
    </row>
    <row r="143" spans="1:19" ht="14.1" customHeight="1" x14ac:dyDescent="0.2">
      <c r="A143" s="1">
        <v>27</v>
      </c>
      <c r="B143" s="13"/>
      <c r="F143" s="12"/>
      <c r="G143" s="12"/>
      <c r="H143" s="12"/>
      <c r="I143" s="12"/>
      <c r="J143" s="11"/>
      <c r="K143" s="12"/>
      <c r="L143" s="11"/>
      <c r="M143" s="12"/>
      <c r="N143" s="12"/>
      <c r="O143" s="12"/>
      <c r="P143" s="11"/>
      <c r="Q143" s="12"/>
      <c r="R143" s="11"/>
      <c r="S143" s="12"/>
    </row>
    <row r="144" spans="1:19" ht="14.1" customHeight="1" x14ac:dyDescent="0.2">
      <c r="A144" s="1">
        <v>28</v>
      </c>
      <c r="B144" s="13"/>
      <c r="C144" s="26" t="s">
        <v>57</v>
      </c>
      <c r="F144" s="12"/>
      <c r="G144" s="12"/>
      <c r="H144" s="12"/>
      <c r="I144" s="12"/>
      <c r="J144" s="11"/>
      <c r="K144" s="12"/>
      <c r="L144" s="11"/>
      <c r="M144" s="12"/>
      <c r="N144" s="12"/>
      <c r="O144" s="12"/>
      <c r="P144" s="12"/>
      <c r="Q144" s="12"/>
      <c r="R144" s="12"/>
      <c r="S144" s="12"/>
    </row>
    <row r="145" spans="1:19" ht="14.1" customHeight="1" x14ac:dyDescent="0.2">
      <c r="A145" s="1">
        <v>29</v>
      </c>
      <c r="B145" s="13"/>
      <c r="F145" s="12"/>
      <c r="G145" s="12"/>
      <c r="H145" s="12"/>
      <c r="I145" s="12"/>
      <c r="J145" s="11"/>
      <c r="K145" s="12"/>
      <c r="L145" s="11"/>
      <c r="M145" s="12"/>
      <c r="N145" s="12"/>
      <c r="O145" s="12"/>
      <c r="P145" s="12"/>
      <c r="Q145" s="12"/>
      <c r="R145" s="12"/>
      <c r="S145" s="12"/>
    </row>
    <row r="146" spans="1:19" ht="14.1" customHeight="1" x14ac:dyDescent="0.2">
      <c r="A146" s="1">
        <v>30</v>
      </c>
      <c r="B146" s="13"/>
      <c r="F146" s="12"/>
      <c r="G146" s="12"/>
      <c r="H146" s="12"/>
      <c r="I146" s="12"/>
      <c r="J146" s="11"/>
      <c r="K146" s="12"/>
      <c r="L146" s="11"/>
      <c r="M146" s="12"/>
      <c r="N146" s="12"/>
      <c r="O146" s="12"/>
      <c r="P146" s="12"/>
      <c r="Q146" s="12"/>
      <c r="R146" s="12"/>
      <c r="S146" s="12"/>
    </row>
    <row r="147" spans="1:19" ht="14.1" customHeight="1" x14ac:dyDescent="0.2">
      <c r="A147" s="1">
        <v>31</v>
      </c>
      <c r="B147" s="16"/>
      <c r="F147" s="12"/>
      <c r="G147" s="12"/>
      <c r="H147" s="12"/>
      <c r="I147" s="12"/>
      <c r="J147" s="11"/>
      <c r="K147" s="12"/>
      <c r="L147" s="11"/>
      <c r="M147" s="12"/>
      <c r="N147" s="12"/>
      <c r="O147" s="12"/>
      <c r="P147" s="12"/>
      <c r="Q147" s="12"/>
      <c r="R147" s="12"/>
      <c r="S147" s="12"/>
    </row>
    <row r="148" spans="1:19" ht="14.1" customHeight="1" x14ac:dyDescent="0.2">
      <c r="A148" s="1">
        <v>32</v>
      </c>
      <c r="B148" s="13"/>
      <c r="C148" s="26"/>
      <c r="F148" s="12"/>
      <c r="G148" s="12"/>
      <c r="H148" s="12"/>
      <c r="I148" s="12"/>
      <c r="J148" s="11"/>
      <c r="K148" s="12"/>
      <c r="L148" s="11"/>
      <c r="M148" s="12"/>
      <c r="N148" s="12"/>
      <c r="O148" s="12"/>
      <c r="P148" s="12"/>
      <c r="Q148" s="12"/>
      <c r="R148" s="12"/>
      <c r="S148" s="12"/>
    </row>
    <row r="149" spans="1:19" ht="14.1" customHeight="1" x14ac:dyDescent="0.2">
      <c r="A149" s="1">
        <v>33</v>
      </c>
      <c r="B149" s="13"/>
      <c r="F149" s="12"/>
      <c r="G149" s="12"/>
      <c r="H149" s="12"/>
      <c r="I149" s="12"/>
      <c r="J149" s="11"/>
      <c r="K149" s="12"/>
      <c r="L149" s="11"/>
      <c r="M149" s="12"/>
      <c r="N149" s="12"/>
      <c r="O149" s="12"/>
      <c r="P149" s="12"/>
      <c r="Q149" s="12"/>
      <c r="R149" s="12"/>
      <c r="S149" s="12"/>
    </row>
    <row r="150" spans="1:19" ht="14.1" customHeight="1" x14ac:dyDescent="0.2">
      <c r="A150" s="1">
        <v>34</v>
      </c>
      <c r="B150" s="13"/>
      <c r="C150" s="28"/>
      <c r="F150" s="12"/>
      <c r="G150" s="12"/>
      <c r="H150" s="12"/>
      <c r="I150" s="12"/>
      <c r="J150" s="11"/>
      <c r="K150" s="12"/>
      <c r="L150" s="11"/>
      <c r="M150" s="12"/>
      <c r="N150" s="12"/>
      <c r="O150" s="12"/>
      <c r="P150" s="12"/>
      <c r="Q150" s="12"/>
      <c r="R150" s="12"/>
      <c r="S150" s="12"/>
    </row>
    <row r="151" spans="1:19" ht="14.1" customHeight="1" x14ac:dyDescent="0.2">
      <c r="A151" s="1">
        <v>35</v>
      </c>
      <c r="B151" s="13"/>
      <c r="C151" s="17"/>
      <c r="F151" s="12"/>
      <c r="G151" s="12"/>
      <c r="H151" s="12"/>
      <c r="I151" s="12"/>
      <c r="J151" s="11"/>
      <c r="K151" s="12"/>
      <c r="L151" s="11"/>
      <c r="M151" s="12"/>
      <c r="N151" s="12"/>
      <c r="O151" s="12"/>
      <c r="P151" s="12"/>
      <c r="Q151" s="12"/>
      <c r="R151" s="12"/>
      <c r="S151" s="12"/>
    </row>
    <row r="152" spans="1:19" ht="14.1" customHeight="1" x14ac:dyDescent="0.2">
      <c r="A152" s="1">
        <v>36</v>
      </c>
      <c r="B152" s="13"/>
      <c r="C152" s="26"/>
      <c r="F152" s="12"/>
      <c r="G152" s="12"/>
      <c r="H152" s="12"/>
      <c r="I152" s="12"/>
      <c r="J152" s="11"/>
      <c r="K152" s="12"/>
      <c r="L152" s="11"/>
      <c r="M152" s="12"/>
      <c r="N152" s="12"/>
      <c r="O152" s="12"/>
      <c r="P152" s="12"/>
      <c r="Q152" s="12"/>
      <c r="R152" s="12"/>
      <c r="S152" s="12"/>
    </row>
    <row r="153" spans="1:19" ht="14.1" customHeight="1" x14ac:dyDescent="0.2">
      <c r="A153" s="1">
        <v>37</v>
      </c>
      <c r="B153" s="13"/>
      <c r="C153" s="17"/>
      <c r="F153" s="12"/>
      <c r="G153" s="12"/>
      <c r="H153" s="12"/>
      <c r="I153" s="12"/>
      <c r="J153" s="11"/>
      <c r="K153" s="12"/>
      <c r="L153" s="11"/>
      <c r="M153" s="12"/>
      <c r="N153" s="12"/>
      <c r="O153" s="12"/>
      <c r="P153" s="12"/>
      <c r="Q153" s="12"/>
      <c r="R153" s="12"/>
      <c r="S153" s="12"/>
    </row>
    <row r="154" spans="1:19" ht="14.1" customHeight="1" x14ac:dyDescent="0.2">
      <c r="A154" s="1">
        <v>38</v>
      </c>
      <c r="B154" s="13"/>
      <c r="C154" s="6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1:19" ht="14.1" customHeight="1" thickBot="1" x14ac:dyDescent="0.25">
      <c r="A155" s="2">
        <v>39</v>
      </c>
      <c r="B155" s="2" t="s">
        <v>50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4.1" customHeight="1" x14ac:dyDescent="0.2">
      <c r="A156" s="1" t="s">
        <v>51</v>
      </c>
      <c r="Q156" s="1" t="s">
        <v>52</v>
      </c>
    </row>
  </sheetData>
  <phoneticPr fontId="2" type="noConversion"/>
  <pageMargins left="1" right="0" top="1" bottom="0" header="0" footer="0"/>
  <pageSetup scale="70" orientation="landscape" r:id="rId1"/>
  <headerFooter alignWithMargins="0"/>
  <rowBreaks count="2" manualBreakCount="2">
    <brk id="52" max="16383" man="1"/>
    <brk id="104" max="18" man="1"/>
  </rowBreaks>
  <customProperties>
    <customPr name="_pios_id" r:id="rId2"/>
    <customPr name="EpmWorksheetKeyString_GUID" r:id="rId3"/>
    <customPr name="FPMExcelClientCellBasedFunctionStatus" r:id="rId4"/>
  </customProperties>
  <ignoredErrors>
    <ignoredError sqref="M66:M82 M118:M134 F113:G113 F9:R10 M14:M31 F61:G62 I61:R62 I113:R1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EA0FB-8B51-43C2-864A-5CC04DC29F68}">
  <dimension ref="A28:AE96"/>
  <sheetViews>
    <sheetView topLeftCell="J29" workbookViewId="0">
      <selection activeCell="J29" sqref="J29"/>
    </sheetView>
  </sheetViews>
  <sheetFormatPr defaultRowHeight="13.2" x14ac:dyDescent="0.25"/>
  <cols>
    <col min="3" max="3" width="20.33203125" customWidth="1"/>
    <col min="10" max="10" width="12.6640625" customWidth="1"/>
    <col min="14" max="14" width="16" customWidth="1"/>
    <col min="15" max="15" width="17.5546875" customWidth="1"/>
  </cols>
  <sheetData>
    <row r="28" spans="10:17" x14ac:dyDescent="0.25">
      <c r="J28">
        <v>-265230.03000000003</v>
      </c>
      <c r="N28" s="35" t="s">
        <v>58</v>
      </c>
      <c r="O28" s="55">
        <v>67469.438999999998</v>
      </c>
    </row>
    <row r="29" spans="10:17" x14ac:dyDescent="0.25">
      <c r="N29" s="35" t="s">
        <v>59</v>
      </c>
      <c r="O29" s="55">
        <v>1869.664</v>
      </c>
    </row>
    <row r="30" spans="10:17" x14ac:dyDescent="0.25">
      <c r="N30" s="35" t="s">
        <v>60</v>
      </c>
      <c r="O30" s="55">
        <v>71397.142000000007</v>
      </c>
    </row>
    <row r="31" spans="10:17" x14ac:dyDescent="0.25">
      <c r="N31" s="35" t="s">
        <v>61</v>
      </c>
      <c r="O31" s="55">
        <v>79288.866999999998</v>
      </c>
    </row>
    <row r="32" spans="10:17" x14ac:dyDescent="0.25">
      <c r="J32">
        <v>11977520.48</v>
      </c>
      <c r="N32" s="57" t="s">
        <v>62</v>
      </c>
      <c r="O32" s="58">
        <v>108</v>
      </c>
      <c r="P32" s="34" t="s">
        <v>63</v>
      </c>
      <c r="Q32" s="34"/>
    </row>
    <row r="33" spans="10:15" x14ac:dyDescent="0.25">
      <c r="J33">
        <v>2606752.37</v>
      </c>
      <c r="N33" s="35" t="s">
        <v>64</v>
      </c>
      <c r="O33" s="55">
        <v>179.06700000000001</v>
      </c>
    </row>
    <row r="34" spans="10:15" x14ac:dyDescent="0.25">
      <c r="J34">
        <v>-174313.17</v>
      </c>
      <c r="N34" s="35" t="s">
        <v>65</v>
      </c>
      <c r="O34" s="55">
        <v>1.534</v>
      </c>
    </row>
    <row r="35" spans="10:15" x14ac:dyDescent="0.25">
      <c r="N35" s="35" t="s">
        <v>66</v>
      </c>
      <c r="O35" s="55">
        <v>56.366</v>
      </c>
    </row>
    <row r="36" spans="10:15" x14ac:dyDescent="0.25">
      <c r="N36" s="35" t="s">
        <v>67</v>
      </c>
      <c r="O36" s="55">
        <v>10.53</v>
      </c>
    </row>
    <row r="37" spans="10:15" x14ac:dyDescent="0.25">
      <c r="N37" t="s">
        <v>68</v>
      </c>
      <c r="O37" s="55">
        <v>-707.096</v>
      </c>
    </row>
    <row r="38" spans="10:15" x14ac:dyDescent="0.25">
      <c r="O38" s="56" t="s">
        <v>69</v>
      </c>
    </row>
    <row r="71" spans="2:9" x14ac:dyDescent="0.25">
      <c r="B71" s="34"/>
      <c r="C71" s="34"/>
      <c r="D71" s="34"/>
      <c r="E71" s="34"/>
      <c r="F71" s="34"/>
      <c r="G71" s="34"/>
      <c r="H71" s="34"/>
      <c r="I71" s="34"/>
    </row>
    <row r="94" spans="1:31" ht="15.6" x14ac:dyDescent="0.3">
      <c r="A94" s="34" t="s">
        <v>70</v>
      </c>
      <c r="B94" s="65"/>
      <c r="C94" s="66"/>
      <c r="D94" s="34"/>
      <c r="E94" s="34">
        <v>0.99755099999999997</v>
      </c>
    </row>
    <row r="95" spans="1:31" x14ac:dyDescent="0.25">
      <c r="A95" s="34"/>
      <c r="B95" s="34"/>
      <c r="C95" s="34"/>
      <c r="D95" s="34"/>
    </row>
    <row r="96" spans="1:31" x14ac:dyDescent="0.25">
      <c r="Z96" t="s">
        <v>71</v>
      </c>
      <c r="AE96" t="s">
        <v>72</v>
      </c>
    </row>
  </sheetData>
  <pageMargins left="0.7" right="0.7" top="0.75" bottom="0.75" header="0.3" footer="0.3"/>
  <customProperties>
    <customPr name="EpmWorksheetKeyString_GUID" r:id="rId1"/>
  </customPropertie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224D9-2D28-40B2-96B6-006B7E19EA7E}">
  <dimension ref="A4:N21"/>
  <sheetViews>
    <sheetView topLeftCell="A5" workbookViewId="0">
      <selection activeCell="G12" sqref="G12"/>
    </sheetView>
  </sheetViews>
  <sheetFormatPr defaultRowHeight="13.2" x14ac:dyDescent="0.25"/>
  <cols>
    <col min="1" max="1" width="17" customWidth="1"/>
    <col min="2" max="2" width="32.109375" customWidth="1"/>
    <col min="3" max="3" width="19.33203125" customWidth="1"/>
    <col min="4" max="4" width="14.88671875" customWidth="1"/>
    <col min="10" max="10" width="13" customWidth="1"/>
    <col min="11" max="11" width="15" customWidth="1"/>
    <col min="12" max="12" width="12.109375" bestFit="1" customWidth="1"/>
    <col min="15" max="15" width="11.44140625" customWidth="1"/>
  </cols>
  <sheetData>
    <row r="4" spans="1:14" x14ac:dyDescent="0.25">
      <c r="F4" s="79" t="s">
        <v>73</v>
      </c>
      <c r="G4" s="79"/>
      <c r="H4" s="79"/>
      <c r="I4" s="79"/>
      <c r="J4" s="79"/>
      <c r="K4" s="79"/>
      <c r="L4" s="79"/>
      <c r="M4" s="79"/>
      <c r="N4" s="79"/>
    </row>
    <row r="5" spans="1:14" x14ac:dyDescent="0.25">
      <c r="A5" s="34" t="s">
        <v>74</v>
      </c>
      <c r="B5" s="34"/>
      <c r="F5" s="79" t="s">
        <v>75</v>
      </c>
      <c r="G5" s="79"/>
      <c r="H5" s="79"/>
      <c r="I5" s="79"/>
      <c r="J5" s="79"/>
      <c r="K5" s="79"/>
      <c r="L5" s="79"/>
      <c r="M5" s="79"/>
      <c r="N5" s="79"/>
    </row>
    <row r="6" spans="1:14" x14ac:dyDescent="0.25">
      <c r="A6" s="67" t="s">
        <v>76</v>
      </c>
      <c r="B6" s="67" t="s">
        <v>77</v>
      </c>
      <c r="C6" s="78">
        <v>229964297.66999999</v>
      </c>
    </row>
    <row r="7" spans="1:14" x14ac:dyDescent="0.25">
      <c r="A7" s="69" t="s">
        <v>78</v>
      </c>
      <c r="B7" s="69" t="s">
        <v>79</v>
      </c>
      <c r="C7" t="s">
        <v>80</v>
      </c>
    </row>
    <row r="8" spans="1:14" x14ac:dyDescent="0.25">
      <c r="A8" s="69" t="s">
        <v>81</v>
      </c>
      <c r="B8" s="69" t="s">
        <v>82</v>
      </c>
      <c r="C8" s="68">
        <v>6572110.6200000001</v>
      </c>
    </row>
    <row r="9" spans="1:14" x14ac:dyDescent="0.25">
      <c r="A9" s="69" t="s">
        <v>83</v>
      </c>
      <c r="B9" s="69" t="s">
        <v>84</v>
      </c>
      <c r="C9" s="68">
        <v>-6570646.46</v>
      </c>
    </row>
    <row r="10" spans="1:14" x14ac:dyDescent="0.25">
      <c r="A10" s="69" t="s">
        <v>85</v>
      </c>
      <c r="B10" s="69" t="s">
        <v>86</v>
      </c>
      <c r="C10" s="68">
        <v>59679326.170000002</v>
      </c>
      <c r="D10">
        <v>59679</v>
      </c>
    </row>
    <row r="11" spans="1:14" x14ac:dyDescent="0.25">
      <c r="A11" s="69" t="s">
        <v>87</v>
      </c>
      <c r="B11" s="69" t="s">
        <v>88</v>
      </c>
      <c r="C11" s="68">
        <v>62905309.729999997</v>
      </c>
      <c r="D11">
        <v>62905</v>
      </c>
      <c r="L11" s="80">
        <v>228645548.24000001</v>
      </c>
    </row>
    <row r="12" spans="1:14" x14ac:dyDescent="0.25">
      <c r="A12" s="69" t="s">
        <v>89</v>
      </c>
      <c r="B12" s="69" t="s">
        <v>90</v>
      </c>
      <c r="C12" s="68">
        <v>14723465.6</v>
      </c>
      <c r="L12" s="78">
        <f>C6-L11</f>
        <v>1318749.4299999774</v>
      </c>
    </row>
    <row r="13" spans="1:14" x14ac:dyDescent="0.25">
      <c r="A13" s="69" t="s">
        <v>91</v>
      </c>
      <c r="B13" s="69" t="s">
        <v>92</v>
      </c>
      <c r="C13" s="68">
        <v>2660512</v>
      </c>
    </row>
    <row r="14" spans="1:14" x14ac:dyDescent="0.25">
      <c r="A14" s="69" t="s">
        <v>93</v>
      </c>
      <c r="B14" s="69" t="s">
        <v>94</v>
      </c>
      <c r="C14" s="68">
        <v>-645879.48</v>
      </c>
      <c r="J14" t="s">
        <v>95</v>
      </c>
      <c r="K14" s="81">
        <v>228646</v>
      </c>
    </row>
    <row r="15" spans="1:14" x14ac:dyDescent="0.25">
      <c r="A15" s="69" t="s">
        <v>96</v>
      </c>
      <c r="B15" s="69" t="s">
        <v>97</v>
      </c>
      <c r="C15" s="68">
        <v>88383000</v>
      </c>
      <c r="D15">
        <v>88383</v>
      </c>
      <c r="J15" t="s">
        <v>98</v>
      </c>
      <c r="K15" s="81">
        <v>227735</v>
      </c>
    </row>
    <row r="16" spans="1:14" x14ac:dyDescent="0.25">
      <c r="A16" s="69" t="s">
        <v>99</v>
      </c>
      <c r="B16" s="69" t="s">
        <v>100</v>
      </c>
      <c r="C16" s="68">
        <v>120000</v>
      </c>
      <c r="D16">
        <v>120</v>
      </c>
      <c r="J16" t="s">
        <v>101</v>
      </c>
      <c r="K16" s="81">
        <f>K14-K15</f>
        <v>911</v>
      </c>
    </row>
    <row r="17" spans="1:4" x14ac:dyDescent="0.25">
      <c r="A17" s="69" t="s">
        <v>102</v>
      </c>
      <c r="B17" s="69" t="s">
        <v>103</v>
      </c>
      <c r="C17" s="68">
        <v>1868099.48</v>
      </c>
      <c r="D17">
        <v>1868</v>
      </c>
    </row>
    <row r="18" spans="1:4" x14ac:dyDescent="0.25">
      <c r="A18" s="69" t="s">
        <v>104</v>
      </c>
      <c r="B18" s="69" t="s">
        <v>105</v>
      </c>
      <c r="C18" s="68">
        <v>204000</v>
      </c>
      <c r="D18">
        <v>204</v>
      </c>
    </row>
    <row r="19" spans="1:4" x14ac:dyDescent="0.25">
      <c r="A19" s="69" t="s">
        <v>106</v>
      </c>
      <c r="B19" s="69" t="s">
        <v>107</v>
      </c>
      <c r="C19" s="68">
        <v>2000</v>
      </c>
      <c r="D19">
        <v>2</v>
      </c>
    </row>
    <row r="20" spans="1:4" x14ac:dyDescent="0.25">
      <c r="A20" s="69" t="s">
        <v>108</v>
      </c>
      <c r="B20" s="69" t="s">
        <v>109</v>
      </c>
      <c r="C20" s="68">
        <v>51000</v>
      </c>
      <c r="D20">
        <v>51</v>
      </c>
    </row>
    <row r="21" spans="1:4" x14ac:dyDescent="0.25">
      <c r="A21" s="69" t="s">
        <v>110</v>
      </c>
      <c r="B21" s="69" t="s">
        <v>111</v>
      </c>
      <c r="C21" s="68">
        <v>12000</v>
      </c>
      <c r="D21">
        <v>12</v>
      </c>
    </row>
  </sheetData>
  <pageMargins left="0.7" right="0.7" top="0.75" bottom="0.75" header="0.3" footer="0.3"/>
  <customProperties>
    <customPr name="_pios_id" r:id="rId1"/>
    <customPr name="EpmWorksheetKeyString_GUID" r:id="rId2"/>
    <customPr name="FPMExcelClientCellBasedFunctionStatus" r:id="rId3"/>
  </customPropertie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AF97B-A3A0-405D-A259-93ACC768C629}">
  <dimension ref="A1:V645"/>
  <sheetViews>
    <sheetView topLeftCell="J17" workbookViewId="0">
      <selection activeCell="H21" sqref="H21:T28"/>
    </sheetView>
  </sheetViews>
  <sheetFormatPr defaultRowHeight="13.2" x14ac:dyDescent="0.25"/>
  <cols>
    <col min="2" max="3" width="24.88671875" customWidth="1"/>
    <col min="4" max="4" width="20" customWidth="1"/>
    <col min="5" max="5" width="25.33203125" customWidth="1"/>
    <col min="10" max="10" width="16.44140625" customWidth="1"/>
    <col min="16" max="16" width="13.88671875" customWidth="1"/>
    <col min="18" max="18" width="15.5546875" customWidth="1"/>
    <col min="19" max="19" width="13" customWidth="1"/>
  </cols>
  <sheetData>
    <row r="1" spans="1:22" x14ac:dyDescent="0.25">
      <c r="A1" s="34" t="s">
        <v>112</v>
      </c>
      <c r="B1" s="34"/>
      <c r="C1" s="34"/>
      <c r="H1" s="34" t="s">
        <v>113</v>
      </c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2" x14ac:dyDescent="0.25">
      <c r="H2" s="34" t="s">
        <v>114</v>
      </c>
      <c r="I2" s="34"/>
      <c r="J2" s="34"/>
    </row>
    <row r="4" spans="1:22" x14ac:dyDescent="0.25">
      <c r="H4">
        <v>26</v>
      </c>
      <c r="L4" t="s">
        <v>115</v>
      </c>
    </row>
    <row r="5" spans="1:22" x14ac:dyDescent="0.25">
      <c r="H5">
        <v>27</v>
      </c>
      <c r="J5">
        <v>408.1</v>
      </c>
      <c r="L5" t="s">
        <v>116</v>
      </c>
      <c r="P5" s="72">
        <v>15957.426392908303</v>
      </c>
      <c r="Q5" s="72"/>
      <c r="R5" s="72"/>
      <c r="S5" s="72">
        <f>'C-20 Linked'!L14+'C-20 Linked'!L16+'C-20 Linked'!L18</f>
        <v>15957</v>
      </c>
      <c r="T5" s="72"/>
      <c r="V5">
        <v>0.99754535513202613</v>
      </c>
    </row>
    <row r="6" spans="1:22" x14ac:dyDescent="0.25">
      <c r="H6">
        <v>28</v>
      </c>
      <c r="J6">
        <v>408.1</v>
      </c>
      <c r="L6" t="s">
        <v>117</v>
      </c>
      <c r="P6" s="72">
        <v>58262.811206628001</v>
      </c>
      <c r="Q6" s="72"/>
      <c r="R6" s="72"/>
      <c r="S6" s="72">
        <f>'C-20 Linked'!L26</f>
        <v>58263</v>
      </c>
      <c r="T6" s="72"/>
      <c r="V6">
        <v>0.99754535513202613</v>
      </c>
    </row>
    <row r="7" spans="1:22" x14ac:dyDescent="0.25">
      <c r="H7">
        <v>29</v>
      </c>
      <c r="J7">
        <v>408.1</v>
      </c>
      <c r="L7" t="s">
        <v>118</v>
      </c>
      <c r="P7" s="72">
        <v>90686.843999999997</v>
      </c>
      <c r="Q7" s="72"/>
      <c r="R7" s="72"/>
      <c r="S7" s="72">
        <f>'C-20 Linked'!L22</f>
        <v>90687</v>
      </c>
      <c r="T7" s="72"/>
      <c r="V7">
        <v>0.99754535513202613</v>
      </c>
    </row>
    <row r="8" spans="1:22" x14ac:dyDescent="0.25">
      <c r="H8">
        <v>30</v>
      </c>
      <c r="J8">
        <v>408.1</v>
      </c>
      <c r="L8" t="s">
        <v>119</v>
      </c>
      <c r="P8" s="72">
        <v>269</v>
      </c>
      <c r="Q8" s="72"/>
      <c r="R8" s="72"/>
      <c r="S8" s="72">
        <f>'C-20 Linked'!L28+'C-20 Linked'!L30</f>
        <v>269</v>
      </c>
      <c r="T8" s="72"/>
      <c r="V8">
        <v>0.99754535513202613</v>
      </c>
    </row>
    <row r="9" spans="1:22" x14ac:dyDescent="0.25">
      <c r="H9">
        <v>31</v>
      </c>
      <c r="J9">
        <v>408.1</v>
      </c>
      <c r="L9" t="s">
        <v>120</v>
      </c>
      <c r="P9" s="72">
        <v>1825.5459990744</v>
      </c>
      <c r="Q9" s="72"/>
      <c r="R9" s="72"/>
      <c r="S9" s="72">
        <f>'C-20 Linked'!L20</f>
        <v>1825.5463200000002</v>
      </c>
      <c r="T9" s="72"/>
      <c r="V9">
        <v>0.99754535513202613</v>
      </c>
    </row>
    <row r="10" spans="1:22" x14ac:dyDescent="0.25">
      <c r="H10">
        <v>32</v>
      </c>
      <c r="J10">
        <v>408.1</v>
      </c>
      <c r="L10" t="s">
        <v>121</v>
      </c>
      <c r="P10" s="72">
        <v>61357.035122499998</v>
      </c>
      <c r="Q10" s="72"/>
      <c r="R10" s="72"/>
      <c r="S10" s="72">
        <f>'C-20 Linked'!L24</f>
        <v>61357.025000000001</v>
      </c>
      <c r="T10" s="72"/>
      <c r="V10">
        <v>0.99754535513202613</v>
      </c>
    </row>
    <row r="11" spans="1:22" x14ac:dyDescent="0.25">
      <c r="H11">
        <v>33</v>
      </c>
      <c r="L11" t="s">
        <v>54</v>
      </c>
      <c r="P11" s="72">
        <v>228358.66272111071</v>
      </c>
      <c r="Q11" s="72"/>
      <c r="R11" s="72"/>
      <c r="S11" s="72">
        <f>SUM(S5:S10)</f>
        <v>228358.57131999999</v>
      </c>
      <c r="T11" s="72"/>
      <c r="V11">
        <v>0.99754500000000002</v>
      </c>
    </row>
    <row r="13" spans="1:22" x14ac:dyDescent="0.25">
      <c r="P13" s="54"/>
      <c r="V13">
        <v>0.99754500000000002</v>
      </c>
    </row>
    <row r="14" spans="1:22" x14ac:dyDescent="0.25">
      <c r="R14" t="s">
        <v>122</v>
      </c>
      <c r="S14" s="81">
        <v>228358.66</v>
      </c>
    </row>
    <row r="15" spans="1:22" x14ac:dyDescent="0.25">
      <c r="H15" s="34" t="s">
        <v>123</v>
      </c>
      <c r="I15" s="34"/>
      <c r="J15" s="75"/>
      <c r="R15" t="s">
        <v>124</v>
      </c>
      <c r="S15" s="81">
        <f>'C-20 Linked'!L32</f>
        <v>228358.57131999999</v>
      </c>
    </row>
    <row r="16" spans="1:22" x14ac:dyDescent="0.25">
      <c r="H16" s="34" t="s">
        <v>125</v>
      </c>
      <c r="I16" s="34" t="s">
        <v>126</v>
      </c>
      <c r="J16" s="75" t="s">
        <v>34</v>
      </c>
      <c r="R16" t="s">
        <v>101</v>
      </c>
      <c r="S16" s="81">
        <f>S14-S15</f>
        <v>8.868000001530163E-2</v>
      </c>
    </row>
    <row r="17" spans="1:10" x14ac:dyDescent="0.25">
      <c r="H17" s="34" t="s">
        <v>127</v>
      </c>
      <c r="I17" s="34" t="s">
        <v>128</v>
      </c>
      <c r="J17" s="75">
        <v>228358662.7211107</v>
      </c>
    </row>
    <row r="18" spans="1:10" x14ac:dyDescent="0.25">
      <c r="H18" s="34"/>
      <c r="I18" s="34"/>
      <c r="J18" s="75" t="s">
        <v>129</v>
      </c>
    </row>
    <row r="19" spans="1:10" x14ac:dyDescent="0.25">
      <c r="E19">
        <v>58263</v>
      </c>
      <c r="F19" t="s">
        <v>58</v>
      </c>
      <c r="H19" s="34" t="s">
        <v>28</v>
      </c>
      <c r="I19" s="34"/>
      <c r="J19" s="75">
        <v>228358662.7211107</v>
      </c>
    </row>
    <row r="20" spans="1:10" x14ac:dyDescent="0.25">
      <c r="E20">
        <v>61357</v>
      </c>
      <c r="F20" t="s">
        <v>60</v>
      </c>
    </row>
    <row r="21" spans="1:10" x14ac:dyDescent="0.25">
      <c r="E21">
        <v>90687</v>
      </c>
      <c r="F21" t="s">
        <v>130</v>
      </c>
    </row>
    <row r="22" spans="1:10" x14ac:dyDescent="0.25">
      <c r="E22">
        <v>120</v>
      </c>
      <c r="F22" t="s">
        <v>131</v>
      </c>
    </row>
    <row r="23" spans="1:10" x14ac:dyDescent="0.25">
      <c r="E23">
        <v>1826</v>
      </c>
      <c r="F23" t="s">
        <v>59</v>
      </c>
    </row>
    <row r="24" spans="1:10" x14ac:dyDescent="0.25">
      <c r="E24">
        <v>204</v>
      </c>
      <c r="F24" t="s">
        <v>132</v>
      </c>
    </row>
    <row r="25" spans="1:10" x14ac:dyDescent="0.25">
      <c r="E25">
        <v>2</v>
      </c>
      <c r="F25" t="s">
        <v>133</v>
      </c>
    </row>
    <row r="26" spans="1:10" x14ac:dyDescent="0.25">
      <c r="E26">
        <v>51</v>
      </c>
      <c r="F26" t="s">
        <v>134</v>
      </c>
    </row>
    <row r="27" spans="1:10" x14ac:dyDescent="0.25">
      <c r="E27">
        <v>12</v>
      </c>
      <c r="F27" t="s">
        <v>135</v>
      </c>
    </row>
    <row r="30" spans="1:10" x14ac:dyDescent="0.25">
      <c r="A30" s="34" t="s">
        <v>136</v>
      </c>
      <c r="B30" s="34"/>
      <c r="C30" s="34"/>
    </row>
    <row r="31" spans="1:10" x14ac:dyDescent="0.25">
      <c r="A31" t="s">
        <v>137</v>
      </c>
      <c r="C31" s="72"/>
    </row>
    <row r="32" spans="1:10" x14ac:dyDescent="0.25">
      <c r="A32" t="s">
        <v>125</v>
      </c>
      <c r="B32" t="s">
        <v>126</v>
      </c>
      <c r="C32" s="72" t="s">
        <v>138</v>
      </c>
    </row>
    <row r="33" spans="1:3" x14ac:dyDescent="0.25">
      <c r="A33" t="s">
        <v>139</v>
      </c>
      <c r="B33" t="s">
        <v>140</v>
      </c>
      <c r="C33" s="72">
        <v>-1515088805.23</v>
      </c>
    </row>
    <row r="34" spans="1:3" x14ac:dyDescent="0.25">
      <c r="A34" t="s">
        <v>141</v>
      </c>
      <c r="B34" t="s">
        <v>142</v>
      </c>
      <c r="C34" s="72">
        <v>-830511168.07999992</v>
      </c>
    </row>
    <row r="35" spans="1:3" x14ac:dyDescent="0.25">
      <c r="A35" t="s">
        <v>143</v>
      </c>
      <c r="B35" t="s">
        <v>144</v>
      </c>
      <c r="C35" s="72">
        <v>0</v>
      </c>
    </row>
    <row r="36" spans="1:3" x14ac:dyDescent="0.25">
      <c r="A36" t="s">
        <v>145</v>
      </c>
      <c r="B36" t="s">
        <v>146</v>
      </c>
      <c r="C36" s="72">
        <v>-219139520.41</v>
      </c>
    </row>
    <row r="37" spans="1:3" x14ac:dyDescent="0.25">
      <c r="A37" t="s">
        <v>147</v>
      </c>
      <c r="B37" t="s">
        <v>148</v>
      </c>
      <c r="C37" s="72">
        <v>-2025774.9999992</v>
      </c>
    </row>
    <row r="38" spans="1:3" x14ac:dyDescent="0.25">
      <c r="A38" t="s">
        <v>149</v>
      </c>
      <c r="B38" t="s">
        <v>150</v>
      </c>
      <c r="C38" s="72">
        <v>0</v>
      </c>
    </row>
    <row r="39" spans="1:3" x14ac:dyDescent="0.25">
      <c r="A39" t="s">
        <v>151</v>
      </c>
      <c r="B39" t="s">
        <v>152</v>
      </c>
      <c r="C39" s="72">
        <v>-21444964.123999599</v>
      </c>
    </row>
    <row r="40" spans="1:3" x14ac:dyDescent="0.25">
      <c r="A40" t="s">
        <v>153</v>
      </c>
      <c r="B40" t="s">
        <v>154</v>
      </c>
      <c r="C40" s="72">
        <v>-15155457.9798868</v>
      </c>
    </row>
    <row r="41" spans="1:3" x14ac:dyDescent="0.25">
      <c r="A41" t="s">
        <v>155</v>
      </c>
      <c r="B41" t="s">
        <v>156</v>
      </c>
      <c r="C41" s="72">
        <v>0</v>
      </c>
    </row>
    <row r="42" spans="1:3" x14ac:dyDescent="0.25">
      <c r="A42" t="s">
        <v>157</v>
      </c>
      <c r="B42" t="s">
        <v>158</v>
      </c>
      <c r="C42" s="72">
        <v>-3535743.916106794</v>
      </c>
    </row>
    <row r="43" spans="1:3" x14ac:dyDescent="0.25">
      <c r="A43" t="s">
        <v>159</v>
      </c>
      <c r="B43" t="s">
        <v>160</v>
      </c>
      <c r="C43" s="72">
        <v>-7843030.5824175999</v>
      </c>
    </row>
    <row r="44" spans="1:3" x14ac:dyDescent="0.25">
      <c r="A44">
        <v>4074214</v>
      </c>
      <c r="B44" t="s">
        <v>161</v>
      </c>
      <c r="C44" s="72">
        <v>-1554715.3633333</v>
      </c>
    </row>
    <row r="45" spans="1:3" x14ac:dyDescent="0.25">
      <c r="A45" t="s">
        <v>162</v>
      </c>
      <c r="B45" t="s">
        <v>163</v>
      </c>
      <c r="C45" s="72">
        <v>0</v>
      </c>
    </row>
    <row r="46" spans="1:3" x14ac:dyDescent="0.25">
      <c r="A46" t="s">
        <v>164</v>
      </c>
      <c r="B46" t="s">
        <v>165</v>
      </c>
      <c r="C46" s="72">
        <v>21603035.8119088</v>
      </c>
    </row>
    <row r="47" spans="1:3" x14ac:dyDescent="0.25">
      <c r="A47" t="s">
        <v>166</v>
      </c>
      <c r="B47" t="s">
        <v>167</v>
      </c>
      <c r="C47" s="72">
        <v>3119969.9657645999</v>
      </c>
    </row>
    <row r="48" spans="1:3" x14ac:dyDescent="0.25">
      <c r="A48" t="s">
        <v>168</v>
      </c>
      <c r="B48" t="s">
        <v>169</v>
      </c>
      <c r="C48" s="72">
        <v>2.6684455999999996</v>
      </c>
    </row>
    <row r="49" spans="1:3" x14ac:dyDescent="0.25">
      <c r="A49" t="s">
        <v>170</v>
      </c>
      <c r="B49" t="s">
        <v>171</v>
      </c>
      <c r="C49" s="72">
        <v>2946655</v>
      </c>
    </row>
    <row r="50" spans="1:3" x14ac:dyDescent="0.25">
      <c r="A50" t="s">
        <v>172</v>
      </c>
      <c r="B50" t="s">
        <v>173</v>
      </c>
      <c r="C50" s="72">
        <v>3534382</v>
      </c>
    </row>
    <row r="51" spans="1:3" x14ac:dyDescent="0.25">
      <c r="A51" t="s">
        <v>174</v>
      </c>
      <c r="B51" t="s">
        <v>175</v>
      </c>
      <c r="C51" s="72">
        <v>1558366</v>
      </c>
    </row>
    <row r="52" spans="1:3" x14ac:dyDescent="0.25">
      <c r="A52" t="s">
        <v>176</v>
      </c>
      <c r="B52" t="s">
        <v>177</v>
      </c>
      <c r="C52" s="72">
        <v>0</v>
      </c>
    </row>
    <row r="53" spans="1:3" x14ac:dyDescent="0.25">
      <c r="A53" t="s">
        <v>178</v>
      </c>
      <c r="B53" t="s">
        <v>179</v>
      </c>
      <c r="C53" s="72">
        <v>0</v>
      </c>
    </row>
    <row r="54" spans="1:3" x14ac:dyDescent="0.25">
      <c r="A54" t="s">
        <v>180</v>
      </c>
      <c r="B54" t="s">
        <v>181</v>
      </c>
      <c r="C54" s="72">
        <v>-1013905</v>
      </c>
    </row>
    <row r="55" spans="1:3" x14ac:dyDescent="0.25">
      <c r="A55" t="s">
        <v>182</v>
      </c>
      <c r="B55" t="s">
        <v>183</v>
      </c>
      <c r="C55" s="72">
        <v>-7965014</v>
      </c>
    </row>
    <row r="56" spans="1:3" x14ac:dyDescent="0.25">
      <c r="A56" t="s">
        <v>184</v>
      </c>
      <c r="B56" t="s">
        <v>185</v>
      </c>
      <c r="C56" s="72">
        <v>-1688414</v>
      </c>
    </row>
    <row r="57" spans="1:3" x14ac:dyDescent="0.25">
      <c r="A57" t="s">
        <v>186</v>
      </c>
      <c r="B57" t="s">
        <v>187</v>
      </c>
      <c r="C57" s="72">
        <v>0</v>
      </c>
    </row>
    <row r="58" spans="1:3" x14ac:dyDescent="0.25">
      <c r="A58" t="s">
        <v>188</v>
      </c>
      <c r="B58" t="s">
        <v>189</v>
      </c>
      <c r="C58" s="72">
        <v>0</v>
      </c>
    </row>
    <row r="59" spans="1:3" x14ac:dyDescent="0.25">
      <c r="A59" t="s">
        <v>190</v>
      </c>
      <c r="B59" t="s">
        <v>191</v>
      </c>
      <c r="C59" s="72">
        <v>0</v>
      </c>
    </row>
    <row r="60" spans="1:3" x14ac:dyDescent="0.25">
      <c r="A60" t="s">
        <v>192</v>
      </c>
      <c r="B60" t="s">
        <v>193</v>
      </c>
      <c r="C60" s="72">
        <v>0</v>
      </c>
    </row>
    <row r="61" spans="1:3" x14ac:dyDescent="0.25">
      <c r="A61" t="s">
        <v>194</v>
      </c>
      <c r="B61" t="s">
        <v>195</v>
      </c>
      <c r="C61" s="72">
        <v>-3582554</v>
      </c>
    </row>
    <row r="62" spans="1:3" x14ac:dyDescent="0.25">
      <c r="A62" t="s">
        <v>196</v>
      </c>
      <c r="B62" t="s">
        <v>197</v>
      </c>
      <c r="C62" s="72">
        <v>0</v>
      </c>
    </row>
    <row r="63" spans="1:3" x14ac:dyDescent="0.25">
      <c r="A63" t="s">
        <v>198</v>
      </c>
      <c r="B63" t="s">
        <v>199</v>
      </c>
      <c r="C63" s="72">
        <v>0</v>
      </c>
    </row>
    <row r="64" spans="1:3" x14ac:dyDescent="0.25">
      <c r="A64" t="s">
        <v>200</v>
      </c>
      <c r="B64" t="s">
        <v>201</v>
      </c>
      <c r="C64" s="72">
        <v>0</v>
      </c>
    </row>
    <row r="65" spans="1:3" x14ac:dyDescent="0.25">
      <c r="A65" t="s">
        <v>202</v>
      </c>
      <c r="B65" t="s">
        <v>203</v>
      </c>
      <c r="C65" s="72">
        <v>0</v>
      </c>
    </row>
    <row r="66" spans="1:3" x14ac:dyDescent="0.25">
      <c r="A66" t="s">
        <v>204</v>
      </c>
      <c r="B66" t="s">
        <v>205</v>
      </c>
      <c r="C66" s="72">
        <v>0</v>
      </c>
    </row>
    <row r="67" spans="1:3" x14ac:dyDescent="0.25">
      <c r="C67" s="72" t="s">
        <v>129</v>
      </c>
    </row>
    <row r="68" spans="1:3" x14ac:dyDescent="0.25">
      <c r="A68" s="73" t="s">
        <v>28</v>
      </c>
      <c r="B68" s="73"/>
      <c r="C68" s="74">
        <v>-2597786656.239624</v>
      </c>
    </row>
    <row r="69" spans="1:3" x14ac:dyDescent="0.25">
      <c r="C69" s="72" t="s">
        <v>206</v>
      </c>
    </row>
    <row r="70" spans="1:3" x14ac:dyDescent="0.25">
      <c r="C70" s="72"/>
    </row>
    <row r="71" spans="1:3" x14ac:dyDescent="0.25">
      <c r="C71" s="72"/>
    </row>
    <row r="72" spans="1:3" x14ac:dyDescent="0.25">
      <c r="C72" s="72"/>
    </row>
    <row r="73" spans="1:3" x14ac:dyDescent="0.25">
      <c r="A73" t="s">
        <v>207</v>
      </c>
      <c r="C73" s="72"/>
    </row>
    <row r="74" spans="1:3" x14ac:dyDescent="0.25">
      <c r="A74" t="s">
        <v>125</v>
      </c>
      <c r="B74" t="s">
        <v>126</v>
      </c>
      <c r="C74" s="72" t="s">
        <v>34</v>
      </c>
    </row>
    <row r="75" spans="1:3" x14ac:dyDescent="0.25">
      <c r="A75" t="s">
        <v>208</v>
      </c>
      <c r="B75" t="s">
        <v>209</v>
      </c>
      <c r="C75" s="72">
        <v>-8882784.7300000004</v>
      </c>
    </row>
    <row r="76" spans="1:3" x14ac:dyDescent="0.25">
      <c r="A76" t="s">
        <v>210</v>
      </c>
      <c r="B76" t="s">
        <v>211</v>
      </c>
      <c r="C76" s="72">
        <v>-142487834.58000001</v>
      </c>
    </row>
    <row r="77" spans="1:3" x14ac:dyDescent="0.25">
      <c r="A77" t="s">
        <v>212</v>
      </c>
      <c r="B77" t="s">
        <v>213</v>
      </c>
      <c r="C77" s="72">
        <v>-664142.37999999989</v>
      </c>
    </row>
    <row r="78" spans="1:3" x14ac:dyDescent="0.25">
      <c r="A78" t="s">
        <v>214</v>
      </c>
      <c r="B78" t="s">
        <v>215</v>
      </c>
      <c r="C78" s="72">
        <v>-1899123.24</v>
      </c>
    </row>
    <row r="79" spans="1:3" x14ac:dyDescent="0.25">
      <c r="A79" t="s">
        <v>216</v>
      </c>
      <c r="B79" t="s">
        <v>217</v>
      </c>
      <c r="C79" s="72">
        <v>0</v>
      </c>
    </row>
    <row r="80" spans="1:3" x14ac:dyDescent="0.25">
      <c r="A80" t="s">
        <v>218</v>
      </c>
      <c r="B80" t="s">
        <v>219</v>
      </c>
      <c r="C80" s="72">
        <v>0</v>
      </c>
    </row>
    <row r="81" spans="1:3" x14ac:dyDescent="0.25">
      <c r="A81" t="s">
        <v>220</v>
      </c>
      <c r="B81" t="s">
        <v>221</v>
      </c>
      <c r="C81" s="72">
        <v>0</v>
      </c>
    </row>
    <row r="82" spans="1:3" x14ac:dyDescent="0.25">
      <c r="A82" t="s">
        <v>222</v>
      </c>
      <c r="B82" t="s">
        <v>223</v>
      </c>
      <c r="C82" s="72">
        <v>0</v>
      </c>
    </row>
    <row r="83" spans="1:3" x14ac:dyDescent="0.25">
      <c r="A83" t="s">
        <v>224</v>
      </c>
      <c r="B83" t="s">
        <v>225</v>
      </c>
      <c r="C83" s="72">
        <v>0</v>
      </c>
    </row>
    <row r="84" spans="1:3" x14ac:dyDescent="0.25">
      <c r="A84" t="s">
        <v>226</v>
      </c>
      <c r="B84" t="s">
        <v>227</v>
      </c>
      <c r="C84" s="72">
        <v>0</v>
      </c>
    </row>
    <row r="85" spans="1:3" x14ac:dyDescent="0.25">
      <c r="A85" t="s">
        <v>228</v>
      </c>
      <c r="B85" t="s">
        <v>229</v>
      </c>
      <c r="C85" s="72">
        <v>0</v>
      </c>
    </row>
    <row r="86" spans="1:3" x14ac:dyDescent="0.25">
      <c r="A86" t="s">
        <v>230</v>
      </c>
      <c r="B86" t="s">
        <v>231</v>
      </c>
      <c r="C86" s="72">
        <v>0</v>
      </c>
    </row>
    <row r="87" spans="1:3" x14ac:dyDescent="0.25">
      <c r="C87" s="72" t="s">
        <v>129</v>
      </c>
    </row>
    <row r="88" spans="1:3" x14ac:dyDescent="0.25">
      <c r="A88" t="s">
        <v>28</v>
      </c>
      <c r="C88" s="72">
        <v>-153933884.93000001</v>
      </c>
    </row>
    <row r="89" spans="1:3" x14ac:dyDescent="0.25">
      <c r="C89" s="72" t="s">
        <v>129</v>
      </c>
    </row>
    <row r="90" spans="1:3" x14ac:dyDescent="0.25">
      <c r="A90" t="s">
        <v>232</v>
      </c>
      <c r="B90" t="s">
        <v>233</v>
      </c>
      <c r="C90" s="72">
        <v>125896266.58</v>
      </c>
    </row>
    <row r="91" spans="1:3" x14ac:dyDescent="0.25">
      <c r="A91" t="s">
        <v>234</v>
      </c>
      <c r="B91" t="s">
        <v>235</v>
      </c>
      <c r="C91" s="72">
        <v>0</v>
      </c>
    </row>
    <row r="92" spans="1:3" x14ac:dyDescent="0.25">
      <c r="C92" s="72" t="s">
        <v>129</v>
      </c>
    </row>
    <row r="93" spans="1:3" x14ac:dyDescent="0.25">
      <c r="A93" t="s">
        <v>28</v>
      </c>
      <c r="C93" s="72">
        <v>-28037618.350000009</v>
      </c>
    </row>
    <row r="94" spans="1:3" x14ac:dyDescent="0.25">
      <c r="C94" s="72" t="s">
        <v>206</v>
      </c>
    </row>
    <row r="95" spans="1:3" x14ac:dyDescent="0.25">
      <c r="C95" s="72"/>
    </row>
    <row r="96" spans="1:3" x14ac:dyDescent="0.25">
      <c r="C96" s="72"/>
    </row>
    <row r="97" spans="1:3" x14ac:dyDescent="0.25">
      <c r="A97" t="s">
        <v>236</v>
      </c>
      <c r="C97" s="72"/>
    </row>
    <row r="98" spans="1:3" x14ac:dyDescent="0.25">
      <c r="A98" t="s">
        <v>125</v>
      </c>
      <c r="B98" t="s">
        <v>126</v>
      </c>
      <c r="C98" s="72" t="s">
        <v>34</v>
      </c>
    </row>
    <row r="99" spans="1:3" x14ac:dyDescent="0.25">
      <c r="A99" t="s">
        <v>237</v>
      </c>
      <c r="B99" t="s">
        <v>238</v>
      </c>
      <c r="C99" s="72">
        <v>96470610.900000006</v>
      </c>
    </row>
    <row r="100" spans="1:3" x14ac:dyDescent="0.25">
      <c r="A100" t="s">
        <v>218</v>
      </c>
      <c r="B100" t="s">
        <v>219</v>
      </c>
      <c r="C100" s="72">
        <v>0</v>
      </c>
    </row>
    <row r="101" spans="1:3" x14ac:dyDescent="0.25">
      <c r="A101" t="s">
        <v>210</v>
      </c>
      <c r="B101" t="s">
        <v>211</v>
      </c>
      <c r="C101" s="72">
        <v>-142487834.58000001</v>
      </c>
    </row>
    <row r="102" spans="1:3" x14ac:dyDescent="0.25">
      <c r="A102" t="s">
        <v>239</v>
      </c>
      <c r="B102" t="s">
        <v>240</v>
      </c>
      <c r="C102" s="72">
        <v>0</v>
      </c>
    </row>
    <row r="103" spans="1:3" x14ac:dyDescent="0.25">
      <c r="A103" t="s">
        <v>241</v>
      </c>
      <c r="B103" t="s">
        <v>242</v>
      </c>
      <c r="C103" s="72">
        <v>104451.78</v>
      </c>
    </row>
    <row r="104" spans="1:3" x14ac:dyDescent="0.25">
      <c r="A104" t="s">
        <v>214</v>
      </c>
      <c r="B104" t="s">
        <v>215</v>
      </c>
      <c r="C104" s="72">
        <v>-1899123.24</v>
      </c>
    </row>
    <row r="105" spans="1:3" x14ac:dyDescent="0.25">
      <c r="A105" t="s">
        <v>243</v>
      </c>
      <c r="B105" t="s">
        <v>244</v>
      </c>
      <c r="C105" s="72">
        <v>0</v>
      </c>
    </row>
    <row r="106" spans="1:3" x14ac:dyDescent="0.25">
      <c r="A106" t="s">
        <v>245</v>
      </c>
      <c r="B106" t="s">
        <v>246</v>
      </c>
      <c r="C106" s="72">
        <v>0</v>
      </c>
    </row>
    <row r="107" spans="1:3" x14ac:dyDescent="0.25">
      <c r="A107" t="s">
        <v>247</v>
      </c>
      <c r="B107" t="s">
        <v>248</v>
      </c>
      <c r="C107" s="72">
        <v>0</v>
      </c>
    </row>
    <row r="108" spans="1:3" x14ac:dyDescent="0.25">
      <c r="A108" t="s">
        <v>249</v>
      </c>
      <c r="B108" t="s">
        <v>250</v>
      </c>
      <c r="C108" s="72">
        <v>29321203.899999999</v>
      </c>
    </row>
    <row r="109" spans="1:3" x14ac:dyDescent="0.25">
      <c r="A109" t="s">
        <v>216</v>
      </c>
      <c r="B109" t="s">
        <v>217</v>
      </c>
      <c r="C109" s="72">
        <v>0</v>
      </c>
    </row>
    <row r="110" spans="1:3" x14ac:dyDescent="0.25">
      <c r="A110" t="s">
        <v>208</v>
      </c>
      <c r="B110" t="s">
        <v>209</v>
      </c>
      <c r="C110" s="72">
        <v>-8882784.7300000004</v>
      </c>
    </row>
    <row r="111" spans="1:3" x14ac:dyDescent="0.25">
      <c r="A111" t="s">
        <v>251</v>
      </c>
      <c r="B111" t="s">
        <v>252</v>
      </c>
      <c r="C111" s="72">
        <v>0</v>
      </c>
    </row>
    <row r="112" spans="1:3" x14ac:dyDescent="0.25">
      <c r="A112" t="s">
        <v>253</v>
      </c>
      <c r="B112" t="s">
        <v>254</v>
      </c>
      <c r="C112" s="72">
        <v>0</v>
      </c>
    </row>
    <row r="113" spans="1:3" x14ac:dyDescent="0.25">
      <c r="A113" t="s">
        <v>212</v>
      </c>
      <c r="B113" t="s">
        <v>213</v>
      </c>
      <c r="C113" s="72">
        <v>-664142.37999999989</v>
      </c>
    </row>
    <row r="114" spans="1:3" x14ac:dyDescent="0.25">
      <c r="A114" t="s">
        <v>255</v>
      </c>
      <c r="B114" t="s">
        <v>256</v>
      </c>
      <c r="C114" s="72">
        <v>0</v>
      </c>
    </row>
    <row r="115" spans="1:3" x14ac:dyDescent="0.25">
      <c r="A115" t="s">
        <v>257</v>
      </c>
      <c r="B115" t="s">
        <v>258</v>
      </c>
      <c r="C115" s="72">
        <v>0</v>
      </c>
    </row>
    <row r="116" spans="1:3" x14ac:dyDescent="0.25">
      <c r="A116" t="s">
        <v>259</v>
      </c>
      <c r="B116" t="s">
        <v>260</v>
      </c>
      <c r="C116" s="72">
        <v>0</v>
      </c>
    </row>
    <row r="117" spans="1:3" x14ac:dyDescent="0.25">
      <c r="A117" t="s">
        <v>261</v>
      </c>
      <c r="B117" t="s">
        <v>262</v>
      </c>
      <c r="C117" s="72">
        <v>0</v>
      </c>
    </row>
    <row r="118" spans="1:3" x14ac:dyDescent="0.25">
      <c r="A118" t="s">
        <v>263</v>
      </c>
      <c r="B118" t="s">
        <v>264</v>
      </c>
      <c r="C118" s="72">
        <v>0</v>
      </c>
    </row>
    <row r="119" spans="1:3" x14ac:dyDescent="0.25">
      <c r="A119" t="s">
        <v>230</v>
      </c>
      <c r="B119" t="s">
        <v>231</v>
      </c>
      <c r="C119" s="72">
        <v>0</v>
      </c>
    </row>
    <row r="120" spans="1:3" x14ac:dyDescent="0.25">
      <c r="A120" t="s">
        <v>222</v>
      </c>
      <c r="B120" t="s">
        <v>223</v>
      </c>
      <c r="C120" s="72">
        <v>0</v>
      </c>
    </row>
    <row r="121" spans="1:3" x14ac:dyDescent="0.25">
      <c r="A121" t="s">
        <v>265</v>
      </c>
      <c r="B121" t="s">
        <v>266</v>
      </c>
      <c r="C121" s="72">
        <v>0</v>
      </c>
    </row>
    <row r="122" spans="1:3" x14ac:dyDescent="0.25">
      <c r="A122" t="s">
        <v>267</v>
      </c>
      <c r="B122" t="s">
        <v>227</v>
      </c>
      <c r="C122" s="72">
        <v>0</v>
      </c>
    </row>
    <row r="123" spans="1:3" x14ac:dyDescent="0.25">
      <c r="A123" t="s">
        <v>226</v>
      </c>
      <c r="B123" t="s">
        <v>227</v>
      </c>
      <c r="C123" s="72">
        <v>0</v>
      </c>
    </row>
    <row r="124" spans="1:3" x14ac:dyDescent="0.25">
      <c r="A124" t="s">
        <v>268</v>
      </c>
      <c r="B124" t="s">
        <v>269</v>
      </c>
      <c r="C124" s="72">
        <v>0</v>
      </c>
    </row>
    <row r="125" spans="1:3" x14ac:dyDescent="0.25">
      <c r="A125" t="s">
        <v>270</v>
      </c>
      <c r="B125" t="s">
        <v>271</v>
      </c>
      <c r="C125" s="72">
        <v>0</v>
      </c>
    </row>
    <row r="126" spans="1:3" x14ac:dyDescent="0.25">
      <c r="A126" t="s">
        <v>272</v>
      </c>
      <c r="B126" t="s">
        <v>273</v>
      </c>
      <c r="C126" s="72">
        <v>0</v>
      </c>
    </row>
    <row r="127" spans="1:3" x14ac:dyDescent="0.25">
      <c r="A127" t="s">
        <v>274</v>
      </c>
      <c r="B127" t="s">
        <v>275</v>
      </c>
      <c r="C127" s="72">
        <v>0</v>
      </c>
    </row>
    <row r="128" spans="1:3" x14ac:dyDescent="0.25">
      <c r="A128" t="s">
        <v>228</v>
      </c>
      <c r="B128" t="s">
        <v>229</v>
      </c>
      <c r="C128" s="72">
        <v>0</v>
      </c>
    </row>
    <row r="129" spans="1:3" x14ac:dyDescent="0.25">
      <c r="A129" t="s">
        <v>220</v>
      </c>
      <c r="B129" t="s">
        <v>221</v>
      </c>
      <c r="C129" s="72">
        <v>0</v>
      </c>
    </row>
    <row r="130" spans="1:3" x14ac:dyDescent="0.25">
      <c r="A130" t="s">
        <v>276</v>
      </c>
      <c r="B130" t="s">
        <v>277</v>
      </c>
      <c r="C130" s="72">
        <v>0</v>
      </c>
    </row>
    <row r="131" spans="1:3" x14ac:dyDescent="0.25">
      <c r="A131" t="s">
        <v>278</v>
      </c>
      <c r="B131" t="s">
        <v>225</v>
      </c>
      <c r="C131" s="72">
        <v>0</v>
      </c>
    </row>
    <row r="132" spans="1:3" x14ac:dyDescent="0.25">
      <c r="A132" t="s">
        <v>224</v>
      </c>
      <c r="B132" t="s">
        <v>225</v>
      </c>
      <c r="C132" s="72">
        <v>0</v>
      </c>
    </row>
    <row r="133" spans="1:3" x14ac:dyDescent="0.25">
      <c r="A133" t="s">
        <v>279</v>
      </c>
      <c r="B133" t="s">
        <v>280</v>
      </c>
      <c r="C133" s="72">
        <v>0</v>
      </c>
    </row>
    <row r="134" spans="1:3" x14ac:dyDescent="0.25">
      <c r="A134" t="s">
        <v>281</v>
      </c>
      <c r="B134" t="s">
        <v>282</v>
      </c>
      <c r="C134" s="72">
        <v>0</v>
      </c>
    </row>
    <row r="135" spans="1:3" x14ac:dyDescent="0.25">
      <c r="A135" t="s">
        <v>283</v>
      </c>
      <c r="B135" t="s">
        <v>284</v>
      </c>
      <c r="C135" s="72">
        <v>0</v>
      </c>
    </row>
    <row r="136" spans="1:3" x14ac:dyDescent="0.25">
      <c r="A136" t="s">
        <v>285</v>
      </c>
      <c r="B136" t="s">
        <v>286</v>
      </c>
      <c r="C136" s="72">
        <v>0</v>
      </c>
    </row>
    <row r="137" spans="1:3" x14ac:dyDescent="0.25">
      <c r="C137" s="72" t="s">
        <v>129</v>
      </c>
    </row>
    <row r="138" spans="1:3" x14ac:dyDescent="0.25">
      <c r="C138" s="72">
        <v>-28037618.350000009</v>
      </c>
    </row>
    <row r="139" spans="1:3" x14ac:dyDescent="0.25">
      <c r="C139" s="72" t="s">
        <v>206</v>
      </c>
    </row>
    <row r="140" spans="1:3" x14ac:dyDescent="0.25">
      <c r="C140" s="72"/>
    </row>
    <row r="141" spans="1:3" x14ac:dyDescent="0.25">
      <c r="C141" s="72"/>
    </row>
    <row r="142" spans="1:3" x14ac:dyDescent="0.25">
      <c r="A142" t="s">
        <v>287</v>
      </c>
      <c r="C142" s="72"/>
    </row>
    <row r="143" spans="1:3" x14ac:dyDescent="0.25">
      <c r="A143" t="s">
        <v>125</v>
      </c>
      <c r="B143" t="s">
        <v>126</v>
      </c>
      <c r="C143" s="72" t="s">
        <v>34</v>
      </c>
    </row>
    <row r="144" spans="1:3" x14ac:dyDescent="0.25">
      <c r="A144" t="s">
        <v>288</v>
      </c>
      <c r="B144" t="s">
        <v>289</v>
      </c>
      <c r="C144" s="72">
        <v>15535743.674664298</v>
      </c>
    </row>
    <row r="145" spans="1:3" x14ac:dyDescent="0.25">
      <c r="A145" t="s">
        <v>290</v>
      </c>
      <c r="B145" t="s">
        <v>291</v>
      </c>
      <c r="C145" s="72">
        <v>10030</v>
      </c>
    </row>
    <row r="146" spans="1:3" x14ac:dyDescent="0.25">
      <c r="A146" t="s">
        <v>292</v>
      </c>
      <c r="B146" t="s">
        <v>293</v>
      </c>
      <c r="C146" s="72">
        <v>670558862.80952358</v>
      </c>
    </row>
    <row r="147" spans="1:3" x14ac:dyDescent="0.25">
      <c r="A147" t="s">
        <v>294</v>
      </c>
      <c r="B147" t="s">
        <v>295</v>
      </c>
      <c r="C147" s="72">
        <v>16783255.023564801</v>
      </c>
    </row>
    <row r="148" spans="1:3" x14ac:dyDescent="0.25">
      <c r="A148" t="s">
        <v>296</v>
      </c>
      <c r="B148" t="s">
        <v>297</v>
      </c>
      <c r="C148" s="72">
        <v>3131798.0000004</v>
      </c>
    </row>
    <row r="149" spans="1:3" x14ac:dyDescent="0.25">
      <c r="A149" t="s">
        <v>298</v>
      </c>
      <c r="B149" t="s">
        <v>299</v>
      </c>
      <c r="C149" s="72">
        <v>234839.00000040003</v>
      </c>
    </row>
    <row r="150" spans="1:3" x14ac:dyDescent="0.25">
      <c r="A150" t="s">
        <v>300</v>
      </c>
      <c r="B150" t="s">
        <v>301</v>
      </c>
      <c r="C150" s="72">
        <v>-19089006.611253303</v>
      </c>
    </row>
    <row r="151" spans="1:3" x14ac:dyDescent="0.25">
      <c r="A151" t="s">
        <v>302</v>
      </c>
      <c r="B151" t="s">
        <v>303</v>
      </c>
      <c r="C151" s="72">
        <v>-4496959.1573139001</v>
      </c>
    </row>
    <row r="152" spans="1:3" x14ac:dyDescent="0.25">
      <c r="C152" s="72" t="s">
        <v>129</v>
      </c>
    </row>
    <row r="153" spans="1:3" x14ac:dyDescent="0.25">
      <c r="A153" t="s">
        <v>28</v>
      </c>
      <c r="C153" s="72">
        <v>682668562.73918617</v>
      </c>
    </row>
    <row r="154" spans="1:3" x14ac:dyDescent="0.25">
      <c r="C154" s="72" t="s">
        <v>206</v>
      </c>
    </row>
    <row r="155" spans="1:3" x14ac:dyDescent="0.25">
      <c r="C155" s="72"/>
    </row>
    <row r="156" spans="1:3" x14ac:dyDescent="0.25">
      <c r="C156" s="72"/>
    </row>
    <row r="157" spans="1:3" x14ac:dyDescent="0.25">
      <c r="C157" s="72"/>
    </row>
    <row r="158" spans="1:3" x14ac:dyDescent="0.25">
      <c r="A158" t="s">
        <v>304</v>
      </c>
      <c r="C158" s="72"/>
    </row>
    <row r="159" spans="1:3" x14ac:dyDescent="0.25">
      <c r="A159" t="s">
        <v>125</v>
      </c>
      <c r="B159" t="s">
        <v>126</v>
      </c>
      <c r="C159" s="72" t="s">
        <v>34</v>
      </c>
    </row>
    <row r="160" spans="1:3" x14ac:dyDescent="0.25">
      <c r="A160" t="s">
        <v>305</v>
      </c>
      <c r="B160" t="s">
        <v>306</v>
      </c>
      <c r="C160" s="72">
        <v>5637348.7871984001</v>
      </c>
    </row>
    <row r="161" spans="1:3" x14ac:dyDescent="0.25">
      <c r="A161" t="s">
        <v>307</v>
      </c>
      <c r="B161" t="s">
        <v>308</v>
      </c>
      <c r="C161" s="72">
        <v>11520787.642212301</v>
      </c>
    </row>
    <row r="162" spans="1:3" x14ac:dyDescent="0.25">
      <c r="A162" t="s">
        <v>309</v>
      </c>
      <c r="B162" t="s">
        <v>310</v>
      </c>
      <c r="C162" s="72">
        <v>0</v>
      </c>
    </row>
    <row r="163" spans="1:3" x14ac:dyDescent="0.25">
      <c r="A163" t="s">
        <v>311</v>
      </c>
      <c r="B163" t="s">
        <v>312</v>
      </c>
      <c r="C163" s="72">
        <v>242779.18114320002</v>
      </c>
    </row>
    <row r="164" spans="1:3" x14ac:dyDescent="0.25">
      <c r="A164" t="s">
        <v>313</v>
      </c>
      <c r="B164" t="s">
        <v>314</v>
      </c>
      <c r="C164" s="72">
        <v>4975843.0325933993</v>
      </c>
    </row>
    <row r="165" spans="1:3" x14ac:dyDescent="0.25">
      <c r="A165" t="s">
        <v>315</v>
      </c>
      <c r="B165" t="s">
        <v>316</v>
      </c>
      <c r="C165" s="72">
        <v>24000</v>
      </c>
    </row>
    <row r="166" spans="1:3" x14ac:dyDescent="0.25">
      <c r="A166" t="s">
        <v>317</v>
      </c>
      <c r="B166" t="s">
        <v>318</v>
      </c>
      <c r="C166" s="72">
        <v>0</v>
      </c>
    </row>
    <row r="167" spans="1:3" x14ac:dyDescent="0.25">
      <c r="A167" t="s">
        <v>319</v>
      </c>
      <c r="B167" t="s">
        <v>320</v>
      </c>
      <c r="C167" s="72">
        <v>3809898.5669689002</v>
      </c>
    </row>
    <row r="168" spans="1:3" x14ac:dyDescent="0.25">
      <c r="A168" t="s">
        <v>321</v>
      </c>
      <c r="B168" t="s">
        <v>322</v>
      </c>
      <c r="C168" s="72">
        <v>22311127.636227198</v>
      </c>
    </row>
    <row r="169" spans="1:3" x14ac:dyDescent="0.25">
      <c r="A169" t="s">
        <v>323</v>
      </c>
      <c r="B169" t="s">
        <v>324</v>
      </c>
      <c r="C169" s="72">
        <v>15892.7262211</v>
      </c>
    </row>
    <row r="170" spans="1:3" x14ac:dyDescent="0.25">
      <c r="A170" t="s">
        <v>325</v>
      </c>
      <c r="B170" t="s">
        <v>326</v>
      </c>
      <c r="C170" s="72">
        <v>15892.7262211</v>
      </c>
    </row>
    <row r="171" spans="1:3" x14ac:dyDescent="0.25">
      <c r="A171" t="s">
        <v>327</v>
      </c>
      <c r="B171" t="s">
        <v>328</v>
      </c>
      <c r="C171" s="72">
        <v>0</v>
      </c>
    </row>
    <row r="172" spans="1:3" x14ac:dyDescent="0.25">
      <c r="A172" t="s">
        <v>329</v>
      </c>
      <c r="B172" t="s">
        <v>330</v>
      </c>
      <c r="C172" s="72">
        <v>29268142.706842296</v>
      </c>
    </row>
    <row r="173" spans="1:3" x14ac:dyDescent="0.25">
      <c r="A173" t="s">
        <v>331</v>
      </c>
      <c r="B173" t="s">
        <v>332</v>
      </c>
      <c r="C173" s="72">
        <v>0</v>
      </c>
    </row>
    <row r="174" spans="1:3" x14ac:dyDescent="0.25">
      <c r="A174" t="s">
        <v>333</v>
      </c>
      <c r="B174" t="s">
        <v>334</v>
      </c>
      <c r="C174" s="72">
        <v>9326684.2781143002</v>
      </c>
    </row>
    <row r="175" spans="1:3" x14ac:dyDescent="0.25">
      <c r="A175" t="s">
        <v>335</v>
      </c>
      <c r="B175" t="s">
        <v>336</v>
      </c>
      <c r="C175" s="72">
        <v>0</v>
      </c>
    </row>
    <row r="176" spans="1:3" x14ac:dyDescent="0.25">
      <c r="A176" t="s">
        <v>337</v>
      </c>
      <c r="B176" t="s">
        <v>338</v>
      </c>
      <c r="C176" s="72">
        <v>0</v>
      </c>
    </row>
    <row r="177" spans="1:3" x14ac:dyDescent="0.25">
      <c r="A177" t="s">
        <v>339</v>
      </c>
      <c r="B177" t="s">
        <v>340</v>
      </c>
      <c r="C177" s="72">
        <v>1878519.7654971001</v>
      </c>
    </row>
    <row r="178" spans="1:3" x14ac:dyDescent="0.25">
      <c r="A178" t="s">
        <v>341</v>
      </c>
      <c r="B178" t="s">
        <v>342</v>
      </c>
      <c r="C178" s="72">
        <v>37241383.476004899</v>
      </c>
    </row>
    <row r="179" spans="1:3" x14ac:dyDescent="0.25">
      <c r="A179" t="s">
        <v>343</v>
      </c>
      <c r="B179" t="s">
        <v>344</v>
      </c>
      <c r="C179" s="72">
        <v>0</v>
      </c>
    </row>
    <row r="180" spans="1:3" x14ac:dyDescent="0.25">
      <c r="A180" t="s">
        <v>345</v>
      </c>
      <c r="B180" t="s">
        <v>346</v>
      </c>
      <c r="C180" s="72">
        <v>1266433.6845978</v>
      </c>
    </row>
    <row r="181" spans="1:3" x14ac:dyDescent="0.25">
      <c r="A181" t="s">
        <v>294</v>
      </c>
      <c r="B181" t="s">
        <v>295</v>
      </c>
      <c r="C181" s="72">
        <v>16783255.023564801</v>
      </c>
    </row>
    <row r="182" spans="1:3" x14ac:dyDescent="0.25">
      <c r="A182" t="s">
        <v>294</v>
      </c>
      <c r="B182" t="s">
        <v>295</v>
      </c>
      <c r="C182" s="72">
        <v>-16783255.023564801</v>
      </c>
    </row>
    <row r="183" spans="1:3" x14ac:dyDescent="0.25">
      <c r="A183" t="s">
        <v>347</v>
      </c>
      <c r="B183" t="s">
        <v>348</v>
      </c>
      <c r="C183" s="72">
        <v>-955710.17730349989</v>
      </c>
    </row>
    <row r="184" spans="1:3" x14ac:dyDescent="0.25">
      <c r="A184" t="s">
        <v>349</v>
      </c>
      <c r="B184" t="s">
        <v>350</v>
      </c>
      <c r="C184" s="72">
        <v>0</v>
      </c>
    </row>
    <row r="185" spans="1:3" x14ac:dyDescent="0.25">
      <c r="A185" t="s">
        <v>351</v>
      </c>
      <c r="B185" t="s">
        <v>352</v>
      </c>
      <c r="C185" s="72">
        <v>916336.12174650002</v>
      </c>
    </row>
    <row r="186" spans="1:3" x14ac:dyDescent="0.25">
      <c r="A186" t="s">
        <v>353</v>
      </c>
      <c r="B186" t="s">
        <v>354</v>
      </c>
      <c r="C186" s="72">
        <v>0</v>
      </c>
    </row>
    <row r="187" spans="1:3" x14ac:dyDescent="0.25">
      <c r="A187" t="s">
        <v>355</v>
      </c>
      <c r="B187" t="s">
        <v>356</v>
      </c>
      <c r="C187" s="72">
        <v>1610187.1704611001</v>
      </c>
    </row>
    <row r="188" spans="1:3" x14ac:dyDescent="0.25">
      <c r="A188" t="s">
        <v>357</v>
      </c>
      <c r="B188" t="s">
        <v>358</v>
      </c>
      <c r="C188" s="72">
        <v>1030425.5303449999</v>
      </c>
    </row>
    <row r="189" spans="1:3" x14ac:dyDescent="0.25">
      <c r="A189" t="s">
        <v>359</v>
      </c>
      <c r="B189" t="s">
        <v>360</v>
      </c>
      <c r="C189" s="72">
        <v>0</v>
      </c>
    </row>
    <row r="190" spans="1:3" x14ac:dyDescent="0.25">
      <c r="A190" t="s">
        <v>361</v>
      </c>
      <c r="B190" t="s">
        <v>362</v>
      </c>
      <c r="C190" s="72">
        <v>0</v>
      </c>
    </row>
    <row r="191" spans="1:3" x14ac:dyDescent="0.25">
      <c r="A191" t="s">
        <v>363</v>
      </c>
      <c r="B191" t="s">
        <v>364</v>
      </c>
      <c r="C191" s="72">
        <v>0</v>
      </c>
    </row>
    <row r="192" spans="1:3" x14ac:dyDescent="0.25">
      <c r="A192" t="s">
        <v>365</v>
      </c>
      <c r="B192" t="s">
        <v>366</v>
      </c>
      <c r="C192" s="72">
        <v>0</v>
      </c>
    </row>
    <row r="193" spans="1:3" x14ac:dyDescent="0.25">
      <c r="A193" t="s">
        <v>367</v>
      </c>
      <c r="B193" t="s">
        <v>368</v>
      </c>
      <c r="C193" s="72">
        <v>0</v>
      </c>
    </row>
    <row r="194" spans="1:3" x14ac:dyDescent="0.25">
      <c r="A194" t="s">
        <v>369</v>
      </c>
      <c r="B194" t="s">
        <v>370</v>
      </c>
      <c r="C194" s="72">
        <v>1643675.7839934002</v>
      </c>
    </row>
    <row r="195" spans="1:3" x14ac:dyDescent="0.25">
      <c r="A195" t="s">
        <v>371</v>
      </c>
      <c r="B195" t="s">
        <v>372</v>
      </c>
      <c r="C195" s="72">
        <v>463601.15131130011</v>
      </c>
    </row>
    <row r="196" spans="1:3" x14ac:dyDescent="0.25">
      <c r="A196" t="s">
        <v>373</v>
      </c>
      <c r="B196" t="s">
        <v>374</v>
      </c>
      <c r="C196" s="72">
        <v>0</v>
      </c>
    </row>
    <row r="197" spans="1:3" x14ac:dyDescent="0.25">
      <c r="A197" t="s">
        <v>375</v>
      </c>
      <c r="B197" t="s">
        <v>376</v>
      </c>
      <c r="C197" s="72">
        <v>0</v>
      </c>
    </row>
    <row r="198" spans="1:3" x14ac:dyDescent="0.25">
      <c r="A198" t="s">
        <v>377</v>
      </c>
      <c r="B198" t="s">
        <v>378</v>
      </c>
      <c r="C198" s="72">
        <v>1801131.6979296</v>
      </c>
    </row>
    <row r="199" spans="1:3" x14ac:dyDescent="0.25">
      <c r="A199" t="s">
        <v>379</v>
      </c>
      <c r="B199" t="s">
        <v>380</v>
      </c>
      <c r="C199" s="72">
        <v>0</v>
      </c>
    </row>
    <row r="200" spans="1:3" x14ac:dyDescent="0.25">
      <c r="A200" t="s">
        <v>381</v>
      </c>
      <c r="B200" t="s">
        <v>382</v>
      </c>
      <c r="C200" s="72">
        <v>0</v>
      </c>
    </row>
    <row r="201" spans="1:3" x14ac:dyDescent="0.25">
      <c r="A201" t="s">
        <v>383</v>
      </c>
      <c r="B201" t="s">
        <v>384</v>
      </c>
      <c r="C201" s="72">
        <v>0</v>
      </c>
    </row>
    <row r="202" spans="1:3" x14ac:dyDescent="0.25">
      <c r="A202" t="s">
        <v>385</v>
      </c>
      <c r="B202" t="s">
        <v>386</v>
      </c>
      <c r="C202" s="72">
        <v>0</v>
      </c>
    </row>
    <row r="203" spans="1:3" x14ac:dyDescent="0.25">
      <c r="A203" t="s">
        <v>387</v>
      </c>
      <c r="B203" t="s">
        <v>388</v>
      </c>
      <c r="C203" s="72">
        <v>1594667.2386640999</v>
      </c>
    </row>
    <row r="204" spans="1:3" x14ac:dyDescent="0.25">
      <c r="A204" t="s">
        <v>389</v>
      </c>
      <c r="B204" t="s">
        <v>390</v>
      </c>
      <c r="C204" s="72">
        <v>286565.01999959996</v>
      </c>
    </row>
    <row r="205" spans="1:3" x14ac:dyDescent="0.25">
      <c r="A205" t="s">
        <v>391</v>
      </c>
      <c r="B205" t="s">
        <v>392</v>
      </c>
      <c r="C205" s="72">
        <v>0</v>
      </c>
    </row>
    <row r="206" spans="1:3" x14ac:dyDescent="0.25">
      <c r="A206" t="s">
        <v>393</v>
      </c>
      <c r="B206" t="s">
        <v>394</v>
      </c>
      <c r="C206" s="72">
        <v>1229350.2257025</v>
      </c>
    </row>
    <row r="207" spans="1:3" x14ac:dyDescent="0.25">
      <c r="A207" t="s">
        <v>395</v>
      </c>
      <c r="B207" t="s">
        <v>396</v>
      </c>
      <c r="C207" s="72">
        <v>5757211.3196281008</v>
      </c>
    </row>
    <row r="208" spans="1:3" x14ac:dyDescent="0.25">
      <c r="A208" t="s">
        <v>397</v>
      </c>
      <c r="B208" t="s">
        <v>398</v>
      </c>
      <c r="C208" s="72">
        <v>0</v>
      </c>
    </row>
    <row r="209" spans="1:3" x14ac:dyDescent="0.25">
      <c r="A209" t="s">
        <v>399</v>
      </c>
      <c r="B209" t="s">
        <v>400</v>
      </c>
      <c r="C209" s="72">
        <v>0</v>
      </c>
    </row>
    <row r="210" spans="1:3" x14ac:dyDescent="0.25">
      <c r="A210" t="s">
        <v>401</v>
      </c>
      <c r="B210" t="s">
        <v>402</v>
      </c>
      <c r="C210" s="72">
        <v>1568791.8660012002</v>
      </c>
    </row>
    <row r="211" spans="1:3" x14ac:dyDescent="0.25">
      <c r="A211" t="s">
        <v>403</v>
      </c>
      <c r="B211" t="s">
        <v>404</v>
      </c>
      <c r="C211" s="72">
        <v>1182089.8829178999</v>
      </c>
    </row>
    <row r="212" spans="1:3" x14ac:dyDescent="0.25">
      <c r="A212" t="s">
        <v>405</v>
      </c>
      <c r="B212" t="s">
        <v>406</v>
      </c>
      <c r="C212" s="72">
        <v>0</v>
      </c>
    </row>
    <row r="213" spans="1:3" x14ac:dyDescent="0.25">
      <c r="A213" t="s">
        <v>407</v>
      </c>
      <c r="B213" t="s">
        <v>408</v>
      </c>
      <c r="C213" s="72">
        <v>1036662.4857628</v>
      </c>
    </row>
    <row r="214" spans="1:3" x14ac:dyDescent="0.25">
      <c r="A214" t="s">
        <v>409</v>
      </c>
      <c r="B214" t="s">
        <v>410</v>
      </c>
      <c r="C214" s="72">
        <v>8122934.6566825006</v>
      </c>
    </row>
    <row r="215" spans="1:3" x14ac:dyDescent="0.25">
      <c r="A215" t="s">
        <v>411</v>
      </c>
      <c r="B215" t="s">
        <v>412</v>
      </c>
      <c r="C215" s="72">
        <v>901532.33442349976</v>
      </c>
    </row>
    <row r="216" spans="1:3" x14ac:dyDescent="0.25">
      <c r="A216" t="s">
        <v>413</v>
      </c>
      <c r="B216" t="s">
        <v>414</v>
      </c>
      <c r="C216" s="72">
        <v>1857532.8726781001</v>
      </c>
    </row>
    <row r="217" spans="1:3" x14ac:dyDescent="0.25">
      <c r="A217" t="s">
        <v>415</v>
      </c>
      <c r="B217" t="s">
        <v>416</v>
      </c>
      <c r="C217" s="72">
        <v>5603882.1853551995</v>
      </c>
    </row>
    <row r="218" spans="1:3" x14ac:dyDescent="0.25">
      <c r="A218" t="s">
        <v>417</v>
      </c>
      <c r="B218" t="s">
        <v>418</v>
      </c>
      <c r="C218" s="72">
        <v>0</v>
      </c>
    </row>
    <row r="219" spans="1:3" x14ac:dyDescent="0.25">
      <c r="A219" t="s">
        <v>419</v>
      </c>
      <c r="B219" t="s">
        <v>420</v>
      </c>
      <c r="C219" s="72">
        <v>12532888.789570903</v>
      </c>
    </row>
    <row r="220" spans="1:3" x14ac:dyDescent="0.25">
      <c r="A220" t="s">
        <v>421</v>
      </c>
      <c r="B220" t="s">
        <v>422</v>
      </c>
      <c r="C220" s="72">
        <v>377004</v>
      </c>
    </row>
    <row r="221" spans="1:3" x14ac:dyDescent="0.25">
      <c r="A221" t="s">
        <v>423</v>
      </c>
      <c r="B221" t="s">
        <v>424</v>
      </c>
      <c r="C221" s="72">
        <v>0</v>
      </c>
    </row>
    <row r="222" spans="1:3" x14ac:dyDescent="0.25">
      <c r="A222" t="s">
        <v>425</v>
      </c>
      <c r="B222" t="s">
        <v>426</v>
      </c>
      <c r="C222" s="72">
        <v>-174219.81426290001</v>
      </c>
    </row>
    <row r="223" spans="1:3" x14ac:dyDescent="0.25">
      <c r="A223" t="s">
        <v>427</v>
      </c>
      <c r="B223" t="s">
        <v>428</v>
      </c>
      <c r="C223" s="72">
        <v>2508849.1595826996</v>
      </c>
    </row>
    <row r="224" spans="1:3" x14ac:dyDescent="0.25">
      <c r="A224" t="s">
        <v>429</v>
      </c>
      <c r="B224" t="s">
        <v>430</v>
      </c>
      <c r="C224" s="72">
        <v>0</v>
      </c>
    </row>
    <row r="225" spans="1:3" x14ac:dyDescent="0.25">
      <c r="A225" t="s">
        <v>431</v>
      </c>
      <c r="B225" t="s">
        <v>432</v>
      </c>
      <c r="C225" s="72">
        <v>42244664.903738298</v>
      </c>
    </row>
    <row r="226" spans="1:3" x14ac:dyDescent="0.25">
      <c r="A226" t="s">
        <v>433</v>
      </c>
      <c r="B226" t="s">
        <v>434</v>
      </c>
      <c r="C226" s="72">
        <v>4815745.1523291003</v>
      </c>
    </row>
    <row r="227" spans="1:3" x14ac:dyDescent="0.25">
      <c r="A227" t="s">
        <v>435</v>
      </c>
      <c r="B227" t="s">
        <v>436</v>
      </c>
      <c r="C227" s="72">
        <v>218445.24187130001</v>
      </c>
    </row>
    <row r="228" spans="1:3" x14ac:dyDescent="0.25">
      <c r="A228" t="s">
        <v>437</v>
      </c>
      <c r="B228" t="s">
        <v>438</v>
      </c>
      <c r="C228" s="72">
        <v>620651.97059160005</v>
      </c>
    </row>
    <row r="229" spans="1:3" x14ac:dyDescent="0.25">
      <c r="A229" t="s">
        <v>439</v>
      </c>
      <c r="B229" t="s">
        <v>440</v>
      </c>
      <c r="C229" s="72">
        <v>863250.25187149982</v>
      </c>
    </row>
    <row r="230" spans="1:3" x14ac:dyDescent="0.25">
      <c r="A230" t="s">
        <v>441</v>
      </c>
      <c r="B230" t="s">
        <v>442</v>
      </c>
      <c r="C230" s="72">
        <v>0</v>
      </c>
    </row>
    <row r="231" spans="1:3" x14ac:dyDescent="0.25">
      <c r="A231" t="s">
        <v>443</v>
      </c>
      <c r="B231" t="s">
        <v>444</v>
      </c>
      <c r="C231" s="72">
        <v>0</v>
      </c>
    </row>
    <row r="232" spans="1:3" x14ac:dyDescent="0.25">
      <c r="A232" t="s">
        <v>445</v>
      </c>
      <c r="B232" t="s">
        <v>446</v>
      </c>
      <c r="C232" s="72">
        <v>4394426.2944155997</v>
      </c>
    </row>
    <row r="233" spans="1:3" x14ac:dyDescent="0.25">
      <c r="A233" t="s">
        <v>447</v>
      </c>
      <c r="B233" t="s">
        <v>448</v>
      </c>
      <c r="C233" s="72">
        <v>29376605.874838099</v>
      </c>
    </row>
    <row r="234" spans="1:3" x14ac:dyDescent="0.25">
      <c r="A234" t="s">
        <v>449</v>
      </c>
      <c r="B234" t="s">
        <v>450</v>
      </c>
      <c r="C234" s="72">
        <v>5796780.4260914996</v>
      </c>
    </row>
    <row r="235" spans="1:3" x14ac:dyDescent="0.25">
      <c r="A235" t="s">
        <v>451</v>
      </c>
      <c r="B235" t="s">
        <v>452</v>
      </c>
      <c r="C235" s="72">
        <v>0</v>
      </c>
    </row>
    <row r="236" spans="1:3" x14ac:dyDescent="0.25">
      <c r="A236" t="s">
        <v>453</v>
      </c>
      <c r="B236" t="s">
        <v>454</v>
      </c>
      <c r="C236" s="72">
        <v>0</v>
      </c>
    </row>
    <row r="237" spans="1:3" x14ac:dyDescent="0.25">
      <c r="A237" t="s">
        <v>455</v>
      </c>
      <c r="B237" t="s">
        <v>456</v>
      </c>
      <c r="C237" s="72">
        <v>62700664.669294409</v>
      </c>
    </row>
    <row r="238" spans="1:3" x14ac:dyDescent="0.25">
      <c r="A238" t="s">
        <v>457</v>
      </c>
      <c r="B238" t="s">
        <v>458</v>
      </c>
      <c r="C238" s="72">
        <v>5484158.9778819988</v>
      </c>
    </row>
    <row r="239" spans="1:3" x14ac:dyDescent="0.25">
      <c r="A239" t="s">
        <v>459</v>
      </c>
      <c r="B239" t="s">
        <v>460</v>
      </c>
      <c r="C239" s="72">
        <v>0</v>
      </c>
    </row>
    <row r="240" spans="1:3" x14ac:dyDescent="0.25">
      <c r="A240" t="s">
        <v>461</v>
      </c>
      <c r="B240" t="s">
        <v>462</v>
      </c>
      <c r="C240" s="72">
        <v>0</v>
      </c>
    </row>
    <row r="241" spans="1:3" x14ac:dyDescent="0.25">
      <c r="A241" t="s">
        <v>463</v>
      </c>
      <c r="B241" t="s">
        <v>464</v>
      </c>
      <c r="C241" s="72">
        <v>335002</v>
      </c>
    </row>
    <row r="242" spans="1:3" x14ac:dyDescent="0.25">
      <c r="A242" t="s">
        <v>465</v>
      </c>
      <c r="B242" t="s">
        <v>466</v>
      </c>
      <c r="C242" s="72">
        <v>0</v>
      </c>
    </row>
    <row r="243" spans="1:3" x14ac:dyDescent="0.25">
      <c r="A243" t="s">
        <v>467</v>
      </c>
      <c r="B243" t="s">
        <v>468</v>
      </c>
      <c r="C243" s="72">
        <v>0</v>
      </c>
    </row>
    <row r="244" spans="1:3" x14ac:dyDescent="0.25">
      <c r="A244" t="s">
        <v>469</v>
      </c>
      <c r="B244" t="s">
        <v>470</v>
      </c>
      <c r="C244" s="72">
        <v>73042403.672304392</v>
      </c>
    </row>
    <row r="245" spans="1:3" x14ac:dyDescent="0.25">
      <c r="A245" t="s">
        <v>471</v>
      </c>
      <c r="B245" t="s">
        <v>472</v>
      </c>
      <c r="C245" s="72">
        <v>5202840.3527058</v>
      </c>
    </row>
    <row r="246" spans="1:3" x14ac:dyDescent="0.25">
      <c r="A246" t="s">
        <v>473</v>
      </c>
      <c r="B246" t="s">
        <v>474</v>
      </c>
      <c r="C246" s="72">
        <v>-58310661.032536194</v>
      </c>
    </row>
    <row r="247" spans="1:3" x14ac:dyDescent="0.25">
      <c r="A247" t="s">
        <v>475</v>
      </c>
      <c r="B247" t="s">
        <v>476</v>
      </c>
      <c r="C247" s="72">
        <v>35273257.629188798</v>
      </c>
    </row>
    <row r="248" spans="1:3" x14ac:dyDescent="0.25">
      <c r="A248" t="s">
        <v>477</v>
      </c>
      <c r="B248" t="s">
        <v>478</v>
      </c>
      <c r="C248" s="72">
        <v>19611570.9332962</v>
      </c>
    </row>
    <row r="249" spans="1:3" x14ac:dyDescent="0.25">
      <c r="A249" t="s">
        <v>479</v>
      </c>
      <c r="B249" t="s">
        <v>480</v>
      </c>
      <c r="C249" s="72">
        <v>23695104.766964599</v>
      </c>
    </row>
    <row r="250" spans="1:3" x14ac:dyDescent="0.25">
      <c r="A250" t="s">
        <v>481</v>
      </c>
      <c r="B250" t="s">
        <v>482</v>
      </c>
      <c r="C250" s="72">
        <v>42359125.328111202</v>
      </c>
    </row>
    <row r="251" spans="1:3" x14ac:dyDescent="0.25">
      <c r="A251" t="s">
        <v>483</v>
      </c>
      <c r="B251" t="s">
        <v>484</v>
      </c>
      <c r="C251" s="72">
        <v>0</v>
      </c>
    </row>
    <row r="252" spans="1:3" x14ac:dyDescent="0.25">
      <c r="A252" t="s">
        <v>485</v>
      </c>
      <c r="B252" t="s">
        <v>486</v>
      </c>
      <c r="C252" s="72">
        <v>2105652.6666672002</v>
      </c>
    </row>
    <row r="253" spans="1:3" x14ac:dyDescent="0.25">
      <c r="A253" t="s">
        <v>487</v>
      </c>
      <c r="B253" t="s">
        <v>488</v>
      </c>
      <c r="C253" s="72">
        <v>0</v>
      </c>
    </row>
    <row r="254" spans="1:3" x14ac:dyDescent="0.25">
      <c r="A254" t="s">
        <v>489</v>
      </c>
      <c r="B254" t="s">
        <v>490</v>
      </c>
      <c r="C254" s="72">
        <v>107999.99999960003</v>
      </c>
    </row>
    <row r="255" spans="1:3" x14ac:dyDescent="0.25">
      <c r="A255" t="s">
        <v>491</v>
      </c>
      <c r="B255" t="s">
        <v>492</v>
      </c>
      <c r="C255" s="72">
        <v>18311463.9895938</v>
      </c>
    </row>
    <row r="256" spans="1:3" x14ac:dyDescent="0.25">
      <c r="A256" t="s">
        <v>493</v>
      </c>
      <c r="B256" t="s">
        <v>494</v>
      </c>
      <c r="C256" s="72">
        <v>1860414.3854999996</v>
      </c>
    </row>
    <row r="257" spans="1:3" x14ac:dyDescent="0.25">
      <c r="A257" t="s">
        <v>495</v>
      </c>
      <c r="B257" t="s">
        <v>496</v>
      </c>
      <c r="C257" s="72">
        <v>0</v>
      </c>
    </row>
    <row r="258" spans="1:3" x14ac:dyDescent="0.25">
      <c r="A258" t="s">
        <v>497</v>
      </c>
      <c r="B258" t="s">
        <v>498</v>
      </c>
      <c r="C258" s="72">
        <v>1934281.6321492</v>
      </c>
    </row>
    <row r="259" spans="1:3" x14ac:dyDescent="0.25">
      <c r="A259" t="s">
        <v>499</v>
      </c>
      <c r="B259" t="s">
        <v>500</v>
      </c>
      <c r="C259" s="72">
        <v>0</v>
      </c>
    </row>
    <row r="260" spans="1:3" x14ac:dyDescent="0.25">
      <c r="A260" t="s">
        <v>501</v>
      </c>
      <c r="B260" t="s">
        <v>502</v>
      </c>
      <c r="C260" s="72">
        <v>0</v>
      </c>
    </row>
    <row r="261" spans="1:3" x14ac:dyDescent="0.25">
      <c r="A261" t="s">
        <v>503</v>
      </c>
      <c r="B261" t="s">
        <v>504</v>
      </c>
      <c r="C261" s="72">
        <v>0</v>
      </c>
    </row>
    <row r="262" spans="1:3" x14ac:dyDescent="0.25">
      <c r="A262" t="s">
        <v>505</v>
      </c>
      <c r="B262" t="s">
        <v>506</v>
      </c>
      <c r="C262" s="72">
        <v>-48859</v>
      </c>
    </row>
    <row r="263" spans="1:3" x14ac:dyDescent="0.25">
      <c r="A263" t="s">
        <v>507</v>
      </c>
      <c r="B263" t="s">
        <v>508</v>
      </c>
      <c r="C263" s="72">
        <v>-2.6380952000000004</v>
      </c>
    </row>
    <row r="264" spans="1:3" x14ac:dyDescent="0.25">
      <c r="A264" t="s">
        <v>509</v>
      </c>
      <c r="B264" t="s">
        <v>510</v>
      </c>
      <c r="C264" s="72">
        <v>-11698519</v>
      </c>
    </row>
    <row r="265" spans="1:3" x14ac:dyDescent="0.25">
      <c r="A265" t="s">
        <v>511</v>
      </c>
      <c r="B265" t="s">
        <v>512</v>
      </c>
      <c r="C265" s="72">
        <v>-5522708.6771975989</v>
      </c>
    </row>
    <row r="266" spans="1:3" x14ac:dyDescent="0.25">
      <c r="A266" t="s">
        <v>513</v>
      </c>
      <c r="B266" t="s">
        <v>514</v>
      </c>
      <c r="C266" s="72">
        <v>0</v>
      </c>
    </row>
    <row r="267" spans="1:3" x14ac:dyDescent="0.25">
      <c r="A267" t="s">
        <v>515</v>
      </c>
      <c r="C267" s="72">
        <v>48125</v>
      </c>
    </row>
    <row r="268" spans="1:3" x14ac:dyDescent="0.25">
      <c r="C268" s="72" t="s">
        <v>129</v>
      </c>
    </row>
    <row r="269" spans="1:3" x14ac:dyDescent="0.25">
      <c r="A269" t="s">
        <v>28</v>
      </c>
      <c r="C269" s="72">
        <v>483252009.48260677</v>
      </c>
    </row>
    <row r="270" spans="1:3" x14ac:dyDescent="0.25">
      <c r="C270" s="72" t="s">
        <v>206</v>
      </c>
    </row>
    <row r="271" spans="1:3" x14ac:dyDescent="0.25">
      <c r="C271" s="72"/>
    </row>
    <row r="272" spans="1:3" x14ac:dyDescent="0.25">
      <c r="C272" s="72"/>
    </row>
    <row r="273" spans="1:3" x14ac:dyDescent="0.25">
      <c r="C273" s="72"/>
    </row>
    <row r="274" spans="1:3" x14ac:dyDescent="0.25">
      <c r="A274" t="s">
        <v>516</v>
      </c>
      <c r="C274" s="72"/>
    </row>
    <row r="275" spans="1:3" x14ac:dyDescent="0.25">
      <c r="A275" t="s">
        <v>125</v>
      </c>
      <c r="B275" t="s">
        <v>126</v>
      </c>
      <c r="C275" s="72" t="s">
        <v>34</v>
      </c>
    </row>
    <row r="276" spans="1:3" x14ac:dyDescent="0.25">
      <c r="A276" t="s">
        <v>517</v>
      </c>
      <c r="B276" t="s">
        <v>518</v>
      </c>
      <c r="C276" s="72">
        <v>524971678.696661</v>
      </c>
    </row>
    <row r="277" spans="1:3" x14ac:dyDescent="0.25">
      <c r="A277" t="s">
        <v>519</v>
      </c>
      <c r="B277" t="s">
        <v>520</v>
      </c>
      <c r="C277" s="72">
        <v>0</v>
      </c>
    </row>
    <row r="278" spans="1:3" x14ac:dyDescent="0.25">
      <c r="A278" t="s">
        <v>521</v>
      </c>
      <c r="B278" t="s">
        <v>522</v>
      </c>
      <c r="C278" s="72">
        <v>40245448.386978798</v>
      </c>
    </row>
    <row r="279" spans="1:3" x14ac:dyDescent="0.25">
      <c r="A279" t="s">
        <v>523</v>
      </c>
      <c r="B279" t="s">
        <v>524</v>
      </c>
      <c r="C279" s="72">
        <v>185749.31999999995</v>
      </c>
    </row>
    <row r="280" spans="1:3" x14ac:dyDescent="0.25">
      <c r="A280" t="s">
        <v>525</v>
      </c>
      <c r="B280" t="s">
        <v>526</v>
      </c>
      <c r="C280" s="72">
        <v>21858343.350000009</v>
      </c>
    </row>
    <row r="281" spans="1:3" x14ac:dyDescent="0.25">
      <c r="C281" s="72" t="s">
        <v>129</v>
      </c>
    </row>
    <row r="282" spans="1:3" x14ac:dyDescent="0.25">
      <c r="A282" t="s">
        <v>28</v>
      </c>
      <c r="C282" s="72">
        <v>587261219.75363982</v>
      </c>
    </row>
    <row r="283" spans="1:3" x14ac:dyDescent="0.25">
      <c r="C283" s="72" t="s">
        <v>206</v>
      </c>
    </row>
    <row r="284" spans="1:3" x14ac:dyDescent="0.25">
      <c r="C284" s="72"/>
    </row>
    <row r="285" spans="1:3" x14ac:dyDescent="0.25">
      <c r="C285" s="72"/>
    </row>
    <row r="286" spans="1:3" x14ac:dyDescent="0.25">
      <c r="C286" s="72"/>
    </row>
    <row r="287" spans="1:3" x14ac:dyDescent="0.25">
      <c r="C287" s="72"/>
    </row>
    <row r="288" spans="1:3" x14ac:dyDescent="0.25">
      <c r="A288" s="34" t="s">
        <v>123</v>
      </c>
      <c r="B288" s="34"/>
      <c r="C288" s="75"/>
    </row>
    <row r="289" spans="1:3" x14ac:dyDescent="0.25">
      <c r="A289" s="34" t="s">
        <v>125</v>
      </c>
      <c r="B289" s="34" t="s">
        <v>126</v>
      </c>
      <c r="C289" s="75" t="s">
        <v>34</v>
      </c>
    </row>
    <row r="290" spans="1:3" x14ac:dyDescent="0.25">
      <c r="A290" s="34" t="s">
        <v>127</v>
      </c>
      <c r="B290" s="34" t="s">
        <v>128</v>
      </c>
      <c r="C290" s="75">
        <v>228358662.7211107</v>
      </c>
    </row>
    <row r="291" spans="1:3" x14ac:dyDescent="0.25">
      <c r="A291" s="34"/>
      <c r="B291" s="34"/>
      <c r="C291" s="75" t="s">
        <v>129</v>
      </c>
    </row>
    <row r="292" spans="1:3" x14ac:dyDescent="0.25">
      <c r="A292" s="34" t="s">
        <v>28</v>
      </c>
      <c r="B292" s="34"/>
      <c r="C292" s="75">
        <v>228358662.7211107</v>
      </c>
    </row>
    <row r="293" spans="1:3" x14ac:dyDescent="0.25">
      <c r="C293" s="72" t="s">
        <v>206</v>
      </c>
    </row>
    <row r="294" spans="1:3" x14ac:dyDescent="0.25">
      <c r="C294" s="72"/>
    </row>
    <row r="295" spans="1:3" x14ac:dyDescent="0.25">
      <c r="C295" s="72"/>
    </row>
    <row r="296" spans="1:3" x14ac:dyDescent="0.25">
      <c r="C296" s="72"/>
    </row>
    <row r="297" spans="1:3" x14ac:dyDescent="0.25">
      <c r="A297" t="s">
        <v>527</v>
      </c>
      <c r="C297" s="72"/>
    </row>
    <row r="298" spans="1:3" x14ac:dyDescent="0.25">
      <c r="A298" t="s">
        <v>125</v>
      </c>
      <c r="B298" t="s">
        <v>126</v>
      </c>
      <c r="C298" s="72" t="s">
        <v>34</v>
      </c>
    </row>
    <row r="299" spans="1:3" x14ac:dyDescent="0.25">
      <c r="A299" t="s">
        <v>528</v>
      </c>
      <c r="B299" t="s">
        <v>529</v>
      </c>
      <c r="C299" s="72">
        <v>27444324.510000002</v>
      </c>
    </row>
    <row r="300" spans="1:3" x14ac:dyDescent="0.25">
      <c r="C300" s="72" t="s">
        <v>129</v>
      </c>
    </row>
    <row r="301" spans="1:3" x14ac:dyDescent="0.25">
      <c r="A301" t="s">
        <v>28</v>
      </c>
      <c r="C301" s="72">
        <v>27444324.510000002</v>
      </c>
    </row>
    <row r="302" spans="1:3" x14ac:dyDescent="0.25">
      <c r="C302" s="72" t="s">
        <v>206</v>
      </c>
    </row>
    <row r="303" spans="1:3" x14ac:dyDescent="0.25">
      <c r="C303" s="72"/>
    </row>
    <row r="304" spans="1:3" x14ac:dyDescent="0.25">
      <c r="C304" s="72"/>
    </row>
    <row r="305" spans="1:3" x14ac:dyDescent="0.25">
      <c r="A305" t="s">
        <v>530</v>
      </c>
      <c r="C305" s="72"/>
    </row>
    <row r="306" spans="1:3" x14ac:dyDescent="0.25">
      <c r="A306" t="s">
        <v>125</v>
      </c>
      <c r="B306" t="s">
        <v>126</v>
      </c>
      <c r="C306" s="72" t="s">
        <v>34</v>
      </c>
    </row>
    <row r="307" spans="1:3" x14ac:dyDescent="0.25">
      <c r="A307" t="s">
        <v>528</v>
      </c>
      <c r="B307" t="s">
        <v>529</v>
      </c>
      <c r="C307" s="72">
        <v>27444324.510000002</v>
      </c>
    </row>
    <row r="308" spans="1:3" x14ac:dyDescent="0.25">
      <c r="A308" t="s">
        <v>531</v>
      </c>
      <c r="B308" t="s">
        <v>532</v>
      </c>
      <c r="C308" s="72">
        <v>5194330.2299999995</v>
      </c>
    </row>
    <row r="309" spans="1:3" x14ac:dyDescent="0.25">
      <c r="A309" t="s">
        <v>232</v>
      </c>
      <c r="B309" t="s">
        <v>233</v>
      </c>
      <c r="C309" s="72">
        <v>125896266.58</v>
      </c>
    </row>
    <row r="310" spans="1:3" x14ac:dyDescent="0.25">
      <c r="A310" t="s">
        <v>234</v>
      </c>
      <c r="B310" t="s">
        <v>235</v>
      </c>
      <c r="C310" s="72">
        <v>0</v>
      </c>
    </row>
    <row r="311" spans="1:3" x14ac:dyDescent="0.25">
      <c r="A311" t="s">
        <v>533</v>
      </c>
      <c r="B311" t="s">
        <v>534</v>
      </c>
      <c r="C311" s="72">
        <v>-153933884.93000001</v>
      </c>
    </row>
    <row r="312" spans="1:3" x14ac:dyDescent="0.25">
      <c r="A312" t="s">
        <v>535</v>
      </c>
      <c r="B312" t="s">
        <v>536</v>
      </c>
      <c r="C312" s="72">
        <v>0</v>
      </c>
    </row>
    <row r="313" spans="1:3" x14ac:dyDescent="0.25">
      <c r="A313" t="s">
        <v>537</v>
      </c>
      <c r="B313" t="s">
        <v>538</v>
      </c>
      <c r="C313" s="72">
        <v>-11135</v>
      </c>
    </row>
    <row r="314" spans="1:3" x14ac:dyDescent="0.25">
      <c r="A314" t="s">
        <v>539</v>
      </c>
      <c r="B314" t="s">
        <v>540</v>
      </c>
      <c r="C314" s="72">
        <v>29445282.100000001</v>
      </c>
    </row>
    <row r="315" spans="1:3" x14ac:dyDescent="0.25">
      <c r="C315" s="72" t="s">
        <v>129</v>
      </c>
    </row>
    <row r="316" spans="1:3" x14ac:dyDescent="0.25">
      <c r="A316" t="s">
        <v>28</v>
      </c>
      <c r="C316" s="72">
        <v>34035183.489999987</v>
      </c>
    </row>
    <row r="317" spans="1:3" x14ac:dyDescent="0.25">
      <c r="C317" s="72" t="s">
        <v>206</v>
      </c>
    </row>
    <row r="318" spans="1:3" x14ac:dyDescent="0.25">
      <c r="C318" s="72"/>
    </row>
    <row r="319" spans="1:3" x14ac:dyDescent="0.25">
      <c r="C319" s="72"/>
    </row>
    <row r="320" spans="1:3" x14ac:dyDescent="0.25">
      <c r="A320" t="s">
        <v>541</v>
      </c>
      <c r="C320" s="72"/>
    </row>
    <row r="321" spans="1:3" x14ac:dyDescent="0.25">
      <c r="A321" t="s">
        <v>125</v>
      </c>
      <c r="B321" t="s">
        <v>126</v>
      </c>
      <c r="C321" s="72" t="s">
        <v>34</v>
      </c>
    </row>
    <row r="322" spans="1:3" x14ac:dyDescent="0.25">
      <c r="A322" t="s">
        <v>539</v>
      </c>
      <c r="B322" t="s">
        <v>540</v>
      </c>
      <c r="C322" s="72">
        <v>29445282.100000001</v>
      </c>
    </row>
    <row r="323" spans="1:3" x14ac:dyDescent="0.25">
      <c r="C323" s="72" t="s">
        <v>129</v>
      </c>
    </row>
    <row r="324" spans="1:3" x14ac:dyDescent="0.25">
      <c r="A324" t="s">
        <v>28</v>
      </c>
      <c r="C324" s="72">
        <v>29445282.100000001</v>
      </c>
    </row>
    <row r="325" spans="1:3" x14ac:dyDescent="0.25">
      <c r="C325" s="72" t="s">
        <v>206</v>
      </c>
    </row>
    <row r="326" spans="1:3" x14ac:dyDescent="0.25">
      <c r="C326" s="72"/>
    </row>
    <row r="327" spans="1:3" x14ac:dyDescent="0.25">
      <c r="C327" s="72"/>
    </row>
    <row r="328" spans="1:3" x14ac:dyDescent="0.25">
      <c r="A328" t="s">
        <v>542</v>
      </c>
      <c r="C328" s="72"/>
    </row>
    <row r="329" spans="1:3" x14ac:dyDescent="0.25">
      <c r="A329" t="s">
        <v>125</v>
      </c>
      <c r="B329" t="s">
        <v>126</v>
      </c>
      <c r="C329" s="72" t="s">
        <v>34</v>
      </c>
    </row>
    <row r="330" spans="1:3" x14ac:dyDescent="0.25">
      <c r="A330" t="s">
        <v>543</v>
      </c>
      <c r="B330" t="s">
        <v>544</v>
      </c>
      <c r="C330" s="72">
        <v>0</v>
      </c>
    </row>
    <row r="331" spans="1:3" x14ac:dyDescent="0.25">
      <c r="A331" t="s">
        <v>545</v>
      </c>
      <c r="B331" t="s">
        <v>546</v>
      </c>
      <c r="C331" s="72">
        <v>0</v>
      </c>
    </row>
    <row r="332" spans="1:3" x14ac:dyDescent="0.25">
      <c r="A332" t="s">
        <v>547</v>
      </c>
      <c r="B332" t="s">
        <v>548</v>
      </c>
      <c r="C332" s="72">
        <v>0</v>
      </c>
    </row>
    <row r="333" spans="1:3" x14ac:dyDescent="0.25">
      <c r="A333" t="s">
        <v>549</v>
      </c>
      <c r="B333" t="s">
        <v>550</v>
      </c>
      <c r="C333" s="72">
        <v>0</v>
      </c>
    </row>
    <row r="334" spans="1:3" x14ac:dyDescent="0.25">
      <c r="C334" s="72" t="s">
        <v>129</v>
      </c>
    </row>
    <row r="335" spans="1:3" x14ac:dyDescent="0.25">
      <c r="A335" t="s">
        <v>28</v>
      </c>
      <c r="C335" s="72">
        <v>0</v>
      </c>
    </row>
    <row r="336" spans="1:3" x14ac:dyDescent="0.25">
      <c r="C336" s="72" t="s">
        <v>206</v>
      </c>
    </row>
    <row r="337" spans="1:3" x14ac:dyDescent="0.25">
      <c r="C337" s="72"/>
    </row>
    <row r="338" spans="1:3" x14ac:dyDescent="0.25">
      <c r="C338" s="72"/>
    </row>
    <row r="339" spans="1:3" x14ac:dyDescent="0.25">
      <c r="C339" s="72"/>
    </row>
    <row r="340" spans="1:3" x14ac:dyDescent="0.25">
      <c r="A340" t="s">
        <v>551</v>
      </c>
      <c r="C340" s="72"/>
    </row>
    <row r="341" spans="1:3" x14ac:dyDescent="0.25">
      <c r="A341" t="s">
        <v>125</v>
      </c>
      <c r="B341" t="s">
        <v>126</v>
      </c>
      <c r="C341" s="72" t="s">
        <v>34</v>
      </c>
    </row>
    <row r="342" spans="1:3" x14ac:dyDescent="0.25">
      <c r="A342" t="s">
        <v>552</v>
      </c>
      <c r="B342" t="s">
        <v>553</v>
      </c>
      <c r="C342" s="72">
        <v>191487565.99999985</v>
      </c>
    </row>
    <row r="343" spans="1:3" x14ac:dyDescent="0.25">
      <c r="A343" t="s">
        <v>554</v>
      </c>
      <c r="B343" t="s">
        <v>555</v>
      </c>
      <c r="C343" s="72">
        <v>3554607</v>
      </c>
    </row>
    <row r="344" spans="1:3" x14ac:dyDescent="0.25">
      <c r="A344" t="s">
        <v>556</v>
      </c>
      <c r="B344" t="s">
        <v>557</v>
      </c>
      <c r="C344" s="72">
        <v>382158.84</v>
      </c>
    </row>
    <row r="345" spans="1:3" x14ac:dyDescent="0.25">
      <c r="A345" t="s">
        <v>558</v>
      </c>
      <c r="B345" t="s">
        <v>559</v>
      </c>
      <c r="C345" s="72">
        <v>0</v>
      </c>
    </row>
    <row r="346" spans="1:3" x14ac:dyDescent="0.25">
      <c r="A346" t="s">
        <v>560</v>
      </c>
      <c r="B346" t="s">
        <v>561</v>
      </c>
      <c r="C346" s="72">
        <v>22638365.021924101</v>
      </c>
    </row>
    <row r="347" spans="1:3" x14ac:dyDescent="0.25">
      <c r="A347" t="s">
        <v>562</v>
      </c>
      <c r="B347" t="s">
        <v>563</v>
      </c>
      <c r="C347" s="72">
        <v>0</v>
      </c>
    </row>
    <row r="348" spans="1:3" x14ac:dyDescent="0.25">
      <c r="A348" t="s">
        <v>564</v>
      </c>
      <c r="B348" t="s">
        <v>565</v>
      </c>
      <c r="C348" s="72">
        <v>0</v>
      </c>
    </row>
    <row r="349" spans="1:3" x14ac:dyDescent="0.25">
      <c r="A349" t="s">
        <v>566</v>
      </c>
      <c r="B349" t="s">
        <v>567</v>
      </c>
      <c r="C349" s="72">
        <v>0</v>
      </c>
    </row>
    <row r="350" spans="1:3" x14ac:dyDescent="0.25">
      <c r="A350" t="s">
        <v>568</v>
      </c>
      <c r="B350" t="s">
        <v>569</v>
      </c>
      <c r="C350" s="72">
        <v>0</v>
      </c>
    </row>
    <row r="351" spans="1:3" x14ac:dyDescent="0.25">
      <c r="A351" t="s">
        <v>570</v>
      </c>
      <c r="B351" t="s">
        <v>571</v>
      </c>
      <c r="C351" s="72">
        <v>0</v>
      </c>
    </row>
    <row r="352" spans="1:3" x14ac:dyDescent="0.25">
      <c r="A352" t="s">
        <v>572</v>
      </c>
      <c r="B352" t="s">
        <v>573</v>
      </c>
      <c r="C352" s="72">
        <v>0</v>
      </c>
    </row>
    <row r="353" spans="1:3" x14ac:dyDescent="0.25">
      <c r="A353" t="s">
        <v>574</v>
      </c>
      <c r="B353" t="s">
        <v>575</v>
      </c>
      <c r="C353" s="72">
        <v>0</v>
      </c>
    </row>
    <row r="354" spans="1:3" x14ac:dyDescent="0.25">
      <c r="A354" t="s">
        <v>576</v>
      </c>
      <c r="B354" t="s">
        <v>577</v>
      </c>
      <c r="C354" s="72">
        <v>-977922</v>
      </c>
    </row>
    <row r="355" spans="1:3" x14ac:dyDescent="0.25">
      <c r="A355" t="s">
        <v>578</v>
      </c>
      <c r="B355" t="s">
        <v>579</v>
      </c>
      <c r="C355" s="72">
        <v>0</v>
      </c>
    </row>
    <row r="356" spans="1:3" x14ac:dyDescent="0.25">
      <c r="A356" t="s">
        <v>580</v>
      </c>
      <c r="B356" t="s">
        <v>581</v>
      </c>
      <c r="C356" s="72">
        <v>-182013</v>
      </c>
    </row>
    <row r="357" spans="1:3" x14ac:dyDescent="0.25">
      <c r="A357" t="s">
        <v>582</v>
      </c>
      <c r="B357" t="s">
        <v>583</v>
      </c>
      <c r="C357" s="72">
        <v>-23174</v>
      </c>
    </row>
    <row r="358" spans="1:3" x14ac:dyDescent="0.25">
      <c r="A358" t="s">
        <v>584</v>
      </c>
      <c r="B358" t="s">
        <v>585</v>
      </c>
      <c r="C358" s="72">
        <v>0</v>
      </c>
    </row>
    <row r="359" spans="1:3" x14ac:dyDescent="0.25">
      <c r="A359" t="s">
        <v>586</v>
      </c>
      <c r="B359" t="s">
        <v>587</v>
      </c>
      <c r="C359" s="72">
        <v>-186526.68</v>
      </c>
    </row>
    <row r="360" spans="1:3" x14ac:dyDescent="0.25">
      <c r="A360" t="s">
        <v>588</v>
      </c>
      <c r="B360" t="s">
        <v>589</v>
      </c>
      <c r="C360" s="72">
        <v>100000</v>
      </c>
    </row>
    <row r="361" spans="1:3" x14ac:dyDescent="0.25">
      <c r="A361" t="s">
        <v>590</v>
      </c>
      <c r="C361" s="72">
        <v>-48125</v>
      </c>
    </row>
    <row r="362" spans="1:3" x14ac:dyDescent="0.25">
      <c r="C362" s="72" t="s">
        <v>129</v>
      </c>
    </row>
    <row r="363" spans="1:3" x14ac:dyDescent="0.25">
      <c r="A363" t="s">
        <v>591</v>
      </c>
      <c r="C363" s="72">
        <v>216744936.18192396</v>
      </c>
    </row>
    <row r="364" spans="1:3" x14ac:dyDescent="0.25">
      <c r="C364" s="72" t="s">
        <v>129</v>
      </c>
    </row>
    <row r="365" spans="1:3" x14ac:dyDescent="0.25">
      <c r="A365" t="s">
        <v>592</v>
      </c>
      <c r="C365" s="72">
        <v>-11521403.310000001</v>
      </c>
    </row>
    <row r="366" spans="1:3" x14ac:dyDescent="0.25">
      <c r="C366" s="72" t="s">
        <v>206</v>
      </c>
    </row>
    <row r="367" spans="1:3" x14ac:dyDescent="0.25">
      <c r="A367" t="s">
        <v>28</v>
      </c>
      <c r="C367" s="72">
        <v>205223532.87192395</v>
      </c>
    </row>
    <row r="368" spans="1:3" x14ac:dyDescent="0.25">
      <c r="C368" s="72"/>
    </row>
    <row r="369" spans="1:3" x14ac:dyDescent="0.25">
      <c r="C369" s="72"/>
    </row>
    <row r="370" spans="1:3" x14ac:dyDescent="0.25">
      <c r="A370" t="s">
        <v>593</v>
      </c>
      <c r="C370" s="72"/>
    </row>
    <row r="371" spans="1:3" x14ac:dyDescent="0.25">
      <c r="A371" t="s">
        <v>125</v>
      </c>
      <c r="B371" t="s">
        <v>126</v>
      </c>
      <c r="C371" s="72" t="s">
        <v>34</v>
      </c>
    </row>
    <row r="372" spans="1:3" x14ac:dyDescent="0.25">
      <c r="A372" t="s">
        <v>552</v>
      </c>
      <c r="B372" t="s">
        <v>553</v>
      </c>
      <c r="C372" s="72">
        <v>191487565.99999985</v>
      </c>
    </row>
    <row r="373" spans="1:3" x14ac:dyDescent="0.25">
      <c r="A373" t="s">
        <v>554</v>
      </c>
      <c r="B373" t="s">
        <v>555</v>
      </c>
      <c r="C373" s="72">
        <v>3554607</v>
      </c>
    </row>
    <row r="374" spans="1:3" x14ac:dyDescent="0.25">
      <c r="A374" t="s">
        <v>556</v>
      </c>
      <c r="B374" t="s">
        <v>557</v>
      </c>
      <c r="C374" s="72">
        <v>382158.84</v>
      </c>
    </row>
    <row r="375" spans="1:3" x14ac:dyDescent="0.25">
      <c r="A375" t="s">
        <v>594</v>
      </c>
      <c r="B375" t="s">
        <v>595</v>
      </c>
      <c r="C375" s="72">
        <v>0</v>
      </c>
    </row>
    <row r="376" spans="1:3" x14ac:dyDescent="0.25">
      <c r="A376" t="s">
        <v>596</v>
      </c>
      <c r="B376" t="s">
        <v>597</v>
      </c>
      <c r="C376" s="72">
        <v>0</v>
      </c>
    </row>
    <row r="377" spans="1:3" x14ac:dyDescent="0.25">
      <c r="A377" t="s">
        <v>598</v>
      </c>
      <c r="B377" t="s">
        <v>599</v>
      </c>
      <c r="C377" s="72">
        <v>0</v>
      </c>
    </row>
    <row r="378" spans="1:3" x14ac:dyDescent="0.25">
      <c r="A378" t="s">
        <v>600</v>
      </c>
      <c r="B378" t="s">
        <v>601</v>
      </c>
      <c r="C378" s="72">
        <v>0</v>
      </c>
    </row>
    <row r="379" spans="1:3" x14ac:dyDescent="0.25">
      <c r="A379" t="s">
        <v>602</v>
      </c>
      <c r="B379" t="s">
        <v>603</v>
      </c>
      <c r="C379" s="72">
        <v>0</v>
      </c>
    </row>
    <row r="380" spans="1:3" x14ac:dyDescent="0.25">
      <c r="A380" t="s">
        <v>604</v>
      </c>
      <c r="B380" t="s">
        <v>605</v>
      </c>
      <c r="C380" s="72">
        <v>0</v>
      </c>
    </row>
    <row r="381" spans="1:3" x14ac:dyDescent="0.25">
      <c r="A381" t="s">
        <v>606</v>
      </c>
      <c r="B381" t="s">
        <v>607</v>
      </c>
      <c r="C381" s="72">
        <v>0</v>
      </c>
    </row>
    <row r="382" spans="1:3" x14ac:dyDescent="0.25">
      <c r="A382" t="s">
        <v>608</v>
      </c>
      <c r="B382" t="s">
        <v>609</v>
      </c>
      <c r="C382" s="72">
        <v>17346485.774806701</v>
      </c>
    </row>
    <row r="383" spans="1:3" x14ac:dyDescent="0.25">
      <c r="A383" t="s">
        <v>574</v>
      </c>
      <c r="B383" t="s">
        <v>575</v>
      </c>
      <c r="C383" s="72">
        <v>0</v>
      </c>
    </row>
    <row r="384" spans="1:3" x14ac:dyDescent="0.25">
      <c r="A384" t="s">
        <v>610</v>
      </c>
      <c r="B384" t="s">
        <v>611</v>
      </c>
      <c r="C384" s="72">
        <v>0</v>
      </c>
    </row>
    <row r="385" spans="1:3" x14ac:dyDescent="0.25">
      <c r="A385" t="s">
        <v>562</v>
      </c>
      <c r="B385" t="s">
        <v>563</v>
      </c>
      <c r="C385" s="72">
        <v>0</v>
      </c>
    </row>
    <row r="386" spans="1:3" x14ac:dyDescent="0.25">
      <c r="A386" t="s">
        <v>564</v>
      </c>
      <c r="B386" t="s">
        <v>565</v>
      </c>
      <c r="C386" s="72">
        <v>0</v>
      </c>
    </row>
    <row r="387" spans="1:3" x14ac:dyDescent="0.25">
      <c r="A387" t="s">
        <v>566</v>
      </c>
      <c r="B387" t="s">
        <v>567</v>
      </c>
      <c r="C387" s="72">
        <v>0</v>
      </c>
    </row>
    <row r="388" spans="1:3" x14ac:dyDescent="0.25">
      <c r="A388" t="s">
        <v>568</v>
      </c>
      <c r="B388" t="s">
        <v>569</v>
      </c>
      <c r="C388" s="72">
        <v>0</v>
      </c>
    </row>
    <row r="389" spans="1:3" x14ac:dyDescent="0.25">
      <c r="A389" t="s">
        <v>572</v>
      </c>
      <c r="B389" t="s">
        <v>573</v>
      </c>
      <c r="C389" s="72">
        <v>0</v>
      </c>
    </row>
    <row r="390" spans="1:3" x14ac:dyDescent="0.25">
      <c r="A390" t="s">
        <v>570</v>
      </c>
      <c r="B390" t="s">
        <v>571</v>
      </c>
      <c r="C390" s="72">
        <v>0</v>
      </c>
    </row>
    <row r="391" spans="1:3" x14ac:dyDescent="0.25">
      <c r="A391" t="s">
        <v>612</v>
      </c>
      <c r="B391" t="s">
        <v>613</v>
      </c>
      <c r="C391" s="72">
        <v>0</v>
      </c>
    </row>
    <row r="392" spans="1:3" x14ac:dyDescent="0.25">
      <c r="A392" t="s">
        <v>614</v>
      </c>
      <c r="B392" t="s">
        <v>615</v>
      </c>
      <c r="C392" s="72">
        <v>-2929905.3099722001</v>
      </c>
    </row>
    <row r="393" spans="1:3" x14ac:dyDescent="0.25">
      <c r="A393" t="s">
        <v>616</v>
      </c>
      <c r="B393" t="s">
        <v>617</v>
      </c>
      <c r="C393" s="72">
        <v>0</v>
      </c>
    </row>
    <row r="394" spans="1:3" x14ac:dyDescent="0.25">
      <c r="A394" t="s">
        <v>618</v>
      </c>
      <c r="B394" t="s">
        <v>619</v>
      </c>
      <c r="C394" s="72">
        <v>0</v>
      </c>
    </row>
    <row r="395" spans="1:3" x14ac:dyDescent="0.25">
      <c r="A395" t="s">
        <v>620</v>
      </c>
      <c r="B395" t="s">
        <v>621</v>
      </c>
      <c r="C395" s="72">
        <v>-56932.167145200001</v>
      </c>
    </row>
    <row r="396" spans="1:3" x14ac:dyDescent="0.25">
      <c r="A396" t="s">
        <v>622</v>
      </c>
      <c r="B396">
        <v>0</v>
      </c>
      <c r="C396" s="72">
        <v>0</v>
      </c>
    </row>
    <row r="397" spans="1:3" x14ac:dyDescent="0.25">
      <c r="A397" t="s">
        <v>623</v>
      </c>
      <c r="B397" t="s">
        <v>624</v>
      </c>
      <c r="C397" s="72">
        <v>-705148.44000000006</v>
      </c>
    </row>
    <row r="398" spans="1:3" x14ac:dyDescent="0.25">
      <c r="A398" t="s">
        <v>625</v>
      </c>
      <c r="B398" t="s">
        <v>626</v>
      </c>
      <c r="C398" s="72">
        <v>-130257.65</v>
      </c>
    </row>
    <row r="399" spans="1:3" x14ac:dyDescent="0.25">
      <c r="A399" t="s">
        <v>588</v>
      </c>
      <c r="B399" t="s">
        <v>589</v>
      </c>
      <c r="C399" s="72">
        <v>-100000</v>
      </c>
    </row>
    <row r="400" spans="1:3" x14ac:dyDescent="0.25">
      <c r="A400" t="s">
        <v>627</v>
      </c>
      <c r="B400" t="s">
        <v>628</v>
      </c>
      <c r="C400" s="72">
        <v>0</v>
      </c>
    </row>
    <row r="401" spans="1:3" x14ac:dyDescent="0.25">
      <c r="A401" t="s">
        <v>576</v>
      </c>
      <c r="B401" t="s">
        <v>577</v>
      </c>
      <c r="C401" s="72">
        <v>977922</v>
      </c>
    </row>
    <row r="402" spans="1:3" x14ac:dyDescent="0.25">
      <c r="A402" t="s">
        <v>578</v>
      </c>
      <c r="B402" t="s">
        <v>579</v>
      </c>
      <c r="C402" s="72">
        <v>0</v>
      </c>
    </row>
    <row r="403" spans="1:3" x14ac:dyDescent="0.25">
      <c r="A403" t="s">
        <v>580</v>
      </c>
      <c r="B403" t="s">
        <v>581</v>
      </c>
      <c r="C403" s="72">
        <v>182013</v>
      </c>
    </row>
    <row r="404" spans="1:3" x14ac:dyDescent="0.25">
      <c r="A404" t="s">
        <v>582</v>
      </c>
      <c r="B404" t="s">
        <v>583</v>
      </c>
      <c r="C404" s="72">
        <v>23174</v>
      </c>
    </row>
    <row r="405" spans="1:3" x14ac:dyDescent="0.25">
      <c r="A405" t="s">
        <v>586</v>
      </c>
      <c r="B405" t="s">
        <v>587</v>
      </c>
      <c r="C405" s="72">
        <v>186526.68</v>
      </c>
    </row>
    <row r="406" spans="1:3" x14ac:dyDescent="0.25">
      <c r="A406" t="s">
        <v>584</v>
      </c>
      <c r="B406" t="s">
        <v>585</v>
      </c>
      <c r="C406" s="72">
        <v>0</v>
      </c>
    </row>
    <row r="407" spans="1:3" x14ac:dyDescent="0.25">
      <c r="C407" s="72" t="s">
        <v>129</v>
      </c>
    </row>
    <row r="408" spans="1:3" x14ac:dyDescent="0.25">
      <c r="A408" t="s">
        <v>629</v>
      </c>
      <c r="C408" s="72">
        <v>210218209.72768918</v>
      </c>
    </row>
    <row r="409" spans="1:3" x14ac:dyDescent="0.25">
      <c r="C409" s="72"/>
    </row>
    <row r="410" spans="1:3" x14ac:dyDescent="0.25">
      <c r="C410" s="72"/>
    </row>
    <row r="411" spans="1:3" x14ac:dyDescent="0.25">
      <c r="C411" s="72"/>
    </row>
    <row r="412" spans="1:3" x14ac:dyDescent="0.25">
      <c r="C412" s="72"/>
    </row>
    <row r="413" spans="1:3" x14ac:dyDescent="0.25">
      <c r="B413" t="s">
        <v>630</v>
      </c>
      <c r="C413" s="72"/>
    </row>
    <row r="414" spans="1:3" x14ac:dyDescent="0.25">
      <c r="C414" s="72"/>
    </row>
    <row r="415" spans="1:3" x14ac:dyDescent="0.25">
      <c r="B415" t="s">
        <v>631</v>
      </c>
      <c r="C415" s="72">
        <v>2597786656.239624</v>
      </c>
    </row>
    <row r="416" spans="1:3" x14ac:dyDescent="0.25">
      <c r="B416" t="s">
        <v>632</v>
      </c>
      <c r="C416" s="72">
        <v>-682668562.73918617</v>
      </c>
    </row>
    <row r="417" spans="2:3" x14ac:dyDescent="0.25">
      <c r="B417" t="s">
        <v>633</v>
      </c>
      <c r="C417" s="72">
        <v>-483252009.48260677</v>
      </c>
    </row>
    <row r="418" spans="2:3" x14ac:dyDescent="0.25">
      <c r="B418" t="s">
        <v>634</v>
      </c>
      <c r="C418" s="72">
        <v>-587261219.75363982</v>
      </c>
    </row>
    <row r="419" spans="2:3" x14ac:dyDescent="0.25">
      <c r="B419" t="s">
        <v>635</v>
      </c>
      <c r="C419" s="72">
        <v>-228358662.7211107</v>
      </c>
    </row>
    <row r="420" spans="2:3" x14ac:dyDescent="0.25">
      <c r="B420" t="s">
        <v>636</v>
      </c>
      <c r="C420" s="72">
        <v>0</v>
      </c>
    </row>
    <row r="421" spans="2:3" x14ac:dyDescent="0.25">
      <c r="C421" s="72" t="s">
        <v>129</v>
      </c>
    </row>
    <row r="422" spans="2:3" x14ac:dyDescent="0.25">
      <c r="B422" t="s">
        <v>637</v>
      </c>
      <c r="C422" s="72">
        <v>616246201.54308033</v>
      </c>
    </row>
    <row r="423" spans="2:3" x14ac:dyDescent="0.25">
      <c r="B423" t="s">
        <v>638</v>
      </c>
      <c r="C423" s="72">
        <v>-27444324.510000002</v>
      </c>
    </row>
    <row r="424" spans="2:3" x14ac:dyDescent="0.25">
      <c r="B424" t="s">
        <v>639</v>
      </c>
      <c r="C424" s="72">
        <v>28037618.350000009</v>
      </c>
    </row>
    <row r="425" spans="2:3" x14ac:dyDescent="0.25">
      <c r="B425" t="s">
        <v>640</v>
      </c>
      <c r="C425" s="72">
        <v>-29445282.100000001</v>
      </c>
    </row>
    <row r="426" spans="2:3" x14ac:dyDescent="0.25">
      <c r="C426" s="72" t="s">
        <v>129</v>
      </c>
    </row>
    <row r="427" spans="2:3" x14ac:dyDescent="0.25">
      <c r="B427" t="s">
        <v>641</v>
      </c>
      <c r="C427" s="72">
        <v>587394213.28308034</v>
      </c>
    </row>
    <row r="428" spans="2:3" x14ac:dyDescent="0.25">
      <c r="C428" s="72" t="s">
        <v>206</v>
      </c>
    </row>
    <row r="429" spans="2:3" x14ac:dyDescent="0.25">
      <c r="C429" s="72"/>
    </row>
    <row r="430" spans="2:3" x14ac:dyDescent="0.25">
      <c r="C430" s="72"/>
    </row>
    <row r="431" spans="2:3" x14ac:dyDescent="0.25">
      <c r="C431" s="72"/>
    </row>
    <row r="432" spans="2:3" x14ac:dyDescent="0.25">
      <c r="C432" s="72"/>
    </row>
    <row r="433" spans="1:3" x14ac:dyDescent="0.25">
      <c r="A433" t="s">
        <v>642</v>
      </c>
      <c r="C433" s="72"/>
    </row>
    <row r="434" spans="1:3" x14ac:dyDescent="0.25">
      <c r="A434" t="s">
        <v>125</v>
      </c>
      <c r="B434" t="s">
        <v>126</v>
      </c>
      <c r="C434" s="72" t="s">
        <v>34</v>
      </c>
    </row>
    <row r="435" spans="1:3" x14ac:dyDescent="0.25">
      <c r="A435" t="s">
        <v>643</v>
      </c>
      <c r="B435" t="s">
        <v>644</v>
      </c>
      <c r="C435" s="72">
        <v>29965394.660000004</v>
      </c>
    </row>
    <row r="436" spans="1:3" x14ac:dyDescent="0.25">
      <c r="A436" t="s">
        <v>645</v>
      </c>
      <c r="B436" t="s">
        <v>646</v>
      </c>
      <c r="C436" s="72">
        <v>0</v>
      </c>
    </row>
    <row r="437" spans="1:3" x14ac:dyDescent="0.25">
      <c r="A437" t="s">
        <v>647</v>
      </c>
      <c r="B437" t="s">
        <v>648</v>
      </c>
      <c r="C437" s="72">
        <v>20067129.620000001</v>
      </c>
    </row>
    <row r="438" spans="1:3" x14ac:dyDescent="0.25">
      <c r="A438" t="s">
        <v>649</v>
      </c>
      <c r="B438" t="s">
        <v>650</v>
      </c>
      <c r="C438" s="72">
        <v>0</v>
      </c>
    </row>
    <row r="439" spans="1:3" x14ac:dyDescent="0.25">
      <c r="A439" t="s">
        <v>651</v>
      </c>
      <c r="B439" t="s">
        <v>652</v>
      </c>
      <c r="C439" s="72">
        <v>4089951.8099999996</v>
      </c>
    </row>
    <row r="440" spans="1:3" x14ac:dyDescent="0.25">
      <c r="A440" t="s">
        <v>653</v>
      </c>
      <c r="B440" t="s">
        <v>654</v>
      </c>
      <c r="C440" s="72">
        <v>0</v>
      </c>
    </row>
    <row r="441" spans="1:3" x14ac:dyDescent="0.25">
      <c r="A441" t="s">
        <v>655</v>
      </c>
      <c r="B441" t="s">
        <v>656</v>
      </c>
      <c r="C441" s="72">
        <v>5677562.959999999</v>
      </c>
    </row>
    <row r="442" spans="1:3" x14ac:dyDescent="0.25">
      <c r="C442" s="72" t="s">
        <v>129</v>
      </c>
    </row>
    <row r="443" spans="1:3" x14ac:dyDescent="0.25">
      <c r="C443" s="72">
        <v>59800039.050000004</v>
      </c>
    </row>
    <row r="444" spans="1:3" x14ac:dyDescent="0.25">
      <c r="B444" t="s">
        <v>657</v>
      </c>
      <c r="C444" s="72">
        <v>2.5000000000000001E-2</v>
      </c>
    </row>
    <row r="445" spans="1:3" x14ac:dyDescent="0.25">
      <c r="C445" s="72" t="s">
        <v>129</v>
      </c>
    </row>
    <row r="446" spans="1:3" x14ac:dyDescent="0.25">
      <c r="B446" t="s">
        <v>658</v>
      </c>
      <c r="C446" s="72">
        <v>-1495000.9762500003</v>
      </c>
    </row>
    <row r="447" spans="1:3" x14ac:dyDescent="0.25">
      <c r="C447" s="72" t="s">
        <v>129</v>
      </c>
    </row>
    <row r="448" spans="1:3" x14ac:dyDescent="0.25">
      <c r="C448" s="72">
        <v>58305038.073750004</v>
      </c>
    </row>
    <row r="449" spans="1:3" x14ac:dyDescent="0.25">
      <c r="C449" s="72" t="s">
        <v>206</v>
      </c>
    </row>
    <row r="450" spans="1:3" x14ac:dyDescent="0.25">
      <c r="C450" s="72"/>
    </row>
    <row r="451" spans="1:3" x14ac:dyDescent="0.25">
      <c r="C451" s="72"/>
    </row>
    <row r="452" spans="1:3" x14ac:dyDescent="0.25">
      <c r="A452" t="s">
        <v>659</v>
      </c>
      <c r="C452" s="72"/>
    </row>
    <row r="453" spans="1:3" x14ac:dyDescent="0.25">
      <c r="A453" t="s">
        <v>125</v>
      </c>
      <c r="B453" t="s">
        <v>126</v>
      </c>
      <c r="C453" s="72" t="s">
        <v>34</v>
      </c>
    </row>
    <row r="454" spans="1:3" x14ac:dyDescent="0.25">
      <c r="A454" t="s">
        <v>660</v>
      </c>
      <c r="B454" t="s">
        <v>661</v>
      </c>
      <c r="C454" s="72">
        <v>36484328.68</v>
      </c>
    </row>
    <row r="455" spans="1:3" x14ac:dyDescent="0.25">
      <c r="A455" t="s">
        <v>662</v>
      </c>
      <c r="B455" t="s">
        <v>663</v>
      </c>
      <c r="C455" s="72">
        <v>0</v>
      </c>
    </row>
    <row r="456" spans="1:3" x14ac:dyDescent="0.25">
      <c r="A456" t="s">
        <v>664</v>
      </c>
      <c r="B456" t="s">
        <v>665</v>
      </c>
      <c r="C456" s="72">
        <v>16374532.550000001</v>
      </c>
    </row>
    <row r="457" spans="1:3" x14ac:dyDescent="0.25">
      <c r="A457" t="s">
        <v>666</v>
      </c>
      <c r="B457" t="s">
        <v>667</v>
      </c>
      <c r="C457" s="72">
        <v>0</v>
      </c>
    </row>
    <row r="458" spans="1:3" x14ac:dyDescent="0.25">
      <c r="A458" t="s">
        <v>668</v>
      </c>
      <c r="B458" t="s">
        <v>669</v>
      </c>
      <c r="C458" s="72">
        <v>1194427.5900000001</v>
      </c>
    </row>
    <row r="459" spans="1:3" x14ac:dyDescent="0.25">
      <c r="A459" t="s">
        <v>670</v>
      </c>
      <c r="B459" t="s">
        <v>671</v>
      </c>
      <c r="C459" s="72">
        <v>0</v>
      </c>
    </row>
    <row r="460" spans="1:3" x14ac:dyDescent="0.25">
      <c r="A460" t="s">
        <v>672</v>
      </c>
      <c r="B460" t="s">
        <v>673</v>
      </c>
      <c r="C460" s="72">
        <v>2489923.6999999997</v>
      </c>
    </row>
    <row r="461" spans="1:3" x14ac:dyDescent="0.25">
      <c r="A461" t="s">
        <v>674</v>
      </c>
      <c r="B461" t="s">
        <v>675</v>
      </c>
      <c r="C461" s="72">
        <v>0</v>
      </c>
    </row>
    <row r="462" spans="1:3" x14ac:dyDescent="0.25">
      <c r="A462" t="s">
        <v>676</v>
      </c>
      <c r="B462" t="s">
        <v>677</v>
      </c>
      <c r="C462" s="72">
        <v>3318800.3499999996</v>
      </c>
    </row>
    <row r="463" spans="1:3" x14ac:dyDescent="0.25">
      <c r="C463" s="72" t="s">
        <v>129</v>
      </c>
    </row>
    <row r="464" spans="1:3" x14ac:dyDescent="0.25">
      <c r="C464" s="72">
        <v>59862012.870000012</v>
      </c>
    </row>
    <row r="465" spans="1:3" x14ac:dyDescent="0.25">
      <c r="C465" s="72" t="s">
        <v>129</v>
      </c>
    </row>
    <row r="466" spans="1:3" x14ac:dyDescent="0.25">
      <c r="B466" t="s">
        <v>678</v>
      </c>
      <c r="C466" s="72">
        <v>1495000.9762500003</v>
      </c>
    </row>
    <row r="467" spans="1:3" x14ac:dyDescent="0.25">
      <c r="C467" s="72" t="s">
        <v>129</v>
      </c>
    </row>
    <row r="468" spans="1:3" x14ac:dyDescent="0.25">
      <c r="C468" s="72">
        <v>61357013.846250013</v>
      </c>
    </row>
    <row r="469" spans="1:3" x14ac:dyDescent="0.25">
      <c r="C469" s="72" t="s">
        <v>206</v>
      </c>
    </row>
    <row r="470" spans="1:3" x14ac:dyDescent="0.25">
      <c r="C470" s="72"/>
    </row>
    <row r="471" spans="1:3" x14ac:dyDescent="0.25">
      <c r="C471" s="72"/>
    </row>
    <row r="472" spans="1:3" x14ac:dyDescent="0.25">
      <c r="C472" s="72"/>
    </row>
    <row r="473" spans="1:3" x14ac:dyDescent="0.25">
      <c r="A473" t="s">
        <v>679</v>
      </c>
      <c r="C473" s="72"/>
    </row>
    <row r="474" spans="1:3" x14ac:dyDescent="0.25">
      <c r="A474" t="s">
        <v>125</v>
      </c>
      <c r="B474" t="s">
        <v>126</v>
      </c>
      <c r="C474" s="72" t="s">
        <v>34</v>
      </c>
    </row>
    <row r="475" spans="1:3" x14ac:dyDescent="0.25">
      <c r="A475" t="s">
        <v>680</v>
      </c>
      <c r="B475" t="s">
        <v>681</v>
      </c>
      <c r="C475" s="72">
        <v>-15990038.3234326</v>
      </c>
    </row>
    <row r="476" spans="1:3" x14ac:dyDescent="0.25">
      <c r="A476" t="s">
        <v>682</v>
      </c>
      <c r="B476" t="s">
        <v>683</v>
      </c>
      <c r="C476" s="72">
        <v>394921.03353840002</v>
      </c>
    </row>
    <row r="477" spans="1:3" x14ac:dyDescent="0.25">
      <c r="C477" s="72" t="s">
        <v>129</v>
      </c>
    </row>
    <row r="478" spans="1:3" x14ac:dyDescent="0.25">
      <c r="A478" t="s">
        <v>28</v>
      </c>
      <c r="C478" s="72">
        <v>-15595117.289894201</v>
      </c>
    </row>
    <row r="479" spans="1:3" x14ac:dyDescent="0.25">
      <c r="C479" s="72" t="s">
        <v>206</v>
      </c>
    </row>
    <row r="480" spans="1:3" x14ac:dyDescent="0.25">
      <c r="C480" s="72"/>
    </row>
    <row r="481" spans="1:3" x14ac:dyDescent="0.25">
      <c r="C481" s="72"/>
    </row>
    <row r="482" spans="1:3" x14ac:dyDescent="0.25">
      <c r="C482" s="72"/>
    </row>
    <row r="483" spans="1:3" x14ac:dyDescent="0.25">
      <c r="C483" s="72"/>
    </row>
    <row r="484" spans="1:3" x14ac:dyDescent="0.25">
      <c r="C484" s="72"/>
    </row>
    <row r="485" spans="1:3" x14ac:dyDescent="0.25">
      <c r="A485" t="s">
        <v>684</v>
      </c>
      <c r="C485" s="72"/>
    </row>
    <row r="486" spans="1:3" x14ac:dyDescent="0.25">
      <c r="A486" t="s">
        <v>125</v>
      </c>
      <c r="B486" t="s">
        <v>126</v>
      </c>
      <c r="C486" s="72" t="s">
        <v>34</v>
      </c>
    </row>
    <row r="487" spans="1:3" x14ac:dyDescent="0.25">
      <c r="A487" t="s">
        <v>685</v>
      </c>
      <c r="B487" t="s">
        <v>686</v>
      </c>
      <c r="C487" s="72">
        <v>353941539</v>
      </c>
    </row>
    <row r="488" spans="1:3" x14ac:dyDescent="0.25">
      <c r="A488" t="s">
        <v>687</v>
      </c>
      <c r="B488" t="s">
        <v>688</v>
      </c>
      <c r="C488" s="72">
        <v>0</v>
      </c>
    </row>
    <row r="489" spans="1:3" x14ac:dyDescent="0.25">
      <c r="A489" t="s">
        <v>689</v>
      </c>
      <c r="B489" t="s">
        <v>690</v>
      </c>
      <c r="C489" s="72">
        <v>217070000</v>
      </c>
    </row>
    <row r="490" spans="1:3" x14ac:dyDescent="0.25">
      <c r="A490" t="s">
        <v>691</v>
      </c>
      <c r="B490" t="s">
        <v>692</v>
      </c>
      <c r="C490" s="72">
        <v>0</v>
      </c>
    </row>
    <row r="491" spans="1:3" x14ac:dyDescent="0.25">
      <c r="A491" t="s">
        <v>693</v>
      </c>
      <c r="B491" t="s">
        <v>694</v>
      </c>
      <c r="C491" s="72">
        <v>21812870</v>
      </c>
    </row>
    <row r="492" spans="1:3" x14ac:dyDescent="0.25">
      <c r="A492" t="s">
        <v>695</v>
      </c>
      <c r="B492" t="s">
        <v>696</v>
      </c>
      <c r="C492" s="72">
        <v>0</v>
      </c>
    </row>
    <row r="493" spans="1:3" x14ac:dyDescent="0.25">
      <c r="A493" t="s">
        <v>697</v>
      </c>
      <c r="B493" t="s">
        <v>698</v>
      </c>
      <c r="C493" s="72">
        <v>40574680</v>
      </c>
    </row>
    <row r="494" spans="1:3" x14ac:dyDescent="0.25">
      <c r="A494" t="s">
        <v>699</v>
      </c>
      <c r="B494" t="s">
        <v>700</v>
      </c>
      <c r="C494" s="72">
        <v>0</v>
      </c>
    </row>
    <row r="495" spans="1:3" x14ac:dyDescent="0.25">
      <c r="A495" t="s">
        <v>701</v>
      </c>
      <c r="B495" t="s">
        <v>702</v>
      </c>
      <c r="C495" s="72">
        <v>68169288</v>
      </c>
    </row>
    <row r="496" spans="1:3" x14ac:dyDescent="0.25">
      <c r="C496" s="72" t="s">
        <v>129</v>
      </c>
    </row>
    <row r="497" spans="1:3" x14ac:dyDescent="0.25">
      <c r="A497" t="s">
        <v>703</v>
      </c>
      <c r="C497" s="72">
        <v>701568377</v>
      </c>
    </row>
    <row r="498" spans="1:3" x14ac:dyDescent="0.25">
      <c r="C498" s="72" t="s">
        <v>129</v>
      </c>
    </row>
    <row r="499" spans="1:3" x14ac:dyDescent="0.25">
      <c r="A499" t="s">
        <v>164</v>
      </c>
      <c r="B499" t="s">
        <v>165</v>
      </c>
      <c r="C499" s="72">
        <v>-21603035.8119088</v>
      </c>
    </row>
    <row r="500" spans="1:3" x14ac:dyDescent="0.25">
      <c r="A500" t="s">
        <v>162</v>
      </c>
      <c r="B500" t="s">
        <v>163</v>
      </c>
      <c r="C500" s="72">
        <v>0</v>
      </c>
    </row>
    <row r="501" spans="1:3" x14ac:dyDescent="0.25">
      <c r="A501" t="s">
        <v>176</v>
      </c>
      <c r="B501" t="s">
        <v>177</v>
      </c>
      <c r="C501" s="72">
        <v>0</v>
      </c>
    </row>
    <row r="502" spans="1:3" x14ac:dyDescent="0.25">
      <c r="C502" s="72" t="s">
        <v>129</v>
      </c>
    </row>
    <row r="503" spans="1:3" x14ac:dyDescent="0.25">
      <c r="A503" t="s">
        <v>704</v>
      </c>
      <c r="C503" s="72">
        <v>-21603035.8119088</v>
      </c>
    </row>
    <row r="504" spans="1:3" x14ac:dyDescent="0.25">
      <c r="C504" s="72" t="s">
        <v>129</v>
      </c>
    </row>
    <row r="505" spans="1:3" x14ac:dyDescent="0.25">
      <c r="A505" t="s">
        <v>705</v>
      </c>
      <c r="C505" s="72">
        <v>679965341.18809116</v>
      </c>
    </row>
    <row r="506" spans="1:3" x14ac:dyDescent="0.25">
      <c r="C506" s="72" t="s">
        <v>206</v>
      </c>
    </row>
    <row r="507" spans="1:3" x14ac:dyDescent="0.25">
      <c r="C507" s="72"/>
    </row>
    <row r="508" spans="1:3" x14ac:dyDescent="0.25">
      <c r="C508" s="72"/>
    </row>
    <row r="509" spans="1:3" x14ac:dyDescent="0.25">
      <c r="A509" t="s">
        <v>706</v>
      </c>
      <c r="C509" s="72"/>
    </row>
    <row r="510" spans="1:3" x14ac:dyDescent="0.25">
      <c r="A510" t="s">
        <v>125</v>
      </c>
      <c r="B510" t="s">
        <v>126</v>
      </c>
      <c r="C510" s="72" t="s">
        <v>34</v>
      </c>
    </row>
    <row r="511" spans="1:3" x14ac:dyDescent="0.25">
      <c r="A511" t="s">
        <v>707</v>
      </c>
      <c r="B511" t="s">
        <v>708</v>
      </c>
      <c r="C511" s="72">
        <v>2161601</v>
      </c>
    </row>
    <row r="512" spans="1:3" x14ac:dyDescent="0.25">
      <c r="A512" t="s">
        <v>709</v>
      </c>
      <c r="B512" t="s">
        <v>710</v>
      </c>
      <c r="C512" s="72">
        <v>0</v>
      </c>
    </row>
    <row r="513" spans="1:3" x14ac:dyDescent="0.25">
      <c r="A513" t="s">
        <v>711</v>
      </c>
      <c r="B513" t="s">
        <v>712</v>
      </c>
      <c r="C513" s="72">
        <v>1046662</v>
      </c>
    </row>
    <row r="514" spans="1:3" x14ac:dyDescent="0.25">
      <c r="A514" t="s">
        <v>713</v>
      </c>
      <c r="B514" t="s">
        <v>714</v>
      </c>
      <c r="C514" s="72">
        <v>0</v>
      </c>
    </row>
    <row r="515" spans="1:3" x14ac:dyDescent="0.25">
      <c r="A515" t="s">
        <v>715</v>
      </c>
      <c r="B515" t="s">
        <v>716</v>
      </c>
      <c r="C515" s="72">
        <v>83593</v>
      </c>
    </row>
    <row r="516" spans="1:3" x14ac:dyDescent="0.25">
      <c r="A516" t="s">
        <v>717</v>
      </c>
      <c r="B516" t="s">
        <v>718</v>
      </c>
      <c r="C516" s="72">
        <v>0</v>
      </c>
    </row>
    <row r="517" spans="1:3" x14ac:dyDescent="0.25">
      <c r="A517" t="s">
        <v>719</v>
      </c>
      <c r="B517" t="s">
        <v>720</v>
      </c>
      <c r="C517" s="72">
        <v>176858</v>
      </c>
    </row>
    <row r="518" spans="1:3" x14ac:dyDescent="0.25">
      <c r="A518" t="s">
        <v>721</v>
      </c>
      <c r="B518" t="s">
        <v>722</v>
      </c>
      <c r="C518" s="72">
        <v>0</v>
      </c>
    </row>
    <row r="519" spans="1:3" x14ac:dyDescent="0.25">
      <c r="A519" t="s">
        <v>723</v>
      </c>
      <c r="B519" t="s">
        <v>724</v>
      </c>
      <c r="C519" s="72">
        <v>303168</v>
      </c>
    </row>
    <row r="520" spans="1:3" x14ac:dyDescent="0.25">
      <c r="C520" s="72" t="s">
        <v>129</v>
      </c>
    </row>
    <row r="521" spans="1:3" x14ac:dyDescent="0.25">
      <c r="A521" t="s">
        <v>725</v>
      </c>
      <c r="C521" s="72">
        <v>3771882</v>
      </c>
    </row>
    <row r="522" spans="1:3" x14ac:dyDescent="0.25">
      <c r="C522" s="72" t="s">
        <v>129</v>
      </c>
    </row>
    <row r="523" spans="1:3" x14ac:dyDescent="0.25">
      <c r="A523" t="s">
        <v>166</v>
      </c>
      <c r="B523" t="s">
        <v>167</v>
      </c>
      <c r="C523" s="72">
        <v>-3119969.9657645999</v>
      </c>
    </row>
    <row r="524" spans="1:3" x14ac:dyDescent="0.25">
      <c r="A524" t="s">
        <v>178</v>
      </c>
      <c r="B524" t="s">
        <v>179</v>
      </c>
      <c r="C524" s="72">
        <v>0</v>
      </c>
    </row>
    <row r="525" spans="1:3" x14ac:dyDescent="0.25">
      <c r="C525" s="72" t="s">
        <v>129</v>
      </c>
    </row>
    <row r="526" spans="1:3" x14ac:dyDescent="0.25">
      <c r="A526" t="s">
        <v>726</v>
      </c>
      <c r="C526" s="72">
        <v>-3119969.9657645999</v>
      </c>
    </row>
    <row r="527" spans="1:3" x14ac:dyDescent="0.25">
      <c r="C527" s="72" t="s">
        <v>129</v>
      </c>
    </row>
    <row r="528" spans="1:3" x14ac:dyDescent="0.25">
      <c r="A528" t="s">
        <v>727</v>
      </c>
      <c r="C528" s="72">
        <v>651912.03423540015</v>
      </c>
    </row>
    <row r="529" spans="1:3" x14ac:dyDescent="0.25">
      <c r="C529" s="72" t="s">
        <v>206</v>
      </c>
    </row>
    <row r="530" spans="1:3" x14ac:dyDescent="0.25">
      <c r="C530" s="72"/>
    </row>
    <row r="531" spans="1:3" x14ac:dyDescent="0.25">
      <c r="C531" s="72"/>
    </row>
    <row r="532" spans="1:3" x14ac:dyDescent="0.25">
      <c r="A532" t="s">
        <v>728</v>
      </c>
      <c r="C532" s="72"/>
    </row>
    <row r="533" spans="1:3" x14ac:dyDescent="0.25">
      <c r="A533" t="s">
        <v>125</v>
      </c>
      <c r="B533" t="s">
        <v>126</v>
      </c>
      <c r="C533" s="72" t="s">
        <v>34</v>
      </c>
    </row>
    <row r="534" spans="1:3" x14ac:dyDescent="0.25">
      <c r="A534" t="s">
        <v>729</v>
      </c>
      <c r="B534" t="s">
        <v>730</v>
      </c>
      <c r="C534" s="72">
        <v>37177786</v>
      </c>
    </row>
    <row r="535" spans="1:3" x14ac:dyDescent="0.25">
      <c r="A535" t="s">
        <v>731</v>
      </c>
      <c r="B535" t="s">
        <v>732</v>
      </c>
      <c r="C535" s="72">
        <v>0</v>
      </c>
    </row>
    <row r="536" spans="1:3" x14ac:dyDescent="0.25">
      <c r="A536" t="s">
        <v>733</v>
      </c>
      <c r="B536" t="s">
        <v>734</v>
      </c>
      <c r="C536" s="72">
        <v>17676375</v>
      </c>
    </row>
    <row r="537" spans="1:3" x14ac:dyDescent="0.25">
      <c r="A537" t="s">
        <v>735</v>
      </c>
      <c r="B537" t="s">
        <v>736</v>
      </c>
      <c r="C537" s="72">
        <v>0</v>
      </c>
    </row>
    <row r="538" spans="1:3" x14ac:dyDescent="0.25">
      <c r="A538" t="s">
        <v>737</v>
      </c>
      <c r="B538" t="s">
        <v>738</v>
      </c>
      <c r="C538" s="72">
        <v>1325706</v>
      </c>
    </row>
    <row r="539" spans="1:3" x14ac:dyDescent="0.25">
      <c r="A539" t="s">
        <v>739</v>
      </c>
      <c r="B539" t="s">
        <v>740</v>
      </c>
      <c r="C539" s="72">
        <v>0</v>
      </c>
    </row>
    <row r="540" spans="1:3" x14ac:dyDescent="0.25">
      <c r="A540" t="s">
        <v>741</v>
      </c>
      <c r="B540" t="s">
        <v>742</v>
      </c>
      <c r="C540" s="72">
        <v>2930147</v>
      </c>
    </row>
    <row r="541" spans="1:3" x14ac:dyDescent="0.25">
      <c r="A541" t="s">
        <v>743</v>
      </c>
      <c r="B541" t="s">
        <v>744</v>
      </c>
      <c r="C541" s="72">
        <v>0</v>
      </c>
    </row>
    <row r="542" spans="1:3" x14ac:dyDescent="0.25">
      <c r="A542" t="s">
        <v>745</v>
      </c>
      <c r="B542" t="s">
        <v>746</v>
      </c>
      <c r="C542" s="72">
        <v>5223525</v>
      </c>
    </row>
    <row r="543" spans="1:3" x14ac:dyDescent="0.25">
      <c r="C543" s="72" t="s">
        <v>129</v>
      </c>
    </row>
    <row r="544" spans="1:3" x14ac:dyDescent="0.25">
      <c r="A544" t="s">
        <v>747</v>
      </c>
      <c r="C544" s="72">
        <v>64333539</v>
      </c>
    </row>
    <row r="545" spans="1:3" x14ac:dyDescent="0.25">
      <c r="C545" s="72" t="s">
        <v>129</v>
      </c>
    </row>
    <row r="546" spans="1:3" x14ac:dyDescent="0.25">
      <c r="A546" t="s">
        <v>168</v>
      </c>
      <c r="B546" t="s">
        <v>169</v>
      </c>
      <c r="C546" s="72">
        <v>-2.6684455999999996</v>
      </c>
    </row>
    <row r="547" spans="1:3" x14ac:dyDescent="0.25">
      <c r="A547" t="s">
        <v>180</v>
      </c>
      <c r="B547" t="s">
        <v>181</v>
      </c>
      <c r="C547" s="72">
        <v>1013905</v>
      </c>
    </row>
    <row r="548" spans="1:3" x14ac:dyDescent="0.25">
      <c r="C548" s="72" t="s">
        <v>129</v>
      </c>
    </row>
    <row r="549" spans="1:3" x14ac:dyDescent="0.25">
      <c r="A549" t="s">
        <v>748</v>
      </c>
      <c r="C549" s="72">
        <v>1013902.3315544</v>
      </c>
    </row>
    <row r="550" spans="1:3" x14ac:dyDescent="0.25">
      <c r="C550" s="72" t="s">
        <v>129</v>
      </c>
    </row>
    <row r="551" spans="1:3" x14ac:dyDescent="0.25">
      <c r="A551" t="s">
        <v>749</v>
      </c>
      <c r="C551" s="72">
        <v>65347441.331554398</v>
      </c>
    </row>
    <row r="552" spans="1:3" x14ac:dyDescent="0.25">
      <c r="C552" s="72" t="s">
        <v>206</v>
      </c>
    </row>
    <row r="553" spans="1:3" x14ac:dyDescent="0.25">
      <c r="C553" s="72"/>
    </row>
    <row r="554" spans="1:3" x14ac:dyDescent="0.25">
      <c r="C554" s="72"/>
    </row>
    <row r="555" spans="1:3" x14ac:dyDescent="0.25">
      <c r="C555" s="72"/>
    </row>
    <row r="556" spans="1:3" x14ac:dyDescent="0.25">
      <c r="A556" t="s">
        <v>750</v>
      </c>
      <c r="C556" s="72"/>
    </row>
    <row r="557" spans="1:3" x14ac:dyDescent="0.25">
      <c r="A557" t="s">
        <v>125</v>
      </c>
      <c r="B557" t="s">
        <v>126</v>
      </c>
      <c r="C557" s="72" t="s">
        <v>34</v>
      </c>
    </row>
    <row r="558" spans="1:3" x14ac:dyDescent="0.25">
      <c r="A558" t="s">
        <v>751</v>
      </c>
      <c r="B558" t="s">
        <v>752</v>
      </c>
      <c r="C558" s="72">
        <v>9163895</v>
      </c>
    </row>
    <row r="559" spans="1:3" x14ac:dyDescent="0.25">
      <c r="A559" t="s">
        <v>753</v>
      </c>
      <c r="B559" t="s">
        <v>754</v>
      </c>
      <c r="C559" s="72">
        <v>0</v>
      </c>
    </row>
    <row r="560" spans="1:3" x14ac:dyDescent="0.25">
      <c r="A560" t="s">
        <v>755</v>
      </c>
      <c r="B560" t="s">
        <v>756</v>
      </c>
      <c r="C560" s="72">
        <v>5108622</v>
      </c>
    </row>
    <row r="561" spans="1:3" x14ac:dyDescent="0.25">
      <c r="A561" t="s">
        <v>757</v>
      </c>
      <c r="B561" t="s">
        <v>758</v>
      </c>
      <c r="C561" s="72">
        <v>0</v>
      </c>
    </row>
    <row r="562" spans="1:3" x14ac:dyDescent="0.25">
      <c r="A562" t="s">
        <v>759</v>
      </c>
      <c r="B562" t="s">
        <v>760</v>
      </c>
      <c r="C562" s="72">
        <v>481189</v>
      </c>
    </row>
    <row r="563" spans="1:3" x14ac:dyDescent="0.25">
      <c r="A563" t="s">
        <v>761</v>
      </c>
      <c r="B563" t="s">
        <v>762</v>
      </c>
      <c r="C563" s="72">
        <v>0</v>
      </c>
    </row>
    <row r="564" spans="1:3" x14ac:dyDescent="0.25">
      <c r="A564" t="s">
        <v>763</v>
      </c>
      <c r="B564" t="s">
        <v>764</v>
      </c>
      <c r="C564" s="72">
        <v>930482</v>
      </c>
    </row>
    <row r="565" spans="1:3" x14ac:dyDescent="0.25">
      <c r="A565" t="s">
        <v>765</v>
      </c>
      <c r="B565" t="s">
        <v>766</v>
      </c>
      <c r="C565" s="72">
        <v>0</v>
      </c>
    </row>
    <row r="566" spans="1:3" x14ac:dyDescent="0.25">
      <c r="A566" t="s">
        <v>767</v>
      </c>
      <c r="B566" t="s">
        <v>768</v>
      </c>
      <c r="C566" s="72">
        <v>1538942</v>
      </c>
    </row>
    <row r="567" spans="1:3" x14ac:dyDescent="0.25">
      <c r="C567" s="72" t="s">
        <v>129</v>
      </c>
    </row>
    <row r="568" spans="1:3" x14ac:dyDescent="0.25">
      <c r="A568" t="s">
        <v>769</v>
      </c>
      <c r="C568" s="72">
        <v>17223130</v>
      </c>
    </row>
    <row r="569" spans="1:3" x14ac:dyDescent="0.25">
      <c r="C569" s="72" t="s">
        <v>129</v>
      </c>
    </row>
    <row r="570" spans="1:3" x14ac:dyDescent="0.25">
      <c r="A570" t="s">
        <v>170</v>
      </c>
      <c r="B570" t="s">
        <v>171</v>
      </c>
      <c r="C570" s="72">
        <v>-2946655</v>
      </c>
    </row>
    <row r="571" spans="1:3" x14ac:dyDescent="0.25">
      <c r="A571" t="s">
        <v>182</v>
      </c>
      <c r="B571" t="s">
        <v>183</v>
      </c>
      <c r="C571" s="72">
        <v>7965014</v>
      </c>
    </row>
    <row r="572" spans="1:3" x14ac:dyDescent="0.25">
      <c r="C572" s="72" t="s">
        <v>129</v>
      </c>
    </row>
    <row r="573" spans="1:3" x14ac:dyDescent="0.25">
      <c r="A573" t="s">
        <v>770</v>
      </c>
      <c r="C573" s="72">
        <v>5018359</v>
      </c>
    </row>
    <row r="574" spans="1:3" x14ac:dyDescent="0.25">
      <c r="C574" s="72" t="s">
        <v>129</v>
      </c>
    </row>
    <row r="575" spans="1:3" x14ac:dyDescent="0.25">
      <c r="A575" t="s">
        <v>771</v>
      </c>
      <c r="C575" s="72">
        <v>22241489</v>
      </c>
    </row>
    <row r="576" spans="1:3" x14ac:dyDescent="0.25">
      <c r="C576" s="72" t="s">
        <v>206</v>
      </c>
    </row>
    <row r="577" spans="1:3" x14ac:dyDescent="0.25">
      <c r="C577" s="72"/>
    </row>
    <row r="578" spans="1:3" x14ac:dyDescent="0.25">
      <c r="C578" s="72"/>
    </row>
    <row r="579" spans="1:3" x14ac:dyDescent="0.25">
      <c r="C579" s="72"/>
    </row>
    <row r="580" spans="1:3" x14ac:dyDescent="0.25">
      <c r="C580" s="72"/>
    </row>
    <row r="581" spans="1:3" x14ac:dyDescent="0.25">
      <c r="A581" t="s">
        <v>772</v>
      </c>
      <c r="C581" s="72"/>
    </row>
    <row r="582" spans="1:3" x14ac:dyDescent="0.25">
      <c r="A582" t="s">
        <v>125</v>
      </c>
      <c r="B582" t="s">
        <v>126</v>
      </c>
      <c r="C582" s="72" t="s">
        <v>34</v>
      </c>
    </row>
    <row r="583" spans="1:3" x14ac:dyDescent="0.25">
      <c r="A583" t="s">
        <v>773</v>
      </c>
      <c r="B583" t="s">
        <v>774</v>
      </c>
      <c r="C583" s="72">
        <v>77303348.890000001</v>
      </c>
    </row>
    <row r="584" spans="1:3" x14ac:dyDescent="0.25">
      <c r="A584" t="s">
        <v>775</v>
      </c>
      <c r="B584" t="s">
        <v>776</v>
      </c>
      <c r="C584" s="72">
        <v>0</v>
      </c>
    </row>
    <row r="585" spans="1:3" x14ac:dyDescent="0.25">
      <c r="A585" t="s">
        <v>777</v>
      </c>
      <c r="B585" t="s">
        <v>778</v>
      </c>
      <c r="C585" s="72">
        <v>20113983.830000002</v>
      </c>
    </row>
    <row r="586" spans="1:3" x14ac:dyDescent="0.25">
      <c r="A586" t="s">
        <v>779</v>
      </c>
      <c r="B586" t="s">
        <v>780</v>
      </c>
      <c r="C586" s="72">
        <v>0</v>
      </c>
    </row>
    <row r="587" spans="1:3" x14ac:dyDescent="0.25">
      <c r="A587" t="s">
        <v>781</v>
      </c>
      <c r="B587" t="s">
        <v>782</v>
      </c>
      <c r="C587" s="72">
        <v>377472.11</v>
      </c>
    </row>
    <row r="588" spans="1:3" x14ac:dyDescent="0.25">
      <c r="A588" t="s">
        <v>783</v>
      </c>
      <c r="B588" t="s">
        <v>784</v>
      </c>
      <c r="C588" s="72">
        <v>0</v>
      </c>
    </row>
    <row r="589" spans="1:3" x14ac:dyDescent="0.25">
      <c r="A589" t="s">
        <v>785</v>
      </c>
      <c r="B589" t="s">
        <v>786</v>
      </c>
      <c r="C589" s="72">
        <v>2161731.87</v>
      </c>
    </row>
    <row r="590" spans="1:3" x14ac:dyDescent="0.25">
      <c r="A590" t="s">
        <v>787</v>
      </c>
      <c r="B590" t="s">
        <v>788</v>
      </c>
      <c r="C590" s="72">
        <v>0</v>
      </c>
    </row>
    <row r="591" spans="1:3" x14ac:dyDescent="0.25">
      <c r="A591" t="s">
        <v>789</v>
      </c>
      <c r="B591" t="s">
        <v>790</v>
      </c>
      <c r="C591" s="72">
        <v>6253898.1000000006</v>
      </c>
    </row>
    <row r="592" spans="1:3" x14ac:dyDescent="0.25">
      <c r="A592" t="s">
        <v>54</v>
      </c>
      <c r="C592" s="72" t="s">
        <v>129</v>
      </c>
    </row>
    <row r="593" spans="1:3" x14ac:dyDescent="0.25">
      <c r="A593" t="s">
        <v>791</v>
      </c>
      <c r="C593" s="72">
        <v>106210434.8</v>
      </c>
    </row>
    <row r="594" spans="1:3" x14ac:dyDescent="0.25">
      <c r="C594" s="72" t="s">
        <v>129</v>
      </c>
    </row>
    <row r="595" spans="1:3" x14ac:dyDescent="0.25">
      <c r="A595" t="s">
        <v>172</v>
      </c>
      <c r="B595" t="s">
        <v>173</v>
      </c>
      <c r="C595" s="72">
        <v>-3534382</v>
      </c>
    </row>
    <row r="596" spans="1:3" x14ac:dyDescent="0.25">
      <c r="A596" t="s">
        <v>184</v>
      </c>
      <c r="B596" t="s">
        <v>185</v>
      </c>
      <c r="C596" s="72">
        <v>1688414</v>
      </c>
    </row>
    <row r="597" spans="1:3" x14ac:dyDescent="0.25">
      <c r="C597" s="72" t="s">
        <v>129</v>
      </c>
    </row>
    <row r="598" spans="1:3" x14ac:dyDescent="0.25">
      <c r="A598" t="s">
        <v>792</v>
      </c>
      <c r="C598" s="72">
        <v>-1845968</v>
      </c>
    </row>
    <row r="599" spans="1:3" x14ac:dyDescent="0.25">
      <c r="C599" s="72" t="s">
        <v>129</v>
      </c>
    </row>
    <row r="600" spans="1:3" x14ac:dyDescent="0.25">
      <c r="A600" t="s">
        <v>793</v>
      </c>
      <c r="C600" s="72">
        <v>104364466.8</v>
      </c>
    </row>
    <row r="601" spans="1:3" x14ac:dyDescent="0.25">
      <c r="C601" s="72" t="s">
        <v>206</v>
      </c>
    </row>
    <row r="602" spans="1:3" x14ac:dyDescent="0.25">
      <c r="C602" s="72"/>
    </row>
    <row r="603" spans="1:3" x14ac:dyDescent="0.25">
      <c r="C603" s="72"/>
    </row>
    <row r="604" spans="1:3" x14ac:dyDescent="0.25">
      <c r="C604" s="72"/>
    </row>
    <row r="605" spans="1:3" x14ac:dyDescent="0.25">
      <c r="C605" s="72"/>
    </row>
    <row r="606" spans="1:3" x14ac:dyDescent="0.25">
      <c r="C606" s="72"/>
    </row>
    <row r="607" spans="1:3" x14ac:dyDescent="0.25">
      <c r="C607" s="72"/>
    </row>
    <row r="608" spans="1:3" x14ac:dyDescent="0.25">
      <c r="A608" t="s">
        <v>794</v>
      </c>
      <c r="C608" s="72"/>
    </row>
    <row r="609" spans="1:3" x14ac:dyDescent="0.25">
      <c r="A609" t="s">
        <v>125</v>
      </c>
      <c r="B609" t="s">
        <v>126</v>
      </c>
      <c r="C609" s="72" t="s">
        <v>34</v>
      </c>
    </row>
    <row r="610" spans="1:3" x14ac:dyDescent="0.25">
      <c r="A610" t="s">
        <v>795</v>
      </c>
      <c r="B610" t="s">
        <v>796</v>
      </c>
      <c r="C610" s="72">
        <v>0</v>
      </c>
    </row>
    <row r="611" spans="1:3" x14ac:dyDescent="0.25">
      <c r="A611" t="s">
        <v>797</v>
      </c>
      <c r="B611" t="s">
        <v>798</v>
      </c>
      <c r="C611" s="72">
        <v>0</v>
      </c>
    </row>
    <row r="612" spans="1:3" x14ac:dyDescent="0.25">
      <c r="A612" t="s">
        <v>799</v>
      </c>
      <c r="B612" t="s">
        <v>800</v>
      </c>
      <c r="C612" s="72">
        <v>0</v>
      </c>
    </row>
    <row r="613" spans="1:3" x14ac:dyDescent="0.25">
      <c r="A613" t="s">
        <v>801</v>
      </c>
      <c r="B613" t="s">
        <v>802</v>
      </c>
      <c r="C613" s="72">
        <v>0</v>
      </c>
    </row>
    <row r="614" spans="1:3" x14ac:dyDescent="0.25">
      <c r="A614" t="s">
        <v>803</v>
      </c>
      <c r="B614" t="s">
        <v>804</v>
      </c>
      <c r="C614" s="72">
        <v>0</v>
      </c>
    </row>
    <row r="615" spans="1:3" x14ac:dyDescent="0.25">
      <c r="A615" t="s">
        <v>805</v>
      </c>
      <c r="B615" t="s">
        <v>806</v>
      </c>
      <c r="C615" s="72">
        <v>0</v>
      </c>
    </row>
    <row r="616" spans="1:3" x14ac:dyDescent="0.25">
      <c r="A616" t="s">
        <v>807</v>
      </c>
      <c r="B616" t="s">
        <v>808</v>
      </c>
      <c r="C616" s="72">
        <v>170010</v>
      </c>
    </row>
    <row r="617" spans="1:3" x14ac:dyDescent="0.25">
      <c r="A617" t="s">
        <v>809</v>
      </c>
      <c r="B617" t="s">
        <v>810</v>
      </c>
      <c r="C617" s="72">
        <v>0</v>
      </c>
    </row>
    <row r="618" spans="1:3" x14ac:dyDescent="0.25">
      <c r="A618" t="s">
        <v>811</v>
      </c>
      <c r="B618" t="s">
        <v>812</v>
      </c>
      <c r="C618" s="72">
        <v>0</v>
      </c>
    </row>
    <row r="619" spans="1:3" x14ac:dyDescent="0.25">
      <c r="A619" t="s">
        <v>813</v>
      </c>
      <c r="B619" t="s">
        <v>814</v>
      </c>
      <c r="C619" s="72">
        <v>116427</v>
      </c>
    </row>
    <row r="620" spans="1:3" x14ac:dyDescent="0.25">
      <c r="C620" s="72" t="s">
        <v>129</v>
      </c>
    </row>
    <row r="621" spans="1:3" x14ac:dyDescent="0.25">
      <c r="A621" t="s">
        <v>815</v>
      </c>
      <c r="C621" s="72">
        <v>286437</v>
      </c>
    </row>
    <row r="622" spans="1:3" x14ac:dyDescent="0.25">
      <c r="C622" s="72" t="s">
        <v>206</v>
      </c>
    </row>
    <row r="623" spans="1:3" x14ac:dyDescent="0.25">
      <c r="C623" s="72"/>
    </row>
    <row r="624" spans="1:3" x14ac:dyDescent="0.25">
      <c r="C624" s="72"/>
    </row>
    <row r="625" spans="1:3" x14ac:dyDescent="0.25">
      <c r="C625" s="72"/>
    </row>
    <row r="626" spans="1:3" x14ac:dyDescent="0.25">
      <c r="A626" t="s">
        <v>816</v>
      </c>
      <c r="C626" s="72"/>
    </row>
    <row r="627" spans="1:3" x14ac:dyDescent="0.25">
      <c r="A627" t="s">
        <v>817</v>
      </c>
      <c r="B627" t="s">
        <v>818</v>
      </c>
      <c r="C627" s="72">
        <v>43027990</v>
      </c>
    </row>
    <row r="628" spans="1:3" x14ac:dyDescent="0.25">
      <c r="A628" t="s">
        <v>819</v>
      </c>
      <c r="B628" t="s">
        <v>820</v>
      </c>
      <c r="C628" s="72">
        <v>0</v>
      </c>
    </row>
    <row r="629" spans="1:3" x14ac:dyDescent="0.25">
      <c r="A629" t="s">
        <v>821</v>
      </c>
      <c r="B629" t="s">
        <v>822</v>
      </c>
      <c r="C629" s="72">
        <v>18628285</v>
      </c>
    </row>
    <row r="630" spans="1:3" x14ac:dyDescent="0.25">
      <c r="A630" t="s">
        <v>823</v>
      </c>
      <c r="B630" t="s">
        <v>824</v>
      </c>
      <c r="C630" s="72">
        <v>0</v>
      </c>
    </row>
    <row r="631" spans="1:3" x14ac:dyDescent="0.25">
      <c r="A631" t="s">
        <v>825</v>
      </c>
      <c r="B631" t="s">
        <v>826</v>
      </c>
      <c r="C631" s="72">
        <v>1612138</v>
      </c>
    </row>
    <row r="632" spans="1:3" x14ac:dyDescent="0.25">
      <c r="A632" t="s">
        <v>827</v>
      </c>
      <c r="B632" t="s">
        <v>828</v>
      </c>
      <c r="C632" s="72">
        <v>0</v>
      </c>
    </row>
    <row r="633" spans="1:3" x14ac:dyDescent="0.25">
      <c r="A633" t="s">
        <v>829</v>
      </c>
      <c r="B633" t="s">
        <v>830</v>
      </c>
      <c r="C633" s="72">
        <v>2918794</v>
      </c>
    </row>
    <row r="634" spans="1:3" x14ac:dyDescent="0.25">
      <c r="A634" t="s">
        <v>831</v>
      </c>
      <c r="B634" t="s">
        <v>832</v>
      </c>
      <c r="C634" s="72">
        <v>0</v>
      </c>
    </row>
    <row r="635" spans="1:3" x14ac:dyDescent="0.25">
      <c r="A635" t="s">
        <v>833</v>
      </c>
      <c r="B635" t="s">
        <v>834</v>
      </c>
      <c r="C635" s="72">
        <v>5057376</v>
      </c>
    </row>
    <row r="636" spans="1:3" x14ac:dyDescent="0.25">
      <c r="A636" t="s">
        <v>54</v>
      </c>
      <c r="C636" s="72" t="s">
        <v>129</v>
      </c>
    </row>
    <row r="637" spans="1:3" x14ac:dyDescent="0.25">
      <c r="A637" t="s">
        <v>835</v>
      </c>
      <c r="C637" s="72">
        <v>71244583</v>
      </c>
    </row>
    <row r="638" spans="1:3" x14ac:dyDescent="0.25">
      <c r="C638" s="72"/>
    </row>
    <row r="639" spans="1:3" x14ac:dyDescent="0.25">
      <c r="A639" t="s">
        <v>525</v>
      </c>
      <c r="B639" t="s">
        <v>526</v>
      </c>
      <c r="C639" s="72">
        <v>21858343.350000009</v>
      </c>
    </row>
    <row r="640" spans="1:3" x14ac:dyDescent="0.25">
      <c r="A640" t="s">
        <v>174</v>
      </c>
      <c r="B640" t="s">
        <v>175</v>
      </c>
      <c r="C640" s="72">
        <v>-1558366</v>
      </c>
    </row>
    <row r="641" spans="1:3" x14ac:dyDescent="0.25">
      <c r="C641" s="72" t="s">
        <v>129</v>
      </c>
    </row>
    <row r="642" spans="1:3" x14ac:dyDescent="0.25">
      <c r="A642" t="s">
        <v>836</v>
      </c>
      <c r="C642" s="72">
        <v>20299977.350000009</v>
      </c>
    </row>
    <row r="643" spans="1:3" x14ac:dyDescent="0.25">
      <c r="C643" s="72" t="s">
        <v>129</v>
      </c>
    </row>
    <row r="644" spans="1:3" x14ac:dyDescent="0.25">
      <c r="A644" t="s">
        <v>837</v>
      </c>
      <c r="C644" s="72">
        <v>91544560.350000009</v>
      </c>
    </row>
    <row r="645" spans="1:3" x14ac:dyDescent="0.25">
      <c r="C645" s="72" t="s">
        <v>206</v>
      </c>
    </row>
  </sheetData>
  <conditionalFormatting sqref="B52:C64">
    <cfRule type="cellIs" dxfId="7" priority="25" stopIfTrue="1" operator="notEqual">
      <formula>#REF!</formula>
    </cfRule>
    <cfRule type="expression" dxfId="6" priority="26" stopIfTrue="1">
      <formula>#REF!="N"</formula>
    </cfRule>
    <cfRule type="expression" dxfId="5" priority="27">
      <formula>#REF!="Y"</formula>
    </cfRule>
    <cfRule type="expression" dxfId="4" priority="28" stopIfTrue="1">
      <formula>#REF!=3</formula>
    </cfRule>
    <cfRule type="expression" dxfId="3" priority="29" stopIfTrue="1">
      <formula>#REF!=4</formula>
    </cfRule>
    <cfRule type="expression" dxfId="2" priority="30" stopIfTrue="1">
      <formula>#REF!=5</formula>
    </cfRule>
    <cfRule type="expression" dxfId="1" priority="31" stopIfTrue="1">
      <formula>#REF!=6</formula>
    </cfRule>
    <cfRule type="expression" dxfId="0" priority="32">
      <formula>#REF!=7</formula>
    </cfRule>
  </conditionalFormatting>
  <pageMargins left="0.7" right="0.7" top="0.75" bottom="0.75" header="0.3" footer="0.3"/>
  <customProperties>
    <customPr name="_pios_id" r:id="rId1"/>
    <customPr name="EpmWorksheetKeyString_GUID" r:id="rId2"/>
    <customPr name="FPMExcelClientCellBasedFunctionStatus" r:id="rId3"/>
  </customPropertie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65988-4FBC-43F1-B48A-34E943BDC62D}">
  <dimension ref="A1:Q83"/>
  <sheetViews>
    <sheetView topLeftCell="A52" workbookViewId="0">
      <selection activeCell="G66" sqref="G66"/>
    </sheetView>
  </sheetViews>
  <sheetFormatPr defaultColWidth="9.109375" defaultRowHeight="13.2" x14ac:dyDescent="0.25"/>
  <cols>
    <col min="1" max="1" width="26.5546875" style="41" customWidth="1"/>
    <col min="2" max="4" width="15.33203125" style="41" bestFit="1" customWidth="1"/>
    <col min="5" max="5" width="14.88671875" style="41" customWidth="1"/>
    <col min="6" max="6" width="16.109375" style="41" customWidth="1"/>
    <col min="7" max="7" width="14.44140625" style="41" customWidth="1"/>
    <col min="8" max="16384" width="9.109375" style="41"/>
  </cols>
  <sheetData>
    <row r="1" spans="1:17" x14ac:dyDescent="0.25">
      <c r="B1" s="42">
        <v>2021</v>
      </c>
      <c r="C1" s="42">
        <v>2022</v>
      </c>
      <c r="D1" s="42">
        <v>2023</v>
      </c>
      <c r="E1" s="42" t="s">
        <v>838</v>
      </c>
      <c r="F1" s="42" t="s">
        <v>839</v>
      </c>
    </row>
    <row r="2" spans="1:17" x14ac:dyDescent="0.25">
      <c r="A2" s="41" t="s">
        <v>840</v>
      </c>
      <c r="B2" s="43">
        <v>19594351.98</v>
      </c>
      <c r="C2" s="43">
        <v>20035905.140000001</v>
      </c>
      <c r="D2" s="43">
        <v>21307984.350000001</v>
      </c>
      <c r="E2" s="43">
        <v>21658196.289999999</v>
      </c>
      <c r="F2" s="43">
        <v>21801153.460000001</v>
      </c>
    </row>
    <row r="3" spans="1:17" x14ac:dyDescent="0.25">
      <c r="A3" s="41" t="s">
        <v>841</v>
      </c>
      <c r="B3" s="43">
        <v>111568.15</v>
      </c>
      <c r="C3" s="43">
        <v>114470.59</v>
      </c>
      <c r="D3" s="43">
        <v>115856.53</v>
      </c>
      <c r="E3" s="36">
        <v>106974</v>
      </c>
      <c r="F3" s="36">
        <v>106974</v>
      </c>
      <c r="H3"/>
      <c r="I3"/>
      <c r="J3"/>
      <c r="K3"/>
      <c r="L3"/>
      <c r="M3"/>
      <c r="N3"/>
      <c r="O3"/>
      <c r="P3"/>
      <c r="Q3"/>
    </row>
    <row r="4" spans="1:17" x14ac:dyDescent="0.25">
      <c r="A4" s="41" t="s">
        <v>842</v>
      </c>
      <c r="B4" s="44">
        <v>20731.87</v>
      </c>
      <c r="C4" s="44">
        <v>29444.09</v>
      </c>
      <c r="D4" s="44">
        <v>28733.46</v>
      </c>
      <c r="E4" s="44">
        <v>29737.55</v>
      </c>
      <c r="F4" s="44">
        <v>29737.55</v>
      </c>
      <c r="H4"/>
      <c r="I4"/>
      <c r="J4"/>
      <c r="K4"/>
      <c r="L4"/>
      <c r="M4"/>
      <c r="N4"/>
      <c r="O4"/>
      <c r="P4"/>
      <c r="Q4"/>
    </row>
    <row r="5" spans="1:17" x14ac:dyDescent="0.25">
      <c r="A5" s="45" t="s">
        <v>843</v>
      </c>
      <c r="B5" s="46">
        <v>19726652</v>
      </c>
      <c r="C5" s="46">
        <v>20179819.82</v>
      </c>
      <c r="D5" s="46">
        <v>21452574.34</v>
      </c>
      <c r="E5" s="46">
        <v>21794907.84</v>
      </c>
      <c r="F5" s="46">
        <v>21937865.02</v>
      </c>
      <c r="H5"/>
      <c r="I5"/>
      <c r="J5"/>
      <c r="K5"/>
      <c r="L5"/>
      <c r="M5"/>
      <c r="N5"/>
      <c r="O5"/>
      <c r="P5"/>
      <c r="Q5"/>
    </row>
    <row r="6" spans="1:17" x14ac:dyDescent="0.25">
      <c r="H6"/>
      <c r="I6"/>
      <c r="J6"/>
      <c r="K6"/>
      <c r="L6"/>
      <c r="M6"/>
      <c r="N6"/>
      <c r="O6"/>
      <c r="P6"/>
      <c r="Q6"/>
    </row>
    <row r="7" spans="1:17" x14ac:dyDescent="0.25">
      <c r="A7" s="41" t="s">
        <v>844</v>
      </c>
      <c r="B7" s="37">
        <v>2410</v>
      </c>
      <c r="C7" s="37">
        <v>2461</v>
      </c>
      <c r="D7" s="37">
        <v>2493</v>
      </c>
      <c r="E7" s="37">
        <v>2547</v>
      </c>
      <c r="F7" s="37">
        <v>2547</v>
      </c>
      <c r="H7"/>
      <c r="I7"/>
      <c r="J7"/>
      <c r="K7"/>
      <c r="L7"/>
      <c r="M7"/>
      <c r="N7"/>
      <c r="O7"/>
      <c r="P7"/>
      <c r="Q7"/>
    </row>
    <row r="8" spans="1:17" x14ac:dyDescent="0.25">
      <c r="H8"/>
      <c r="I8"/>
      <c r="J8"/>
      <c r="K8"/>
      <c r="L8"/>
      <c r="M8"/>
      <c r="N8"/>
      <c r="O8"/>
      <c r="P8"/>
      <c r="Q8"/>
    </row>
    <row r="9" spans="1:17" x14ac:dyDescent="0.25">
      <c r="A9" s="41" t="s">
        <v>845</v>
      </c>
      <c r="B9" s="59">
        <v>46.29</v>
      </c>
      <c r="C9" s="59">
        <v>46.51</v>
      </c>
      <c r="D9" s="59">
        <v>46.47</v>
      </c>
      <c r="E9" s="60">
        <v>42</v>
      </c>
      <c r="F9" s="60">
        <v>42</v>
      </c>
      <c r="H9"/>
      <c r="I9"/>
      <c r="J9"/>
      <c r="K9"/>
      <c r="L9"/>
      <c r="M9"/>
      <c r="N9"/>
      <c r="O9"/>
      <c r="P9"/>
      <c r="Q9"/>
    </row>
    <row r="10" spans="1:17" x14ac:dyDescent="0.25">
      <c r="A10" s="41" t="s">
        <v>846</v>
      </c>
      <c r="B10" s="59">
        <v>8.6</v>
      </c>
      <c r="C10" s="59">
        <v>11.96</v>
      </c>
      <c r="D10" s="59">
        <v>11.68</v>
      </c>
      <c r="E10" s="60">
        <v>11.68</v>
      </c>
      <c r="F10" s="60">
        <v>11.68</v>
      </c>
      <c r="G10" s="35" t="s">
        <v>847</v>
      </c>
      <c r="H10"/>
      <c r="I10"/>
      <c r="J10"/>
      <c r="K10"/>
      <c r="L10"/>
      <c r="M10"/>
      <c r="N10"/>
      <c r="O10"/>
      <c r="P10"/>
      <c r="Q10"/>
    </row>
    <row r="11" spans="1:17" x14ac:dyDescent="0.25">
      <c r="H11"/>
      <c r="I11"/>
      <c r="J11"/>
      <c r="K11"/>
      <c r="L11"/>
      <c r="M11"/>
      <c r="N11"/>
      <c r="O11"/>
      <c r="P11"/>
      <c r="Q11"/>
    </row>
    <row r="12" spans="1:17" x14ac:dyDescent="0.25">
      <c r="A12" s="82" t="s">
        <v>848</v>
      </c>
      <c r="B12" s="82"/>
      <c r="C12" s="82"/>
      <c r="D12" s="82"/>
      <c r="E12" s="82"/>
      <c r="F12" s="82"/>
      <c r="H12"/>
      <c r="I12"/>
      <c r="J12"/>
      <c r="K12"/>
      <c r="L12"/>
      <c r="M12"/>
      <c r="N12"/>
      <c r="O12"/>
      <c r="P12"/>
      <c r="Q12"/>
    </row>
    <row r="13" spans="1:17" x14ac:dyDescent="0.25">
      <c r="A13" s="41" t="s">
        <v>849</v>
      </c>
      <c r="B13" s="37">
        <v>260320000</v>
      </c>
      <c r="C13" s="37">
        <v>287676000</v>
      </c>
      <c r="D13" s="37">
        <v>289309000</v>
      </c>
      <c r="E13" s="37">
        <v>294064000</v>
      </c>
      <c r="F13" s="37">
        <v>296005000</v>
      </c>
      <c r="H13"/>
      <c r="I13"/>
      <c r="J13"/>
      <c r="K13"/>
      <c r="L13"/>
      <c r="M13"/>
      <c r="N13"/>
      <c r="O13"/>
      <c r="P13"/>
      <c r="Q13"/>
    </row>
    <row r="14" spans="1:17" x14ac:dyDescent="0.25">
      <c r="A14" s="41" t="s">
        <v>850</v>
      </c>
      <c r="B14" s="37">
        <v>108017</v>
      </c>
      <c r="C14" s="37">
        <v>116894</v>
      </c>
      <c r="D14" s="37">
        <v>116049</v>
      </c>
      <c r="E14" s="37">
        <v>115455</v>
      </c>
      <c r="F14" s="37">
        <v>116217</v>
      </c>
      <c r="H14"/>
      <c r="I14"/>
      <c r="J14"/>
      <c r="K14"/>
      <c r="L14"/>
      <c r="M14"/>
      <c r="N14"/>
      <c r="O14"/>
      <c r="P14"/>
      <c r="Q14"/>
    </row>
    <row r="15" spans="1:17" x14ac:dyDescent="0.25">
      <c r="A15" s="41" t="s">
        <v>851</v>
      </c>
      <c r="B15" s="38">
        <v>7.6499999999999999E-2</v>
      </c>
      <c r="C15" s="38">
        <v>7.6499999999999999E-2</v>
      </c>
      <c r="D15" s="38">
        <v>7.6499999999999999E-2</v>
      </c>
      <c r="E15" s="38">
        <v>7.6499999999999999E-2</v>
      </c>
      <c r="F15" s="38">
        <v>7.6499999999999999E-2</v>
      </c>
      <c r="H15"/>
      <c r="I15"/>
      <c r="J15"/>
      <c r="K15"/>
      <c r="L15"/>
      <c r="M15"/>
      <c r="N15"/>
      <c r="O15"/>
      <c r="P15"/>
      <c r="Q15"/>
    </row>
    <row r="16" spans="1:17" x14ac:dyDescent="0.25">
      <c r="A16" s="41" t="s">
        <v>852</v>
      </c>
      <c r="B16" s="43"/>
      <c r="C16" s="43"/>
      <c r="D16" s="43"/>
      <c r="E16" s="70">
        <v>0.96279999999999999</v>
      </c>
      <c r="F16" s="70">
        <v>0.96279999999999999</v>
      </c>
      <c r="G16" s="41" t="s">
        <v>853</v>
      </c>
      <c r="H16"/>
      <c r="I16"/>
      <c r="J16"/>
      <c r="K16"/>
      <c r="L16"/>
      <c r="M16"/>
      <c r="N16"/>
      <c r="O16"/>
      <c r="P16"/>
      <c r="Q16"/>
    </row>
    <row r="17" spans="1:17" x14ac:dyDescent="0.25">
      <c r="B17" s="43">
        <v>19914480</v>
      </c>
      <c r="C17" s="43">
        <v>22007214</v>
      </c>
      <c r="D17" s="43">
        <v>22132138.5</v>
      </c>
      <c r="E17" s="43">
        <v>21658196.289999999</v>
      </c>
      <c r="F17" s="43">
        <v>21801153.460000001</v>
      </c>
      <c r="H17"/>
      <c r="I17"/>
      <c r="J17"/>
      <c r="K17"/>
      <c r="L17"/>
      <c r="M17"/>
      <c r="N17"/>
      <c r="O17"/>
      <c r="P17"/>
      <c r="Q17"/>
    </row>
    <row r="18" spans="1:17" x14ac:dyDescent="0.25">
      <c r="B18" s="61"/>
      <c r="C18" s="61"/>
      <c r="D18" s="61"/>
      <c r="E18" s="61"/>
      <c r="F18" s="61"/>
      <c r="H18"/>
      <c r="I18"/>
      <c r="J18"/>
      <c r="K18"/>
      <c r="L18"/>
      <c r="M18"/>
      <c r="N18"/>
      <c r="O18"/>
      <c r="P18"/>
      <c r="Q18"/>
    </row>
    <row r="19" spans="1:17" x14ac:dyDescent="0.25">
      <c r="A19" s="41" t="s">
        <v>854</v>
      </c>
      <c r="B19" s="43">
        <v>256135320</v>
      </c>
      <c r="C19" s="43">
        <v>261907257</v>
      </c>
      <c r="D19" s="43">
        <v>278535743</v>
      </c>
      <c r="E19" s="43">
        <v>283113677</v>
      </c>
      <c r="F19" s="43">
        <v>284982398</v>
      </c>
      <c r="H19"/>
      <c r="I19"/>
      <c r="J19"/>
      <c r="K19"/>
      <c r="L19"/>
      <c r="M19"/>
      <c r="N19"/>
      <c r="O19"/>
      <c r="P19"/>
      <c r="Q19"/>
    </row>
    <row r="20" spans="1:17" x14ac:dyDescent="0.25">
      <c r="A20" s="41" t="s">
        <v>855</v>
      </c>
      <c r="B20" s="70">
        <v>0.9839</v>
      </c>
      <c r="C20" s="70">
        <v>0.91039999999999999</v>
      </c>
      <c r="D20" s="70">
        <v>0.96279999999999999</v>
      </c>
      <c r="E20" s="70">
        <v>0.96279999999999999</v>
      </c>
      <c r="F20" s="70">
        <v>0.96279999999999999</v>
      </c>
      <c r="G20" s="41" t="s">
        <v>856</v>
      </c>
      <c r="H20"/>
      <c r="I20"/>
      <c r="J20"/>
      <c r="K20"/>
      <c r="L20"/>
      <c r="M20"/>
      <c r="N20"/>
      <c r="O20"/>
      <c r="P20"/>
      <c r="Q20"/>
    </row>
    <row r="21" spans="1:17" x14ac:dyDescent="0.25">
      <c r="B21" s="44"/>
      <c r="C21" s="44"/>
      <c r="D21" s="44"/>
      <c r="E21" s="44"/>
      <c r="F21" s="44"/>
    </row>
    <row r="22" spans="1:17" x14ac:dyDescent="0.25">
      <c r="A22" s="41" t="s">
        <v>857</v>
      </c>
      <c r="B22" s="43">
        <v>7000</v>
      </c>
      <c r="C22" s="43">
        <v>7000</v>
      </c>
      <c r="D22" s="43">
        <v>7000</v>
      </c>
      <c r="E22" s="43">
        <v>7000</v>
      </c>
      <c r="F22" s="43">
        <v>7000</v>
      </c>
    </row>
    <row r="23" spans="1:17" x14ac:dyDescent="0.25">
      <c r="A23" s="41" t="s">
        <v>844</v>
      </c>
      <c r="B23" s="43">
        <v>2410</v>
      </c>
      <c r="C23" s="43">
        <v>2461</v>
      </c>
      <c r="D23" s="43">
        <v>2493</v>
      </c>
      <c r="E23" s="43">
        <v>2547</v>
      </c>
      <c r="F23" s="43">
        <v>2547</v>
      </c>
    </row>
    <row r="24" spans="1:17" x14ac:dyDescent="0.25">
      <c r="A24" s="41" t="s">
        <v>858</v>
      </c>
      <c r="B24" s="71">
        <v>16870000</v>
      </c>
      <c r="C24" s="71">
        <v>17227000</v>
      </c>
      <c r="D24" s="71">
        <v>17451000</v>
      </c>
      <c r="E24" s="71">
        <v>17829000</v>
      </c>
      <c r="F24" s="71">
        <v>17829000</v>
      </c>
    </row>
    <row r="25" spans="1:17" x14ac:dyDescent="0.25">
      <c r="B25" s="71"/>
      <c r="C25" s="71"/>
      <c r="D25" s="71"/>
      <c r="E25" s="71"/>
      <c r="F25" s="71"/>
    </row>
    <row r="26" spans="1:17" x14ac:dyDescent="0.25">
      <c r="B26" s="71"/>
      <c r="C26" s="71"/>
      <c r="D26" s="71"/>
      <c r="E26" s="71"/>
      <c r="F26" s="71"/>
    </row>
    <row r="27" spans="1:17" x14ac:dyDescent="0.25">
      <c r="A27" s="35" t="s">
        <v>859</v>
      </c>
    </row>
    <row r="28" spans="1:17" x14ac:dyDescent="0.25">
      <c r="A28" s="35" t="s">
        <v>860</v>
      </c>
    </row>
    <row r="29" spans="1:17" x14ac:dyDescent="0.25">
      <c r="A29" s="35" t="s">
        <v>861</v>
      </c>
    </row>
    <row r="31" spans="1:17" x14ac:dyDescent="0.25">
      <c r="A31" s="39" t="s">
        <v>862</v>
      </c>
    </row>
    <row r="47" spans="3:7" x14ac:dyDescent="0.25">
      <c r="C47" s="41" t="s">
        <v>863</v>
      </c>
      <c r="E47" s="41" t="s">
        <v>864</v>
      </c>
      <c r="G47" s="41" t="s">
        <v>865</v>
      </c>
    </row>
    <row r="48" spans="3:7" x14ac:dyDescent="0.25">
      <c r="C48" s="36">
        <v>7000</v>
      </c>
      <c r="D48" s="36"/>
      <c r="E48" s="36">
        <v>7000</v>
      </c>
      <c r="G48" s="36">
        <v>7000</v>
      </c>
    </row>
    <row r="49" spans="1:7" x14ac:dyDescent="0.25">
      <c r="C49" s="40">
        <v>6.0000000000000001E-3</v>
      </c>
      <c r="D49" s="40"/>
      <c r="E49" s="40">
        <v>6.6400000000000001E-3</v>
      </c>
      <c r="G49" s="40">
        <v>1.67E-3</v>
      </c>
    </row>
    <row r="50" spans="1:7" x14ac:dyDescent="0.25">
      <c r="C50" s="43">
        <v>42</v>
      </c>
      <c r="D50" s="43"/>
      <c r="E50" s="47">
        <v>46.5</v>
      </c>
      <c r="G50" s="60">
        <v>11.68</v>
      </c>
    </row>
    <row r="51" spans="1:7" x14ac:dyDescent="0.25">
      <c r="C51" s="43">
        <v>-4.47</v>
      </c>
      <c r="D51" s="43"/>
      <c r="E51" s="41" t="s">
        <v>866</v>
      </c>
    </row>
    <row r="56" spans="1:7" x14ac:dyDescent="0.25">
      <c r="A56" s="83" t="s">
        <v>867</v>
      </c>
      <c r="B56" s="83"/>
      <c r="C56" s="83"/>
      <c r="D56" s="83"/>
      <c r="E56" s="83"/>
      <c r="F56" s="83"/>
    </row>
    <row r="57" spans="1:7" x14ac:dyDescent="0.25">
      <c r="A57" s="35" t="s">
        <v>843</v>
      </c>
      <c r="B57" s="42">
        <v>2021</v>
      </c>
      <c r="C57" s="42">
        <v>2022</v>
      </c>
      <c r="D57" s="42">
        <v>2023</v>
      </c>
      <c r="E57" s="42" t="s">
        <v>838</v>
      </c>
      <c r="F57" s="42" t="s">
        <v>839</v>
      </c>
    </row>
    <row r="58" spans="1:7" x14ac:dyDescent="0.25">
      <c r="A58" s="41" t="s">
        <v>840</v>
      </c>
      <c r="B58" s="48">
        <v>19594</v>
      </c>
      <c r="C58" s="48">
        <v>20036</v>
      </c>
      <c r="D58" s="48">
        <v>21308</v>
      </c>
      <c r="E58" s="48">
        <v>21658</v>
      </c>
      <c r="F58" s="48">
        <v>21801</v>
      </c>
    </row>
    <row r="59" spans="1:7" x14ac:dyDescent="0.25">
      <c r="A59" s="41" t="s">
        <v>841</v>
      </c>
      <c r="B59" s="49">
        <v>112</v>
      </c>
      <c r="C59" s="49">
        <v>114</v>
      </c>
      <c r="D59" s="49">
        <v>116</v>
      </c>
      <c r="E59" s="49">
        <v>107</v>
      </c>
      <c r="F59" s="49">
        <v>107</v>
      </c>
    </row>
    <row r="60" spans="1:7" x14ac:dyDescent="0.25">
      <c r="A60" s="41" t="s">
        <v>842</v>
      </c>
      <c r="B60" s="50">
        <v>21</v>
      </c>
      <c r="C60" s="50">
        <v>29</v>
      </c>
      <c r="D60" s="50">
        <v>29</v>
      </c>
      <c r="E60" s="50">
        <v>30</v>
      </c>
      <c r="F60" s="50">
        <v>30</v>
      </c>
    </row>
    <row r="61" spans="1:7" x14ac:dyDescent="0.25">
      <c r="A61" s="45" t="s">
        <v>843</v>
      </c>
      <c r="B61" s="51">
        <v>19727</v>
      </c>
      <c r="C61" s="51">
        <v>20179</v>
      </c>
      <c r="D61" s="51">
        <v>21453</v>
      </c>
      <c r="E61" s="51">
        <v>21795</v>
      </c>
      <c r="F61" s="51">
        <v>21938</v>
      </c>
    </row>
    <row r="63" spans="1:7" x14ac:dyDescent="0.25">
      <c r="A63" s="41" t="s">
        <v>868</v>
      </c>
      <c r="B63" s="64">
        <v>0.24840000000000001</v>
      </c>
      <c r="C63" s="64">
        <v>0.2848</v>
      </c>
      <c r="D63" s="64">
        <v>0.3135</v>
      </c>
      <c r="E63" s="64">
        <v>0.32869999999999999</v>
      </c>
      <c r="F63" s="64">
        <v>0.33100000000000002</v>
      </c>
    </row>
    <row r="65" spans="1:7" x14ac:dyDescent="0.25">
      <c r="A65" s="41" t="s">
        <v>869</v>
      </c>
    </row>
    <row r="66" spans="1:7" x14ac:dyDescent="0.25">
      <c r="A66" s="41" t="s">
        <v>840</v>
      </c>
      <c r="B66" s="49">
        <v>14727</v>
      </c>
      <c r="C66" s="49">
        <v>14329</v>
      </c>
      <c r="D66" s="49">
        <f>14628-1494</f>
        <v>13134</v>
      </c>
      <c r="E66" s="49">
        <f>14539+911</f>
        <v>15450</v>
      </c>
      <c r="F66" s="49">
        <f>14585+1280</f>
        <v>15865</v>
      </c>
      <c r="G66" s="41" t="s">
        <v>870</v>
      </c>
    </row>
    <row r="67" spans="1:7" x14ac:dyDescent="0.25">
      <c r="A67" s="41" t="s">
        <v>841</v>
      </c>
      <c r="B67" s="49">
        <v>84</v>
      </c>
      <c r="C67" s="49">
        <v>82</v>
      </c>
      <c r="D67" s="49">
        <v>80</v>
      </c>
      <c r="E67" s="49">
        <v>72</v>
      </c>
      <c r="F67" s="49">
        <v>72</v>
      </c>
      <c r="G67" s="49"/>
    </row>
    <row r="68" spans="1:7" x14ac:dyDescent="0.25">
      <c r="A68" s="41" t="s">
        <v>842</v>
      </c>
      <c r="B68" s="50">
        <v>16</v>
      </c>
      <c r="C68" s="50">
        <v>21</v>
      </c>
      <c r="D68" s="50">
        <v>20</v>
      </c>
      <c r="E68" s="50">
        <v>20</v>
      </c>
      <c r="F68" s="50">
        <v>20</v>
      </c>
      <c r="G68" s="49"/>
    </row>
    <row r="69" spans="1:7" x14ac:dyDescent="0.25">
      <c r="A69" s="45" t="s">
        <v>843</v>
      </c>
      <c r="B69" s="51">
        <f>SUM(B66:B68)</f>
        <v>14827</v>
      </c>
      <c r="C69" s="51">
        <f>SUM(C66:C68)</f>
        <v>14432</v>
      </c>
      <c r="D69" s="51">
        <f>SUM(D66:D68)</f>
        <v>13234</v>
      </c>
      <c r="E69" s="51">
        <f>SUM(E66:E68)</f>
        <v>15542</v>
      </c>
      <c r="F69" s="51">
        <f>SUM(F66:F68)</f>
        <v>15957</v>
      </c>
    </row>
    <row r="75" spans="1:7" x14ac:dyDescent="0.25">
      <c r="A75" s="41" t="s">
        <v>871</v>
      </c>
      <c r="F75" s="37">
        <v>17687</v>
      </c>
    </row>
    <row r="77" spans="1:7" x14ac:dyDescent="0.25">
      <c r="A77" s="52" t="s">
        <v>872</v>
      </c>
      <c r="B77" s="52"/>
      <c r="C77" s="52"/>
      <c r="D77" s="52"/>
      <c r="E77" s="52"/>
      <c r="F77" s="53">
        <v>-3010</v>
      </c>
    </row>
    <row r="81" spans="1:4" x14ac:dyDescent="0.25">
      <c r="D81" s="49"/>
    </row>
    <row r="83" spans="1:4" x14ac:dyDescent="0.25">
      <c r="A83" s="41" t="s">
        <v>873</v>
      </c>
    </row>
  </sheetData>
  <mergeCells count="2">
    <mergeCell ref="A12:F12"/>
    <mergeCell ref="A56:F56"/>
  </mergeCells>
  <hyperlinks>
    <hyperlink ref="A31" r:id="rId1" display="https://www.irs.gov/taxtopics/tc759" xr:uid="{D47BD2FA-3C0D-4C54-AAC2-B20266C54D16}"/>
  </hyperlinks>
  <pageMargins left="0.7" right="0.7" top="0.75" bottom="0.75" header="0.3" footer="0.3"/>
  <customProperties>
    <customPr name="_pios_id" r:id="rId2"/>
    <customPr name="EpmWorksheetKeyString_GUID" r:id="rId3"/>
  </customPropertie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274B2A4-6C77-4002-8C19-CCA304566610}"/>
</file>

<file path=customXml/itemProps2.xml><?xml version="1.0" encoding="utf-8"?>
<ds:datastoreItem xmlns:ds="http://schemas.openxmlformats.org/officeDocument/2006/customXml" ds:itemID="{81C9CB8D-2963-45C4-B3F7-D998E73677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33E772-D831-4D0F-9D90-4D9FDD22F609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Hard Coded</vt:lpstr>
      <vt:lpstr>C-20 Linked</vt:lpstr>
      <vt:lpstr>23 TOTI DETAIL USING FERD TCODE</vt:lpstr>
      <vt:lpstr>2024 TOTI DETAIL</vt:lpstr>
      <vt:lpstr>Non Payroll Support 2025</vt:lpstr>
      <vt:lpstr>FICA, FUTA &amp; SUTA from C-35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2021-04-13T13:45:19Z</dcterms:created>
  <dcterms:modified xsi:type="dcterms:W3CDTF">2024-04-08T22:37:46Z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2023-05-30T17:10:29Z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f38e5b62-4c35-4da9-b434-8f3e665a6b59</vt:lpwstr>
  </property>
  <property fmtid="{D5CDD505-2E9C-101B-9397-08002B2CF9AE}" pid="9" name="MSIP_Label_a83f872e-d8d7-43ac-9961-0f2ad31e50e5_ContentBits">
    <vt:lpwstr>0</vt:lpwstr>
  </property>
  <property fmtid="{D5CDD505-2E9C-101B-9397-08002B2CF9AE}" pid="10" name="{A44787D4-0540-4523-9961-78E4036D8C6D}">
    <vt:lpwstr>{C8583E1C-8F0B-423D-B898-4D84433306E4}</vt:lpwstr>
  </property>
  <property fmtid="{D5CDD505-2E9C-101B-9397-08002B2CF9AE}" pid="11" name="Order">
    <vt:r8>767600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