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8_{A8B9F767-D577-4240-910C-56434BFDCEBB}" xr6:coauthVersionLast="47" xr6:coauthVersionMax="47" xr10:uidLastSave="{00000000-0000-0000-0000-000000000000}"/>
  <bookViews>
    <workbookView xWindow="-108" yWindow="-108" windowWidth="23256" windowHeight="12576" tabRatio="579" firstSheet="1" activeTab="1" xr2:uid="{00000000-000D-0000-FFFF-FFFF00000000}"/>
  </bookViews>
  <sheets>
    <sheet name="Hard Coded" sheetId="93" state="hidden" r:id="rId1"/>
    <sheet name="C-21 Linked" sheetId="78" r:id="rId2"/>
    <sheet name="2023 FINAL FERC RPT" sheetId="86" r:id="rId3"/>
    <sheet name="2023 Gross Rcpts RAF Support" sheetId="84" r:id="rId4"/>
    <sheet name="2024B Surv Rpt 2_15_24" sheetId="91" r:id="rId5"/>
    <sheet name="2024 INCOME STATMNT EPM 2_14_24" sheetId="89" r:id="rId6"/>
    <sheet name="2023 RAF Filing summary" sheetId="85" r:id="rId7"/>
    <sheet name="GRT_RAF Support 2024" sheetId="79" r:id="rId8"/>
    <sheet name="Gross Receipts_RAF Support 2025" sheetId="81" r:id="rId9"/>
    <sheet name="2025 SURV Rpt" sheetId="92" r:id="rId10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78" l="1"/>
  <c r="K15" i="78"/>
  <c r="K31" i="78"/>
  <c r="K27" i="78"/>
  <c r="K25" i="78"/>
  <c r="K23" i="78"/>
  <c r="K21" i="78"/>
  <c r="K17" i="78"/>
  <c r="I31" i="78"/>
  <c r="I27" i="78"/>
  <c r="C49" i="79"/>
  <c r="H15" i="91"/>
  <c r="G15" i="91"/>
  <c r="I29" i="78"/>
  <c r="I25" i="78"/>
  <c r="I23" i="78"/>
  <c r="I21" i="78"/>
  <c r="I15" i="78"/>
  <c r="G28" i="91"/>
  <c r="G15" i="78"/>
  <c r="N33" i="78"/>
  <c r="G33" i="78"/>
  <c r="I17" i="78"/>
  <c r="E7" i="89"/>
  <c r="G27" i="78"/>
  <c r="G17" i="78"/>
  <c r="G25" i="78"/>
  <c r="G16" i="86" l="1"/>
  <c r="F42" i="86" l="1"/>
  <c r="F41" i="86"/>
  <c r="G15" i="86" l="1"/>
  <c r="G40" i="86" s="1"/>
  <c r="F15" i="86"/>
  <c r="F37" i="86"/>
  <c r="F27" i="86"/>
  <c r="F11" i="86"/>
  <c r="F9" i="86"/>
  <c r="F8" i="86"/>
  <c r="I191" i="84"/>
  <c r="H191" i="84"/>
  <c r="H184" i="84"/>
  <c r="H165" i="84"/>
  <c r="H154" i="84"/>
  <c r="H140" i="84"/>
  <c r="H136" i="84"/>
  <c r="H133" i="84"/>
  <c r="H121" i="84"/>
  <c r="Q37" i="85" l="1"/>
  <c r="Q34" i="85"/>
  <c r="N184" i="85"/>
  <c r="G31" i="78"/>
  <c r="G23" i="78"/>
  <c r="G21" i="78"/>
  <c r="P21" i="78"/>
  <c r="I19" i="78"/>
  <c r="K19" i="78"/>
  <c r="C205" i="81" s="1"/>
  <c r="C216" i="81"/>
  <c r="C208" i="81"/>
  <c r="C171" i="81"/>
  <c r="C61" i="79"/>
  <c r="C52" i="79"/>
  <c r="S3" i="78"/>
  <c r="P15" i="78"/>
  <c r="P19" i="78" s="1"/>
  <c r="R15" i="78" l="1"/>
  <c r="R19" i="78" s="1"/>
  <c r="C53" i="79"/>
  <c r="C58" i="79"/>
  <c r="C62" i="79" s="1"/>
  <c r="C209" i="81"/>
  <c r="K33" i="78" s="1"/>
  <c r="K35" i="78" s="1"/>
  <c r="K37" i="78" s="1"/>
  <c r="K41" i="78" s="1"/>
  <c r="N21" i="78"/>
  <c r="N35" i="78" s="1"/>
  <c r="E41" i="86"/>
  <c r="R21" i="78"/>
  <c r="C213" i="81" s="1"/>
  <c r="C217" i="81" s="1"/>
  <c r="R33" i="78" s="1"/>
  <c r="G19" i="78"/>
  <c r="E40" i="86" s="1"/>
  <c r="G35" i="78"/>
  <c r="N15" i="78"/>
  <c r="N19" i="78" s="1"/>
  <c r="P33" i="78" l="1"/>
  <c r="P35" i="78" s="1"/>
  <c r="P37" i="78" s="1"/>
  <c r="P41" i="78" s="1"/>
  <c r="I33" i="78"/>
  <c r="I35" i="78" s="1"/>
  <c r="I37" i="78" s="1"/>
  <c r="I41" i="78" s="1"/>
  <c r="N37" i="78"/>
  <c r="N41" i="78" s="1"/>
  <c r="E42" i="86"/>
  <c r="E43" i="86" s="1"/>
  <c r="R35" i="78"/>
  <c r="R37" i="78" s="1"/>
  <c r="R41" i="78" s="1"/>
  <c r="G37" i="78"/>
  <c r="G41" i="78" s="1"/>
</calcChain>
</file>

<file path=xl/sharedStrings.xml><?xml version="1.0" encoding="utf-8"?>
<sst xmlns="http://schemas.openxmlformats.org/spreadsheetml/2006/main" count="4704" uniqueCount="1970">
  <si>
    <t>SCHEDULE C-21</t>
  </si>
  <si>
    <t>REVENUE TAXES</t>
  </si>
  <si>
    <t>Page 1 of 1</t>
  </si>
  <si>
    <t>FLORIDA PUBLIC SERVICE COMMISSION</t>
  </si>
  <si>
    <t xml:space="preserve">                  EXPLANATION:</t>
  </si>
  <si>
    <t xml:space="preserve">Provide  a calculation of the Gross Receipt Tax and Regulatory Assessment Fee for the historical base year, </t>
  </si>
  <si>
    <t xml:space="preserve">       Type of data shown:</t>
  </si>
  <si>
    <t>historical base year + 1, and the test year.</t>
  </si>
  <si>
    <t>XX</t>
  </si>
  <si>
    <t>Projected Test Year Ended 12/31/2025</t>
  </si>
  <si>
    <t>COMPANY: TAMPA ELECTRIC COMPANY</t>
  </si>
  <si>
    <t>Projected Prior Year Ended 12/31/2024</t>
  </si>
  <si>
    <t>Historical Prior Year Ended 12/31/2023</t>
  </si>
  <si>
    <t>DOCKET No. 20210034-EI</t>
  </si>
  <si>
    <t>(Dollars in 000's)</t>
  </si>
  <si>
    <t>Witness: R. J. Latta</t>
  </si>
  <si>
    <t>(1)</t>
  </si>
  <si>
    <t>(2)</t>
  </si>
  <si>
    <t>(3)</t>
  </si>
  <si>
    <t>(4)</t>
  </si>
  <si>
    <t>(5)</t>
  </si>
  <si>
    <t>(6)</t>
  </si>
  <si>
    <t>GROSS RECEIPTS TAX</t>
  </si>
  <si>
    <t>REGULATORY ASSESSMENT FEE</t>
  </si>
  <si>
    <t xml:space="preserve">HISTORICAL </t>
  </si>
  <si>
    <t xml:space="preserve"> </t>
  </si>
  <si>
    <t>TEST</t>
  </si>
  <si>
    <t>Line</t>
  </si>
  <si>
    <t>BASE YEAR</t>
  </si>
  <si>
    <t>BASE YEAR + 1</t>
  </si>
  <si>
    <t>YEAR</t>
  </si>
  <si>
    <t>No.</t>
  </si>
  <si>
    <t>TOTAL OPERATING REVENUES</t>
  </si>
  <si>
    <t>LESS ACCRUED UNBILLED REVENUES</t>
  </si>
  <si>
    <t>BILLED REVENUE</t>
  </si>
  <si>
    <t xml:space="preserve">SALES FOR RESALE </t>
  </si>
  <si>
    <t>DEFERRED CLAUSE</t>
  </si>
  <si>
    <t>OTHER OPERATING REVENUES (REC SALES)</t>
  </si>
  <si>
    <t>OTHER ELECTRIC REVENUE</t>
  </si>
  <si>
    <t>MISCELLANEOUS SERVICE REVENUE</t>
  </si>
  <si>
    <t>RENT FROM ELECTRIC PROPERTY</t>
  </si>
  <si>
    <t>OTHER ADJUSTMENTS (1)</t>
  </si>
  <si>
    <t>TOTAL ADJUSTMENTS</t>
  </si>
  <si>
    <t>ADJUSTED OPERATING REVENUES</t>
  </si>
  <si>
    <t>TAX RATE</t>
  </si>
  <si>
    <t>TAX AMOUNT</t>
  </si>
  <si>
    <t>(1) Outdoor &amp; street lights rental; energy management; uncollectible accounts; Green Power Program revenues; Storm interest income</t>
  </si>
  <si>
    <t>(2) Outdoor &amp; street lights rental; energy management credit; base used for gross receipts expense budget different than final revenue budget</t>
  </si>
  <si>
    <t>(3) Credit for energy management on electric bills recorded in conservation expense; Wage Assignment Revenue; Adjustment required to true up 2022 expense in Feb 2023; Storm interest income</t>
  </si>
  <si>
    <t>(4) Energy Mgmt Credit; Base developed for R.A. Fee budget different from final revenue budget.</t>
  </si>
  <si>
    <t>(5) Unbilled Revenues cited independently on this schedule are included within the "Other Revenues" category on the C-5 Schedule</t>
  </si>
  <si>
    <t>Totals may be affected due to rounding</t>
  </si>
  <si>
    <t>Supporting Schedules: C-5</t>
  </si>
  <si>
    <t>Recap Schedules: C-20</t>
  </si>
  <si>
    <t>REVENUES</t>
  </si>
  <si>
    <t>Account</t>
  </si>
  <si>
    <t>Account Description</t>
  </si>
  <si>
    <t>12ME Amount</t>
  </si>
  <si>
    <t>12 ME Aug Act</t>
  </si>
  <si>
    <t>Variance</t>
  </si>
  <si>
    <t>Electric Residential Sales</t>
  </si>
  <si>
    <t>Electric Commercial and Industrial Sales</t>
  </si>
  <si>
    <t>Electric Public Street and Highway Lighting</t>
  </si>
  <si>
    <t>Electric Other Sales to Public Authorities</t>
  </si>
  <si>
    <t>Electric Sales For Resale</t>
  </si>
  <si>
    <t>Electric Provision for Rate Refunds</t>
  </si>
  <si>
    <t xml:space="preserve">-   </t>
  </si>
  <si>
    <t xml:space="preserve"> -   </t>
  </si>
  <si>
    <t>Electric Miscellaneous Service Revenues</t>
  </si>
  <si>
    <t>Electric Rent from Electric Property</t>
  </si>
  <si>
    <t>Total of these balances is equal to the total of rent, Other Electric, and</t>
  </si>
  <si>
    <t>Electric Interdepartmental Rents</t>
  </si>
  <si>
    <t>unbilled on the op rev's report</t>
  </si>
  <si>
    <t>Electric Other Electric Revenues</t>
  </si>
  <si>
    <t>Revenues frm Transmission of Electricity of Others</t>
  </si>
  <si>
    <t>REG DR Asset Optimization</t>
  </si>
  <si>
    <t>REG DR Defd Fuel and Purchased Power</t>
  </si>
  <si>
    <t>REG DR Defd Capacity</t>
  </si>
  <si>
    <t>REG DR Defd Conservation Electric</t>
  </si>
  <si>
    <t>REG DR Defd Environmental</t>
  </si>
  <si>
    <t>REG DR Defd SPPCRC</t>
  </si>
  <si>
    <t>REG DR Defd (CETM) Clean Energy Trans Mechanism</t>
  </si>
  <si>
    <t>REG CR Defd Fuel and Purchased Power  - Amortiz</t>
  </si>
  <si>
    <t>REG CR Defd Capacity - Amortization</t>
  </si>
  <si>
    <t>REG CR Defd Conservation - Elec - Amortiz</t>
  </si>
  <si>
    <t>REG CR Defd Environmental - Amortization</t>
  </si>
  <si>
    <t>REG CR Defd SPPCRC - Amortization</t>
  </si>
  <si>
    <t>NOX Allowance Sales - Retail</t>
  </si>
  <si>
    <t>NOX Allowance Sales - Wholesale</t>
  </si>
  <si>
    <t>SO2 Allowance Sales - Retail</t>
  </si>
  <si>
    <t>SO2 Allowance Sales - Wholesale</t>
  </si>
  <si>
    <t>REC Sales - Retail</t>
  </si>
  <si>
    <t>REC Sales - Wholesale</t>
  </si>
  <si>
    <t>Interest Inc - Intercompany</t>
  </si>
  <si>
    <t>Input</t>
  </si>
  <si>
    <t xml:space="preserve">Storm Interest Income </t>
  </si>
  <si>
    <t>Total</t>
  </si>
  <si>
    <t>=</t>
  </si>
  <si>
    <t>final 2023 operating rev's per Kyrstin Sargable C-4 MFR</t>
  </si>
  <si>
    <t>Def Income Taxes (Net)</t>
  </si>
  <si>
    <t>Amount</t>
  </si>
  <si>
    <t>Deferred State Income Tax Exp - Cr</t>
  </si>
  <si>
    <t>Deferred Federal Income Tax Exp - Cr</t>
  </si>
  <si>
    <t>DIT State Accelerated Amortization Property - Cr</t>
  </si>
  <si>
    <t>DIT Federal Accelerated Amortization Property - Cr</t>
  </si>
  <si>
    <t>Deferred State Income Tax Exp - Non-Utility</t>
  </si>
  <si>
    <t>Deferred Federal Income Tax Exp - Non-Utility</t>
  </si>
  <si>
    <t>-</t>
  </si>
  <si>
    <t>Provision for Defd Inc Tax - Utility Operating Inc</t>
  </si>
  <si>
    <t>Provision for Defd Inc Tax - Other Inc and Deduct</t>
  </si>
  <si>
    <t>O&amp;M, Fuel, and NET INTERCHANGE</t>
  </si>
  <si>
    <t>Steam Fuel</t>
  </si>
  <si>
    <t>Steam Allowances</t>
  </si>
  <si>
    <t>Other Power Fuel</t>
  </si>
  <si>
    <t>Other Supply Purchased Power</t>
  </si>
  <si>
    <t>REG DR Defd Fuel and Purchased Power - Amortiz</t>
  </si>
  <si>
    <t>REG DR Defd Capacity - Amortization</t>
  </si>
  <si>
    <t>REG CR Defd Fuel and Purchased Power</t>
  </si>
  <si>
    <t>REG CR Defd Capacity</t>
  </si>
  <si>
    <t>O&amp;M, Other</t>
  </si>
  <si>
    <t>July ME</t>
  </si>
  <si>
    <t>Steam Operation Supervision And Engineering</t>
  </si>
  <si>
    <t>Steam Expenses</t>
  </si>
  <si>
    <t>Steam From Other Sources</t>
  </si>
  <si>
    <t>Steam Electric Expenses</t>
  </si>
  <si>
    <t>Miscellaneous Steam Power Expenses</t>
  </si>
  <si>
    <t>Steam Rents</t>
  </si>
  <si>
    <t>Steam Maintenance Supervision and Engineering</t>
  </si>
  <si>
    <t>Steam Maintenance of Structures</t>
  </si>
  <si>
    <t>Steam Maintenance of Boiler Plant</t>
  </si>
  <si>
    <t>Steam Maintenance of Electric Plant</t>
  </si>
  <si>
    <t>Maintenance of Miscellaneous Steam Plant</t>
  </si>
  <si>
    <t>Other Power Operation Supervision and Engineering</t>
  </si>
  <si>
    <t>Other Power Generation Expenses</t>
  </si>
  <si>
    <t>Operation of Energy Storage Equipment</t>
  </si>
  <si>
    <t>Miscellaneous Other Power Generation Expenses</t>
  </si>
  <si>
    <t>Other Power Rents</t>
  </si>
  <si>
    <t>Other Power Maintenance Supervision &amp; Engineering</t>
  </si>
  <si>
    <t>Other Power Maintenance of Structures</t>
  </si>
  <si>
    <t>Other Power Maint Generating &amp; Electric Equipment</t>
  </si>
  <si>
    <t>Maintenance of Misc Other Power Generation Plant</t>
  </si>
  <si>
    <t>Other Supply System Control and Load Dispatching</t>
  </si>
  <si>
    <t>Other Supply Other Expenses</t>
  </si>
  <si>
    <t>Transmission Operation Supervision And Engineering</t>
  </si>
  <si>
    <t>Transmission Load Dispatch - Reliability</t>
  </si>
  <si>
    <t>Transm Load Dispatch-Monitor Operate Transm System</t>
  </si>
  <si>
    <t>Transm Load Dispatch-Transmission Svc &amp; Scheduling</t>
  </si>
  <si>
    <t>Transmission Scheduling Sys Control &amp; Dispatch Svc</t>
  </si>
  <si>
    <t>Transm Reliability Planning &amp; Standards Devlpmt</t>
  </si>
  <si>
    <t>Transmission Service Studies</t>
  </si>
  <si>
    <t>Transmission Generation Interconnection Studies</t>
  </si>
  <si>
    <t>Transm Billed Reliability Planning Stnrds Dev Svcs</t>
  </si>
  <si>
    <t>Transmission Station Expenses</t>
  </si>
  <si>
    <t>Transmission Overhead Line Expenses</t>
  </si>
  <si>
    <t>Transmission Underground Line Expenses</t>
  </si>
  <si>
    <t>Transmission of Electricity by Others</t>
  </si>
  <si>
    <t>Miscellaneous Transmission Expenses</t>
  </si>
  <si>
    <t>Transmission Rents</t>
  </si>
  <si>
    <t>Transmission Maintenance Supervision &amp; Engineering</t>
  </si>
  <si>
    <t>Transmission Maintenance of Structures</t>
  </si>
  <si>
    <t>Transmission Maintenance of Computer Hardware</t>
  </si>
  <si>
    <t>Transmission Maintenance of Computer Software</t>
  </si>
  <si>
    <t>Transmission Maintenance Communication Equipment</t>
  </si>
  <si>
    <t>Transmisison Maint Msc Regional Transmission Plant</t>
  </si>
  <si>
    <t>Transmission Maintenance of Station Equipment</t>
  </si>
  <si>
    <t>Transmission Maintenance of Overhead Lines</t>
  </si>
  <si>
    <t>Transmission Maintenance of Underground Lines</t>
  </si>
  <si>
    <t>Maintenance of Miscellaneous Transmission Plant</t>
  </si>
  <si>
    <t>Distribution Operation Supervision And Engineering</t>
  </si>
  <si>
    <t>Distribution Load Dispatching</t>
  </si>
  <si>
    <t>Distribution Line and Station Supplies &amp; Expenses</t>
  </si>
  <si>
    <t>Distribution Station Expenses</t>
  </si>
  <si>
    <t>Distribution Overhead Line Expenses</t>
  </si>
  <si>
    <t>Distribution Underground Line Expenses</t>
  </si>
  <si>
    <t>Distribution Street Lighting and Signal System Exp</t>
  </si>
  <si>
    <t>Distribution Meter Expenses</t>
  </si>
  <si>
    <t>Distribution Customer Installations Expenses</t>
  </si>
  <si>
    <t>Miscellaneous Distribution Expenses</t>
  </si>
  <si>
    <t>Distribution Rents</t>
  </si>
  <si>
    <t>Distribution Maintenance Supervision &amp; Engineering</t>
  </si>
  <si>
    <t>Distribution Maintenance of Structures</t>
  </si>
  <si>
    <t>Distribution Maintenance of Station Equipment</t>
  </si>
  <si>
    <t>Distribution Maintenance of Structures &amp; Equipment</t>
  </si>
  <si>
    <t>Distribution Maintenance of Overhead Lines</t>
  </si>
  <si>
    <t>Distribution Maintenance of Underground Lines</t>
  </si>
  <si>
    <t>Distribution Maintenance of Line Transformers</t>
  </si>
  <si>
    <t>Distribution Maint Street Lighting &amp; Signal System</t>
  </si>
  <si>
    <t>Distribution Maintenance of Meters</t>
  </si>
  <si>
    <t>Maintenance of Miscellaneous Distribution Plant</t>
  </si>
  <si>
    <t>Customer Accts Supervision</t>
  </si>
  <si>
    <t>Customer Accts Meter Reading Expenses</t>
  </si>
  <si>
    <t>Customer Accts Customer Records and Collection Exp</t>
  </si>
  <si>
    <t>Customer Uncollectible Accounts</t>
  </si>
  <si>
    <t>Miscellaneous Customer Accounts Expense</t>
  </si>
  <si>
    <t>Customer Service Supervision</t>
  </si>
  <si>
    <t>Customer Assistance Expenses</t>
  </si>
  <si>
    <t>Cust Svc Informational &amp; Instructional Advertising</t>
  </si>
  <si>
    <t>Misc Customer Service and Informational Expenses</t>
  </si>
  <si>
    <t>Sales Exp Supervision</t>
  </si>
  <si>
    <t>Sales Demonstrating and Selling Expenses</t>
  </si>
  <si>
    <t>Sales Advertising Expenses</t>
  </si>
  <si>
    <t>Miscellaneous Sales Expenses</t>
  </si>
  <si>
    <t>Administrative and General Salaries</t>
  </si>
  <si>
    <t>Office Supplies and Expenses</t>
  </si>
  <si>
    <t>Administrative Expenses Transferred - Credit</t>
  </si>
  <si>
    <t>Outside Services Employed</t>
  </si>
  <si>
    <t>Property Insurance</t>
  </si>
  <si>
    <t>Injuries and Damages</t>
  </si>
  <si>
    <t>Employee Pensions and Benefits</t>
  </si>
  <si>
    <t>Franchise Requirements</t>
  </si>
  <si>
    <t>Regulatory Commission Expenses</t>
  </si>
  <si>
    <t>Duplicate Charges - Credit</t>
  </si>
  <si>
    <t>General Advertising Expenses</t>
  </si>
  <si>
    <t>Miscellaneous General Expenses</t>
  </si>
  <si>
    <t>Admin &amp; General Rents</t>
  </si>
  <si>
    <t>Admin &amp; General Gas Maintenance of General Plant</t>
  </si>
  <si>
    <t>Admin &amp; General Elec Maintenance of General Plant</t>
  </si>
  <si>
    <t>FERC Balance Sheet Offset Account</t>
  </si>
  <si>
    <t>FERC P&amp;L Offset Account</t>
  </si>
  <si>
    <t>REG DR Defd Environmental  - Amortization</t>
  </si>
  <si>
    <t>REG DR Defd Conservation  Elec - Amortization</t>
  </si>
  <si>
    <t>REG DR Defd SPPCRC – Amortization</t>
  </si>
  <si>
    <t>REG CR Defd Environmental</t>
  </si>
  <si>
    <t>REG CR Defd Conservation - Elec</t>
  </si>
  <si>
    <t>REG CR Defd SPPCRC</t>
  </si>
  <si>
    <t>REG DR Tax Reform</t>
  </si>
  <si>
    <t>REG CR Tax Reform</t>
  </si>
  <si>
    <t>SPP Hartford Lease</t>
  </si>
  <si>
    <t>Depreciation and Amortization</t>
  </si>
  <si>
    <t>Depreciation Expense</t>
  </si>
  <si>
    <t>Depreciation Expense for Asset Retirement Costs</t>
  </si>
  <si>
    <t>Amortization of Limited-Term Electric Plant</t>
  </si>
  <si>
    <t>Amortization of Plant Acquisition Adjustment</t>
  </si>
  <si>
    <t>Unrecov Plant DR Defd - CETM</t>
  </si>
  <si>
    <t>Taxes Other than Income</t>
  </si>
  <si>
    <t>Taxes Other Than Inc Taxes-Utility Operating Inc</t>
  </si>
  <si>
    <t>Income Taxes Current</t>
  </si>
  <si>
    <t>Income Taxes - Utility Operating Income</t>
  </si>
  <si>
    <t>&lt;-- only here for storm interest</t>
  </si>
  <si>
    <t>Provision for Income Taxes</t>
  </si>
  <si>
    <t>Income Taxes - Other Income and Deductions</t>
  </si>
  <si>
    <t>Provision for Defd Inc Taxes-CR Utility Oper Inc</t>
  </si>
  <si>
    <t>Provision for Defd Inc Taxes-CR Other Inc &amp; Deduct</t>
  </si>
  <si>
    <t>Investment Tax Credit Adj - Nonutility Operations</t>
  </si>
  <si>
    <t>Investment Tax Credit Adjustm-Utility Operations</t>
  </si>
  <si>
    <t>Investment Tax Credit (Net)</t>
  </si>
  <si>
    <t>Gains/(Loss) on Disposition</t>
  </si>
  <si>
    <t>Gain Sale of Utility Property</t>
  </si>
  <si>
    <t>Loss Sale of Utility Property</t>
  </si>
  <si>
    <t>Interest Expense Booked</t>
  </si>
  <si>
    <t>Interest on Long-Term Debt</t>
  </si>
  <si>
    <t>Amortization of Debt Discount and Expense</t>
  </si>
  <si>
    <t>Amortization of Loss on Reacquired Debt</t>
  </si>
  <si>
    <t>Amortization of Premium on Debt - Credit</t>
  </si>
  <si>
    <t>Other Interest Expense</t>
  </si>
  <si>
    <t>Interest Exp - Defd Fuel Clause</t>
  </si>
  <si>
    <t>Interest Exp - Defd Capacity Clause</t>
  </si>
  <si>
    <t>Interest Exp - Defd Environmental Clause</t>
  </si>
  <si>
    <t>Interest Exp - Defd Conservation Clause</t>
  </si>
  <si>
    <t>Interest Exp - Defd Storm Clause</t>
  </si>
  <si>
    <t>Interest Exp - Defd CETM</t>
  </si>
  <si>
    <t>Interest Exp - Miscellaneous</t>
  </si>
  <si>
    <t>FERC 431 Adjustment</t>
  </si>
  <si>
    <t>Subtotal</t>
  </si>
  <si>
    <t>Interest Expense</t>
  </si>
  <si>
    <t>Interest Exp - AR Securitization</t>
  </si>
  <si>
    <t>Interest Exp - Customer Deposits</t>
  </si>
  <si>
    <t>Interest Exp - Deferred Cost Recovery</t>
  </si>
  <si>
    <t xml:space="preserve">this is used for the end of year tax recon. </t>
  </si>
  <si>
    <t>Interest Exp - Derivative Interest Cap</t>
  </si>
  <si>
    <t xml:space="preserve">this has the clause interest expense numbers in as the opposite sign. </t>
  </si>
  <si>
    <t xml:space="preserve">should consider mapping this to the FERC accounts </t>
  </si>
  <si>
    <t>Interest Exp - Credit Facilities</t>
  </si>
  <si>
    <t>Interest Exp - Other Short Term Borrowing</t>
  </si>
  <si>
    <t>Interest Exp - Intercompany</t>
  </si>
  <si>
    <t>Total Interest Expense</t>
  </si>
  <si>
    <t>NOI Calculation</t>
  </si>
  <si>
    <t>Operating Revenues</t>
  </si>
  <si>
    <t>O&amp;M Fuel and Interchange</t>
  </si>
  <si>
    <t>O&amp;M Other</t>
  </si>
  <si>
    <t>Depr &amp; Amort</t>
  </si>
  <si>
    <t>Taxes other than Inc</t>
  </si>
  <si>
    <t>Gain/(Loss) on Disposition</t>
  </si>
  <si>
    <t>Operating Income Before Taxes</t>
  </si>
  <si>
    <t>Less: Income Taxes</t>
  </si>
  <si>
    <t>Less: Deferred Income Taxes</t>
  </si>
  <si>
    <t xml:space="preserve">Less: ITC </t>
  </si>
  <si>
    <t>NOI</t>
  </si>
  <si>
    <t>Franchise Fee Revenue</t>
  </si>
  <si>
    <t>Residential Franchise Revenue</t>
  </si>
  <si>
    <t>Commercial Small Franchise Revenue</t>
  </si>
  <si>
    <t>Commercial Large Franchise Revenue</t>
  </si>
  <si>
    <t>Industrial-Other Small Franchise Revenue</t>
  </si>
  <si>
    <t>Industrial-Other Large Franchise Revenue</t>
  </si>
  <si>
    <t>Public Street HW Lighting Franchise Revenue</t>
  </si>
  <si>
    <t>Oth Sales Public Authority Franchise Revenue</t>
  </si>
  <si>
    <t>x</t>
  </si>
  <si>
    <t>Less:</t>
  </si>
  <si>
    <t>Gross Receipts Tax Revenue</t>
  </si>
  <si>
    <t>Residential Gross Receipts Tax Revenue</t>
  </si>
  <si>
    <t>Commercial Small Gross Receipts Tax Revenue</t>
  </si>
  <si>
    <t>Commercial Large Gross Receipts Tax Revenue</t>
  </si>
  <si>
    <t>Industrial-Phosphate Small Gross Receipts Tax Rev</t>
  </si>
  <si>
    <t>Industrial-Phosphate Large Gross Receipts Tax Rev</t>
  </si>
  <si>
    <t>Industrial-Other Small Gross Receipts Tax Rev</t>
  </si>
  <si>
    <t>Industrial-Other Large Gross Receipts Tax Revenue</t>
  </si>
  <si>
    <t>Public Street HW Lighting Gross Receipts Tax Rev</t>
  </si>
  <si>
    <t>Oth Sales Public Authority Gross Receipts Tax Rev</t>
  </si>
  <si>
    <t>Add:</t>
  </si>
  <si>
    <t>Lease Accounts</t>
  </si>
  <si>
    <t>Long Term Lease</t>
  </si>
  <si>
    <t>Short Term Lease</t>
  </si>
  <si>
    <t>Fuel Revenue</t>
  </si>
  <si>
    <t>Residential Sales Fuel Adjustment Revenue</t>
  </si>
  <si>
    <t>Commercial Small Sales Fuel Adjustment Revenue</t>
  </si>
  <si>
    <t>Commercial Large Sales Fuel Adjustment</t>
  </si>
  <si>
    <t>Industrial-Phosphate Small Sales Fuel Adjustment</t>
  </si>
  <si>
    <t>Industrial-Phosphate Large Sales Fuel Adjustment</t>
  </si>
  <si>
    <t>Industrial-Other Small Sales Fuel Adjustment Rev</t>
  </si>
  <si>
    <t>Industrial-Other Large Sales Fuel Adjustment</t>
  </si>
  <si>
    <t>Public Street HW Lighting Sales Fuel Adjustment</t>
  </si>
  <si>
    <t>Oth Sales Public Authority Sales Fuel Adjustment</t>
  </si>
  <si>
    <t>Fuel Revenue Billed</t>
  </si>
  <si>
    <t>Deferred Fuel Revenue</t>
  </si>
  <si>
    <t>Total Fuel Revenue</t>
  </si>
  <si>
    <t>Capacity Revenue</t>
  </si>
  <si>
    <t>Residential Capacity Revenue</t>
  </si>
  <si>
    <t>Commercial Small Capacity Revenue</t>
  </si>
  <si>
    <t>Commercial Large Capacity Revenue</t>
  </si>
  <si>
    <t>Industrial-Phosphate Small Capacity Revenue</t>
  </si>
  <si>
    <t>Industrial-Phosphate Large Capacity Revenue</t>
  </si>
  <si>
    <t>Industrial-Other Small Capacity Revenue</t>
  </si>
  <si>
    <t>Industrial-Other Large Capacity Revenue</t>
  </si>
  <si>
    <t>Public Street HW Lighting Capacity Revenue</t>
  </si>
  <si>
    <t>Oth Sales Public Authority Capacity Revenue</t>
  </si>
  <si>
    <t>Capacity Revenue Billed</t>
  </si>
  <si>
    <t>Deferred Capacity Revenue</t>
  </si>
  <si>
    <t>Total Capacity Revenue</t>
  </si>
  <si>
    <t>Conservation Revenue</t>
  </si>
  <si>
    <t>Residential Conservation Revenue</t>
  </si>
  <si>
    <t>Commercial Small Conservation Revenue</t>
  </si>
  <si>
    <t>Commercial Large Conservation Revenue</t>
  </si>
  <si>
    <t>Industrial-Phosphate Small Conservation Revenue</t>
  </si>
  <si>
    <t>Industrial-Phosphate Large Conservation Revenue</t>
  </si>
  <si>
    <t>Industrial-Other Small Conservation Revenue</t>
  </si>
  <si>
    <t>Industrial-Other Large Conservation Revenue</t>
  </si>
  <si>
    <t>Public Street HW Lighting Conservation Revenue</t>
  </si>
  <si>
    <t>Oth Sales Public Authority Conservation Revenue</t>
  </si>
  <si>
    <t>Conservation Revenue Billed</t>
  </si>
  <si>
    <t>Deferred Conservation Revenue</t>
  </si>
  <si>
    <t>Total Conservation Revenue</t>
  </si>
  <si>
    <t>ECRC Revenue</t>
  </si>
  <si>
    <t>Residential Environmental Revenue</t>
  </si>
  <si>
    <t>Commercial Small Environmental Revenue</t>
  </si>
  <si>
    <t>Commercial Large Environmental Revenue</t>
  </si>
  <si>
    <t>Industrial-Phosphate Small Environmental Revenue</t>
  </si>
  <si>
    <t>Industrial-Phosphate Large Environmental Revenue</t>
  </si>
  <si>
    <t>Industrial-Other Small Environmental Revenue</t>
  </si>
  <si>
    <t>Industrial-Other Large Environmental Revenue</t>
  </si>
  <si>
    <t>Public Street HW Lighting Environmental Revenue</t>
  </si>
  <si>
    <t>Oth Sales Public Authority Environmental Revenue</t>
  </si>
  <si>
    <t>ECRC Revenue Billed</t>
  </si>
  <si>
    <t>Deferred ECRC Revenue</t>
  </si>
  <si>
    <t>Total ECRC Revenue</t>
  </si>
  <si>
    <t>SPPCRC Revenue</t>
  </si>
  <si>
    <t>Residential Storm Revenue</t>
  </si>
  <si>
    <t>Commercial Small Storm Revenue</t>
  </si>
  <si>
    <t>Commercial Large Storm Revenue</t>
  </si>
  <si>
    <t>Industrial-Phosphate Small Storm Revenue</t>
  </si>
  <si>
    <t>Industrial-Phosphate Large Storm Revenue</t>
  </si>
  <si>
    <t>Industrial-Other Small Storm Revenue</t>
  </si>
  <si>
    <t>Industrial-Other Large Storm Revenue</t>
  </si>
  <si>
    <t>Public Street HW Lighting Storm Revenue</t>
  </si>
  <si>
    <t>Oth Sales Public Authority Storm Revenue</t>
  </si>
  <si>
    <t>SPPCRC Revenue Billed</t>
  </si>
  <si>
    <t>Deferred SPPCRC Revenue</t>
  </si>
  <si>
    <t>Total SPPCRC Revenue</t>
  </si>
  <si>
    <t>CETM Revenue</t>
  </si>
  <si>
    <t>Residential CETM Revenue</t>
  </si>
  <si>
    <t>Commercial Small CETM Revenue</t>
  </si>
  <si>
    <t>Commercial Large CETM Revenue</t>
  </si>
  <si>
    <t>Industrial-Phosphate Small CETM Revenue</t>
  </si>
  <si>
    <t>Industrial-Phosphate Large CETM Revenue</t>
  </si>
  <si>
    <t>Industrial-Other Small CETM Revenue</t>
  </si>
  <si>
    <t>Industrial-Other Large CETM Revenue</t>
  </si>
  <si>
    <t>Public Street HW Lighting CETM Revenue</t>
  </si>
  <si>
    <t>Oth Sales Public Authority CETM Revenue</t>
  </si>
  <si>
    <t>CETM Revenue Billed</t>
  </si>
  <si>
    <t>Deferred CETM Revenue</t>
  </si>
  <si>
    <t>Total CETM Revenue</t>
  </si>
  <si>
    <t>DEFERRED CLAUSE INTEREST INCOME</t>
  </si>
  <si>
    <t>Interest Inc - Defd Fuel Clause</t>
  </si>
  <si>
    <t>Interest Inc - Defd Capacity Clause</t>
  </si>
  <si>
    <t>Interest Inc - Defd Conservation Clause</t>
  </si>
  <si>
    <t>Interest Inc - Defd Environmental Clause</t>
  </si>
  <si>
    <t>Interest Inc - Defd Storm Clause</t>
  </si>
  <si>
    <t>Total Deferred Recovery Clause Interest Income</t>
  </si>
  <si>
    <t>Deferred Income Taxes</t>
  </si>
  <si>
    <t>Deferred Federal Income Tax Exp</t>
  </si>
  <si>
    <t>Deferred Federal Income Tax Exp - Cr Non-Utility</t>
  </si>
  <si>
    <t>DIT Federal Accelerated Amortization Property</t>
  </si>
  <si>
    <t>DIT Federal - Other Property</t>
  </si>
  <si>
    <t>DIT Federal - Other Property - Cr</t>
  </si>
  <si>
    <t>DIT Federal Accel Amort</t>
  </si>
  <si>
    <t>Deferred State Income Tax Exp</t>
  </si>
  <si>
    <t>Deferred State Income Tax Exp - Cr Non-Utility</t>
  </si>
  <si>
    <t>DIT State Accelerated Amortization Property</t>
  </si>
  <si>
    <t>DIT State - Other Property</t>
  </si>
  <si>
    <t>DIT State - Other Property - Cr</t>
  </si>
  <si>
    <t>Deferred Income Tax Expense - Foreign</t>
  </si>
  <si>
    <t>Income Tax Expense-Deferred sent to Balance Sheet</t>
  </si>
  <si>
    <t>Total Deferred Income Taxes</t>
  </si>
  <si>
    <t>Financial Statement Item</t>
  </si>
  <si>
    <t>Account Number</t>
  </si>
  <si>
    <t>Text for B/S P&amp;L item</t>
  </si>
  <si>
    <t>Company Code</t>
  </si>
  <si>
    <t>Total of reporting period</t>
  </si>
  <si>
    <t>35</t>
  </si>
  <si>
    <t>4400010</t>
  </si>
  <si>
    <t>4400010 Residential Base Revenue</t>
  </si>
  <si>
    <t>2201</t>
  </si>
  <si>
    <t>4400020</t>
  </si>
  <si>
    <t>4400020 Residential Sales Fuel Adjustment Revenue</t>
  </si>
  <si>
    <t>4400030</t>
  </si>
  <si>
    <t>4400030 Residential Capacity Revenue</t>
  </si>
  <si>
    <t>4400040</t>
  </si>
  <si>
    <t>4400040 Residential Conservation Revenue</t>
  </si>
  <si>
    <t>4400050</t>
  </si>
  <si>
    <t>4400050 Residential Environmental Revenue</t>
  </si>
  <si>
    <t>4400060</t>
  </si>
  <si>
    <t>4400060 Residential Franchise Revenue</t>
  </si>
  <si>
    <t>4400070</t>
  </si>
  <si>
    <t>4400070 Residential Gross Receipts Tax Revenue</t>
  </si>
  <si>
    <t>4400090</t>
  </si>
  <si>
    <t>4400090 Residential Storm Revenue</t>
  </si>
  <si>
    <t>4400091</t>
  </si>
  <si>
    <t>4400091 Residential CETM Revenue</t>
  </si>
  <si>
    <t>4400092</t>
  </si>
  <si>
    <t>4400092 Residential Storm Surcharge</t>
  </si>
  <si>
    <t/>
  </si>
  <si>
    <t>Total Residential</t>
  </si>
  <si>
    <t>34</t>
  </si>
  <si>
    <t>4491010</t>
  </si>
  <si>
    <t>4491010 Residential Provision for Refund</t>
  </si>
  <si>
    <t>Total Provison for Rate Refund</t>
  </si>
  <si>
    <t>27</t>
  </si>
  <si>
    <t>36</t>
  </si>
  <si>
    <t>4420010</t>
  </si>
  <si>
    <t>4420010 Commercial Small Base Revenue</t>
  </si>
  <si>
    <t>4420020</t>
  </si>
  <si>
    <t>4420020 Commercial Small Sales Fuel Adjustment Revenue</t>
  </si>
  <si>
    <t>4420030</t>
  </si>
  <si>
    <t>4420030 Commercial Small Capacity Revenue</t>
  </si>
  <si>
    <t>4420040</t>
  </si>
  <si>
    <t>4420040 Commercial Small Conservation Revenue</t>
  </si>
  <si>
    <t>4420050</t>
  </si>
  <si>
    <t>4420050 Commercial Small Environmental Revenue</t>
  </si>
  <si>
    <t>4420060</t>
  </si>
  <si>
    <t>4420060 Commercial Small Franchise Revenue</t>
  </si>
  <si>
    <t>4420070</t>
  </si>
  <si>
    <t>4420070 Commercial Small Gross Receipts Tax Revenue</t>
  </si>
  <si>
    <t>4420090</t>
  </si>
  <si>
    <t>4420090 Commercial Small Storm Revenue</t>
  </si>
  <si>
    <t>4420091</t>
  </si>
  <si>
    <t>4420091 Commercial Small CETM Revenue</t>
  </si>
  <si>
    <t>4420092</t>
  </si>
  <si>
    <t>4420092 Commercial Small Storm Surcharge</t>
  </si>
  <si>
    <t>Total Small</t>
  </si>
  <si>
    <t>37</t>
  </si>
  <si>
    <t>4420110</t>
  </si>
  <si>
    <t>4420110 Commercial Large Base Revenue</t>
  </si>
  <si>
    <t>4420120</t>
  </si>
  <si>
    <t>4420120 Commercial Large Sales Fuel Adjustment</t>
  </si>
  <si>
    <t>4420130</t>
  </si>
  <si>
    <t>4420130 Commercial Large Capacity Revenue</t>
  </si>
  <si>
    <t>4420140</t>
  </si>
  <si>
    <t>4420140 Commercial Large Conservation Revenue</t>
  </si>
  <si>
    <t>4420150</t>
  </si>
  <si>
    <t>4420150 Commercial Large Environmental Revenue</t>
  </si>
  <si>
    <t>4420160</t>
  </si>
  <si>
    <t>4420160 Commercial Large Franchise Revenue</t>
  </si>
  <si>
    <t>4420170</t>
  </si>
  <si>
    <t>4420170 Commercial Large Gross Receipts Tax Revenue</t>
  </si>
  <si>
    <t>4420180</t>
  </si>
  <si>
    <t>4420180 Commercial Large Optional Billing Provision</t>
  </si>
  <si>
    <t>4420190</t>
  </si>
  <si>
    <t>4420190 Commercial Large Storm Revenue</t>
  </si>
  <si>
    <t>4420191</t>
  </si>
  <si>
    <t>4420191 Commercial Large CETM Revenue</t>
  </si>
  <si>
    <t>4420192</t>
  </si>
  <si>
    <t>4420192 Commercial Large Storm Surcharge</t>
  </si>
  <si>
    <t>Total Large</t>
  </si>
  <si>
    <t>38</t>
  </si>
  <si>
    <t>4491020</t>
  </si>
  <si>
    <t>4491020 Commerical Provision for Refund</t>
  </si>
  <si>
    <t>28</t>
  </si>
  <si>
    <t>Total Commercial</t>
  </si>
  <si>
    <t>41</t>
  </si>
  <si>
    <t>4420210</t>
  </si>
  <si>
    <t>4420210 Industrial-Phosphate Small Base Revenue</t>
  </si>
  <si>
    <t>4420220</t>
  </si>
  <si>
    <t>4420220 Industrial-Phosphate Small Sales Fuel Adjustment</t>
  </si>
  <si>
    <t>4420230</t>
  </si>
  <si>
    <t>4420230 Industrial-Phosphate Small Capacity Revenue</t>
  </si>
  <si>
    <t>4420240</t>
  </si>
  <si>
    <t>4420240 Industrial-Phosphate Small Conservation Revenue</t>
  </si>
  <si>
    <t>4420250</t>
  </si>
  <si>
    <t>4420250 Industrial-Phosphate Small Environmental Revenue</t>
  </si>
  <si>
    <t>4420270</t>
  </si>
  <si>
    <t>4420270 Industrial-Phosphate Small Gross Receipts Tax Rev</t>
  </si>
  <si>
    <t>4420290</t>
  </si>
  <si>
    <t>4420290 Industrial-Phosphate Small Storm Revenue</t>
  </si>
  <si>
    <t>4420291</t>
  </si>
  <si>
    <t>4420291 Industrial-Phosphate Small CETM Revenue</t>
  </si>
  <si>
    <t>4420292</t>
  </si>
  <si>
    <t>4420292 Industrial-Phosphate Small Storm Surcharge</t>
  </si>
  <si>
    <t>42</t>
  </si>
  <si>
    <t>4420310</t>
  </si>
  <si>
    <t>4420310 Industrial-Phosphate Large Base Revenue</t>
  </si>
  <si>
    <t>4420320</t>
  </si>
  <si>
    <t>4420320 Industrial-Phosphate Large Sales Fuel Adjustment</t>
  </si>
  <si>
    <t>4420330</t>
  </si>
  <si>
    <t>4420330 Industrial-Phosphate Large Capacity Revenue</t>
  </si>
  <si>
    <t>4420340</t>
  </si>
  <si>
    <t>4420340 Industrial-Phosphate Large Conservation Revenue</t>
  </si>
  <si>
    <t>4420350</t>
  </si>
  <si>
    <t>4420350 Industrial-Phosphate Large Environmental Revenue</t>
  </si>
  <si>
    <t>4420370</t>
  </si>
  <si>
    <t>4420370 Industrial-Phosphate Large Gross Receipts Tax Rev</t>
  </si>
  <si>
    <t>4420380</t>
  </si>
  <si>
    <t>4420380 Industrial-Phosphate Large Optional Billing Provsn</t>
  </si>
  <si>
    <t>4420390</t>
  </si>
  <si>
    <t>4420390 Industrial-Phosphate Large Storm Revenue</t>
  </si>
  <si>
    <t>4420391</t>
  </si>
  <si>
    <t>4420391 Industrial-Phosphate Large CETM Revenue</t>
  </si>
  <si>
    <t>4420392</t>
  </si>
  <si>
    <t>4420392 Industrial-Phosphate Large Storm Surcharge</t>
  </si>
  <si>
    <t>43</t>
  </si>
  <si>
    <t>4491030</t>
  </si>
  <si>
    <t>4491030 Industrial-Phosphate Provision for Refund</t>
  </si>
  <si>
    <t>39</t>
  </si>
  <si>
    <t>Total Industrial-Phosphate</t>
  </si>
  <si>
    <t>44</t>
  </si>
  <si>
    <t>4420410</t>
  </si>
  <si>
    <t>4420410 Industrial-Other Small Base Revenue</t>
  </si>
  <si>
    <t>4420420</t>
  </si>
  <si>
    <t>4420420 Industrial-Other Small Sales Fuel Adjustment Rev</t>
  </si>
  <si>
    <t>4420430</t>
  </si>
  <si>
    <t>4420430 Industrial-Other Small Capacity Revenue</t>
  </si>
  <si>
    <t>4420440</t>
  </si>
  <si>
    <t>4420440 Industrial-Other Small Conservation Revenue</t>
  </si>
  <si>
    <t>4420450</t>
  </si>
  <si>
    <t>4420450 Industrial-Other Small Environmental Revenue</t>
  </si>
  <si>
    <t>4420460</t>
  </si>
  <si>
    <t>4420460 Industrial-Other Small Franchise Revenue</t>
  </si>
  <si>
    <t>4420470</t>
  </si>
  <si>
    <t>4420470 Industrial-Other Small Gross Receipts Tax Rev</t>
  </si>
  <si>
    <t>4420490</t>
  </si>
  <si>
    <t>4420490 Industrial-Other Small Storm Revenue</t>
  </si>
  <si>
    <t>4420491</t>
  </si>
  <si>
    <t>4420491 Industrial-Other Small CETM Revenue</t>
  </si>
  <si>
    <t>4420492</t>
  </si>
  <si>
    <t>4420492 Industrial-Other Small Storm Surcharge</t>
  </si>
  <si>
    <t>45</t>
  </si>
  <si>
    <t>4420510</t>
  </si>
  <si>
    <t>4420510 Industrial-Other Large Base Revenue</t>
  </si>
  <si>
    <t>4420520</t>
  </si>
  <si>
    <t>4420520 Industrial-Other Large Sales Fuel Adjustment</t>
  </si>
  <si>
    <t>4420530</t>
  </si>
  <si>
    <t>4420530 Industrial-Other Large Capacity Revenue</t>
  </si>
  <si>
    <t>4420540</t>
  </si>
  <si>
    <t>4420540 Industrial-Other Large Conservation Revenue</t>
  </si>
  <si>
    <t>4420550</t>
  </si>
  <si>
    <t>4420550 Industrial-Other Large Environmental Revenue</t>
  </si>
  <si>
    <t>4420560</t>
  </si>
  <si>
    <t>4420560 Industrial-Other Large Franchise Revenue</t>
  </si>
  <si>
    <t>4420570</t>
  </si>
  <si>
    <t>4420570 Industrial-Other Large Gross Receipts Tax Revenue</t>
  </si>
  <si>
    <t>4420580</t>
  </si>
  <si>
    <t>4420580 Industrial-Other Large Optional Billing Provision</t>
  </si>
  <si>
    <t>4420590</t>
  </si>
  <si>
    <t>4420590 Industrial-Other Large Storm Revenue</t>
  </si>
  <si>
    <t>4420591</t>
  </si>
  <si>
    <t>4420591 Industrial-Other Large CETM Revenue</t>
  </si>
  <si>
    <t>4420592</t>
  </si>
  <si>
    <t>4420592 Industrial-Other Large Storm Surcharge</t>
  </si>
  <si>
    <t>46</t>
  </si>
  <si>
    <t>4491040</t>
  </si>
  <si>
    <t>4491040 Industrial-Other Provision for Refund</t>
  </si>
  <si>
    <t>40</t>
  </si>
  <si>
    <t>Total Industrial-Other</t>
  </si>
  <si>
    <t>29</t>
  </si>
  <si>
    <t>Total Industrial</t>
  </si>
  <si>
    <t>47</t>
  </si>
  <si>
    <t>4440010</t>
  </si>
  <si>
    <t>4440010 Public Street HW Lighting Base Revenue</t>
  </si>
  <si>
    <t>4440020</t>
  </si>
  <si>
    <t>4440020 Public Street HW Lighting Sales Fuel Adjustment</t>
  </si>
  <si>
    <t>4440030</t>
  </si>
  <si>
    <t>4440030 Public Street HW Lighting Capacity Revenue</t>
  </si>
  <si>
    <t>4440040</t>
  </si>
  <si>
    <t>4440040 Public Street HW Lighting Conservation Revenue</t>
  </si>
  <si>
    <t>4440050</t>
  </si>
  <si>
    <t>4440050 Public Street HW Lighting Environmental Revenue</t>
  </si>
  <si>
    <t>4440060</t>
  </si>
  <si>
    <t>4440060 Public Street HW Lighting Franchise Revenue</t>
  </si>
  <si>
    <t>4440070</t>
  </si>
  <si>
    <t>4440070 Public Street HW Lighting Gross Receipts Tax Rev</t>
  </si>
  <si>
    <t>4440090</t>
  </si>
  <si>
    <t>4440090 Public Street HW Lighting Storm Revenue</t>
  </si>
  <si>
    <t>4440091</t>
  </si>
  <si>
    <t>4440091 Public Street HW Lighting CETM Revenue</t>
  </si>
  <si>
    <t>4440092</t>
  </si>
  <si>
    <t>4440092 Public Street HW Lighting Storm Surcharge</t>
  </si>
  <si>
    <t>Total Public Street and Highway Lighting</t>
  </si>
  <si>
    <t>48</t>
  </si>
  <si>
    <t>4491050</t>
  </si>
  <si>
    <t>4491050 Public Street HW Lighting Provision for Refund</t>
  </si>
  <si>
    <t>Total Provision for Rate Refund</t>
  </si>
  <si>
    <t>30</t>
  </si>
  <si>
    <t>49</t>
  </si>
  <si>
    <t>4450010</t>
  </si>
  <si>
    <t>4450010 Oth Sales Public Authority Base Revenue</t>
  </si>
  <si>
    <t>4450020</t>
  </si>
  <si>
    <t>4450020 Oth Sales Public Authority Sales Fuel Adjustment</t>
  </si>
  <si>
    <t>4450030</t>
  </si>
  <si>
    <t>4450030 Oth Sales Public Authority Capacity Revenue</t>
  </si>
  <si>
    <t>4450040</t>
  </si>
  <si>
    <t>4450040 Oth Sales Public Authority Conservation Revenue</t>
  </si>
  <si>
    <t>4450050</t>
  </si>
  <si>
    <t>4450050 Oth Sales Public Authority Environmental Revenue</t>
  </si>
  <si>
    <t>4450060</t>
  </si>
  <si>
    <t>4450060 Oth Sales Public Authority Franchise Revenue</t>
  </si>
  <si>
    <t>4450070</t>
  </si>
  <si>
    <t>4450070 Oth Sales Public Authority Gross Receipts Tax Rev</t>
  </si>
  <si>
    <t>4450080</t>
  </si>
  <si>
    <t>4450080 Oth Sales Public Authority Optional Billing Provsn</t>
  </si>
  <si>
    <t>4450090</t>
  </si>
  <si>
    <t>4450090 Oth Sales Public Authority Storm Revenue</t>
  </si>
  <si>
    <t>4450091</t>
  </si>
  <si>
    <t>4450091 Oth Sales Public Authority CETM Revenue</t>
  </si>
  <si>
    <t>4450092</t>
  </si>
  <si>
    <t>4450092 Oth Sales Public Authority Storm Surcharge</t>
  </si>
  <si>
    <t>Total Other Sales to Public Authorities</t>
  </si>
  <si>
    <t>50</t>
  </si>
  <si>
    <t>4491060</t>
  </si>
  <si>
    <t>4491060 Oth Sales to Public Authority Provision for Refund</t>
  </si>
  <si>
    <t>31</t>
  </si>
  <si>
    <t>51</t>
  </si>
  <si>
    <t>4073020</t>
  </si>
  <si>
    <t>4073020 REG DR Defd Fuel and Purchased Power</t>
  </si>
  <si>
    <t>4073022</t>
  </si>
  <si>
    <t>4073022 REG DR Asset Optimization</t>
  </si>
  <si>
    <t>4073030</t>
  </si>
  <si>
    <t>4073030 REG DR Defd Capacity</t>
  </si>
  <si>
    <t>4073040</t>
  </si>
  <si>
    <t>4073040 REG DR Defd Conservation - Electric</t>
  </si>
  <si>
    <t>4073050</t>
  </si>
  <si>
    <t>4073050 REG DR Defd Environmental</t>
  </si>
  <si>
    <t>4073090</t>
  </si>
  <si>
    <t>4073090 REG DR Defd Storm Protection Clause</t>
  </si>
  <si>
    <t>4073213</t>
  </si>
  <si>
    <t>4073213 REG DR Defd (CETM) Clean Energy Trans Mechanism</t>
  </si>
  <si>
    <t>4074031</t>
  </si>
  <si>
    <t>4074031 REG CR Defd Capacity - Amortization</t>
  </si>
  <si>
    <t>4074041</t>
  </si>
  <si>
    <t>4074041 REG CR Defd Conservation  - Elec - Amortization</t>
  </si>
  <si>
    <t>4074051</t>
  </si>
  <si>
    <t>4074051 REG CR Defd Environmental - Amortization</t>
  </si>
  <si>
    <t>4074091</t>
  </si>
  <si>
    <t>4074091 REG CR Defd Storm Protection Clause - Amortization</t>
  </si>
  <si>
    <t>Total Deferred Clause Recovery Revenue</t>
  </si>
  <si>
    <t>32</t>
  </si>
  <si>
    <t>53</t>
  </si>
  <si>
    <t>4560900</t>
  </si>
  <si>
    <t>4560900 Unbilled Revenue</t>
  </si>
  <si>
    <t>Total Accrued Unbilled Revenue</t>
  </si>
  <si>
    <t>55</t>
  </si>
  <si>
    <t>4470010</t>
  </si>
  <si>
    <t>4470010 Recoverable Retail Non-Separated Sales for Resale</t>
  </si>
  <si>
    <t>4470011</t>
  </si>
  <si>
    <t>4470011 Non-Recoverable Retail Non-Separated Sales Resale</t>
  </si>
  <si>
    <t>4470012</t>
  </si>
  <si>
    <t>4470012 Recoverable Retail Non-Sep Sales Resale-Margin</t>
  </si>
  <si>
    <t>Total Interchange Sales</t>
  </si>
  <si>
    <t>56</t>
  </si>
  <si>
    <t>4510100</t>
  </si>
  <si>
    <t>4510100 Misc Svc Rev - Connection - Same Day Service</t>
  </si>
  <si>
    <t>4510101</t>
  </si>
  <si>
    <t>4510101 Misc Svc Rev - Connection - Saturday</t>
  </si>
  <si>
    <t>4510102</t>
  </si>
  <si>
    <t>4510102 Misc Svc Rev - Reconnect - at Pole</t>
  </si>
  <si>
    <t>4510103</t>
  </si>
  <si>
    <t>4510103 Misc Svc Rev - Reconnect - Subsequent Subscriber</t>
  </si>
  <si>
    <t>4510104</t>
  </si>
  <si>
    <t>4510104 Misc Svc Rev - Reconnect - at Meter</t>
  </si>
  <si>
    <t>4510107</t>
  </si>
  <si>
    <t>4510107 Misc Svc Rev - Late Payment Fee</t>
  </si>
  <si>
    <t>4510108</t>
  </si>
  <si>
    <t>4510108 Misc Svc Rev - Initial Turn On</t>
  </si>
  <si>
    <t>4510109</t>
  </si>
  <si>
    <t>4510109 Misc Svc Rev - Temp. Svcs</t>
  </si>
  <si>
    <t>4510110</t>
  </si>
  <si>
    <t>4510110 Misc Svc Rev - Tampering</t>
  </si>
  <si>
    <t>4510111</t>
  </si>
  <si>
    <t>4510111 Misc Svc Rev - Returned Check</t>
  </si>
  <si>
    <t>4510112</t>
  </si>
  <si>
    <t>4510112 Misc Svc Rev - Field Credit Check</t>
  </si>
  <si>
    <t>4510113</t>
  </si>
  <si>
    <t>4510113 Misc Svc Rev - Billing Adjustments</t>
  </si>
  <si>
    <t>4510800</t>
  </si>
  <si>
    <t>4510800 Miscellaneous Service Revenues - Other</t>
  </si>
  <si>
    <t>Total Miscellaneous Service Revenues</t>
  </si>
  <si>
    <t>57</t>
  </si>
  <si>
    <t>4540010</t>
  </si>
  <si>
    <t>4540010 Rental Revenue - Commercial Property</t>
  </si>
  <si>
    <t>4540020</t>
  </si>
  <si>
    <t>4540020 Rental Revenue - Agricultural Property</t>
  </si>
  <si>
    <t>4540030</t>
  </si>
  <si>
    <t>4540030 Rental Revenue - Electric Equipment</t>
  </si>
  <si>
    <t>4540040</t>
  </si>
  <si>
    <t>4540040 Rental Revenue - Big Bend Station</t>
  </si>
  <si>
    <t>4540081</t>
  </si>
  <si>
    <t>4540081 Rental Revenue - Pole Attachments - Distribution</t>
  </si>
  <si>
    <t>4540700</t>
  </si>
  <si>
    <t>4540700 Rental Revenue - Intercompany</t>
  </si>
  <si>
    <t>4540701</t>
  </si>
  <si>
    <t>4540701 Rental Revenue - Intercompany - Asset Usage Fee</t>
  </si>
  <si>
    <t>4540800</t>
  </si>
  <si>
    <t>4540800 Rental Revenue - MetroLink</t>
  </si>
  <si>
    <t>4550000</t>
  </si>
  <si>
    <t>4550000 Interdepartmental Rents</t>
  </si>
  <si>
    <t>4550001</t>
  </si>
  <si>
    <t>4550001 Interdepartmental Rents - Asset Usage Fee</t>
  </si>
  <si>
    <t>Total Rent from Electric Property</t>
  </si>
  <si>
    <t>58</t>
  </si>
  <si>
    <t>4560020</t>
  </si>
  <si>
    <t>4560020 Other Revenue - At-Cost Job Orders</t>
  </si>
  <si>
    <t>4560030</t>
  </si>
  <si>
    <t>4560030 Other Revenue - Sales Tax</t>
  </si>
  <si>
    <t>4560050</t>
  </si>
  <si>
    <t>4560050 Other Revenue - Training Modules</t>
  </si>
  <si>
    <t>4560080</t>
  </si>
  <si>
    <t>4560080 Other Revenue - Cogen Maintenance - Transmission</t>
  </si>
  <si>
    <t>4560110</t>
  </si>
  <si>
    <t>4560110 Other Revenue - Metro Link Job Orders</t>
  </si>
  <si>
    <t>4560120</t>
  </si>
  <si>
    <t>4560120 Other Revenue - Green Power Program</t>
  </si>
  <si>
    <t>4560180</t>
  </si>
  <si>
    <t>4560180 Other Revenue - Asset Optimization</t>
  </si>
  <si>
    <t>4560190</t>
  </si>
  <si>
    <t>4560190 Other Revenue - Lighting Smart Services- Regulated</t>
  </si>
  <si>
    <t>4560191</t>
  </si>
  <si>
    <t>4560191 Other Lighting Revenue - Regulated</t>
  </si>
  <si>
    <t>4560200</t>
  </si>
  <si>
    <t>4560200 OATT Pt to Pt Revenue</t>
  </si>
  <si>
    <t>4560210</t>
  </si>
  <si>
    <t>4560210 OATT Ancillary Scheduling Revenue</t>
  </si>
  <si>
    <t>4560230</t>
  </si>
  <si>
    <t>4560230 OATT GSI Penalty Revenue</t>
  </si>
  <si>
    <t>4560401</t>
  </si>
  <si>
    <t>4560401 Pt to Pt Transmission Non Separated Sale-Retail</t>
  </si>
  <si>
    <t>4560411</t>
  </si>
  <si>
    <t>4560411 Ancillary Transmission Non Separated-Retail</t>
  </si>
  <si>
    <t>4560501</t>
  </si>
  <si>
    <t>4560501 Unused Pt to Pt Transm Non Separated-Retail</t>
  </si>
  <si>
    <t>4560511</t>
  </si>
  <si>
    <t>4560511 Unused Ancillary Transm Non Separated-Retail</t>
  </si>
  <si>
    <t>4560660</t>
  </si>
  <si>
    <t>4560660 Other Revenue - Gypsum Excluding ECRC</t>
  </si>
  <si>
    <t>4560800</t>
  </si>
  <si>
    <t>4560800 Other Revenue - Miscellaneous</t>
  </si>
  <si>
    <t>Total Other Electric Revenues</t>
  </si>
  <si>
    <t>201</t>
  </si>
  <si>
    <t>4118010</t>
  </si>
  <si>
    <t>4118010 SO2 Allowance Sales - Retail</t>
  </si>
  <si>
    <t>4118030</t>
  </si>
  <si>
    <t>4118030 REC Sales - Retail</t>
  </si>
  <si>
    <t>Total Other Operating Revenues</t>
  </si>
  <si>
    <t>33</t>
  </si>
  <si>
    <t>Total Other Revenues</t>
  </si>
  <si>
    <t>24</t>
  </si>
  <si>
    <t>Total Electric</t>
  </si>
  <si>
    <t>22</t>
  </si>
  <si>
    <t>Total Regulated Electric and Gas</t>
  </si>
  <si>
    <t>20</t>
  </si>
  <si>
    <t>Total Revenues</t>
  </si>
  <si>
    <t>Monthly Amount</t>
  </si>
  <si>
    <t>9440000</t>
  </si>
  <si>
    <t>9442000</t>
  </si>
  <si>
    <t>9444000</t>
  </si>
  <si>
    <t>9445000</t>
  </si>
  <si>
    <t>9447000</t>
  </si>
  <si>
    <t>9449100</t>
  </si>
  <si>
    <t>9451000</t>
  </si>
  <si>
    <t>9454000</t>
  </si>
  <si>
    <t>9455000</t>
  </si>
  <si>
    <t>9456000</t>
  </si>
  <si>
    <t>9456100</t>
  </si>
  <si>
    <t>4074021</t>
  </si>
  <si>
    <t>4118020</t>
  </si>
  <si>
    <t>4118021</t>
  </si>
  <si>
    <t>4118011</t>
  </si>
  <si>
    <t>4118031</t>
  </si>
  <si>
    <t>7000700</t>
  </si>
  <si>
    <t>7000800</t>
  </si>
  <si>
    <t>Interest Inc - Miscellaneous</t>
  </si>
  <si>
    <t>S7000800</t>
  </si>
  <si>
    <t>Settled Interest Inc - Miscellaneous</t>
  </si>
  <si>
    <t>S7000700</t>
  </si>
  <si>
    <t>Settled Interest Inc - Intercompany</t>
  </si>
  <si>
    <t>8010410</t>
  </si>
  <si>
    <t>8010310</t>
  </si>
  <si>
    <t>8010430</t>
  </si>
  <si>
    <t>8010330</t>
  </si>
  <si>
    <t>8010405</t>
  </si>
  <si>
    <t>8010305</t>
  </si>
  <si>
    <t>S8010410</t>
  </si>
  <si>
    <t>Settled Deferred State Income Tax Exp - Cr</t>
  </si>
  <si>
    <t>S8010310</t>
  </si>
  <si>
    <t>Settled Deferred Federal Income Tax Exp Cr</t>
  </si>
  <si>
    <t>S8010430</t>
  </si>
  <si>
    <t>Settled DIT State Accelerated Amortization</t>
  </si>
  <si>
    <t>S8010330</t>
  </si>
  <si>
    <t>Settled DIT Federal Accelerated Amortiza</t>
  </si>
  <si>
    <t>S8010405</t>
  </si>
  <si>
    <t>Settled Deferred State Income Tax Exp - Non Utl</t>
  </si>
  <si>
    <t>S8010305</t>
  </si>
  <si>
    <t>Settled Deferred Federal Income Tax Exp Non Utl</t>
  </si>
  <si>
    <t>9410100</t>
  </si>
  <si>
    <t>9410200</t>
  </si>
  <si>
    <t>Def Income Taxes (12 Month Ended Numbers - Cash Flow Amount) goes to page 5</t>
  </si>
  <si>
    <t>8010300</t>
  </si>
  <si>
    <t>8010315</t>
  </si>
  <si>
    <t>8010320</t>
  </si>
  <si>
    <t>8010340</t>
  </si>
  <si>
    <t>8010350</t>
  </si>
  <si>
    <t>8010360</t>
  </si>
  <si>
    <t>8010400</t>
  </si>
  <si>
    <t>8010415</t>
  </si>
  <si>
    <t>8010420</t>
  </si>
  <si>
    <t>8010440</t>
  </si>
  <si>
    <t>8010450</t>
  </si>
  <si>
    <t>8010500</t>
  </si>
  <si>
    <t>8019000</t>
  </si>
  <si>
    <t>S8010300</t>
  </si>
  <si>
    <t>Settled Deferred Federal Income Tax Exp</t>
  </si>
  <si>
    <t>S8010315</t>
  </si>
  <si>
    <t>Settled Deferred Federal Income Tax Exp Cr Non</t>
  </si>
  <si>
    <t>S8010320</t>
  </si>
  <si>
    <t>S8010340</t>
  </si>
  <si>
    <t>Settled DIT Federal - Other Property</t>
  </si>
  <si>
    <t>S8010350</t>
  </si>
  <si>
    <t>Settled DIT Federal - Other Property - C</t>
  </si>
  <si>
    <t>S8010360</t>
  </si>
  <si>
    <t>Settled DIT Federal Accel Amort</t>
  </si>
  <si>
    <t>S8010400</t>
  </si>
  <si>
    <t>Settled Deferred State Income Tax Exp</t>
  </si>
  <si>
    <t>S8010415</t>
  </si>
  <si>
    <t>Settled Deferred State Income Tax Exp - Cr No Utl</t>
  </si>
  <si>
    <t>S8010420</t>
  </si>
  <si>
    <t>S8010440</t>
  </si>
  <si>
    <t>Settled DIT State - Other Property</t>
  </si>
  <si>
    <t>S8010450</t>
  </si>
  <si>
    <t>Settled DIT State - Other Property - Cr</t>
  </si>
  <si>
    <t>S8010500</t>
  </si>
  <si>
    <t>Settled Deferred Income Tax Expense - Foreign</t>
  </si>
  <si>
    <t>S8019000</t>
  </si>
  <si>
    <t>Settled Income Tax Expense-Deferred to BS</t>
  </si>
  <si>
    <t>9501000</t>
  </si>
  <si>
    <t>9509000</t>
  </si>
  <si>
    <t>9547000</t>
  </si>
  <si>
    <t>9555000</t>
  </si>
  <si>
    <t>4073021</t>
  </si>
  <si>
    <t>4073031</t>
  </si>
  <si>
    <t>4074020</t>
  </si>
  <si>
    <t>4074030</t>
  </si>
  <si>
    <t>9500000</t>
  </si>
  <si>
    <t>9502000</t>
  </si>
  <si>
    <t>9503000</t>
  </si>
  <si>
    <t>9505000</t>
  </si>
  <si>
    <t>9506000</t>
  </si>
  <si>
    <t>9507000</t>
  </si>
  <si>
    <t>9510000</t>
  </si>
  <si>
    <t>9511000</t>
  </si>
  <si>
    <t>9512000</t>
  </si>
  <si>
    <t>9513000</t>
  </si>
  <si>
    <t>9514000</t>
  </si>
  <si>
    <t>9546000</t>
  </si>
  <si>
    <t>9548000</t>
  </si>
  <si>
    <t>9548100</t>
  </si>
  <si>
    <t>9549000</t>
  </si>
  <si>
    <t>9550000</t>
  </si>
  <si>
    <t>9551000</t>
  </si>
  <si>
    <t>9552000</t>
  </si>
  <si>
    <t>9553000</t>
  </si>
  <si>
    <t>9553100</t>
  </si>
  <si>
    <t>Maintenance of Energy Storage Equipment</t>
  </si>
  <si>
    <t>9554000</t>
  </si>
  <si>
    <t>9556000</t>
  </si>
  <si>
    <t>9557000</t>
  </si>
  <si>
    <t>9560000</t>
  </si>
  <si>
    <t>9561100</t>
  </si>
  <si>
    <t>9561200</t>
  </si>
  <si>
    <t>9561300</t>
  </si>
  <si>
    <t>9561400</t>
  </si>
  <si>
    <t>9561500</t>
  </si>
  <si>
    <t>9561600</t>
  </si>
  <si>
    <t>9561700</t>
  </si>
  <si>
    <t>9561800</t>
  </si>
  <si>
    <t>9562000</t>
  </si>
  <si>
    <t>9563000</t>
  </si>
  <si>
    <t>9564000</t>
  </si>
  <si>
    <t>9565000</t>
  </si>
  <si>
    <t>9566000</t>
  </si>
  <si>
    <t>9567000</t>
  </si>
  <si>
    <t>9568000</t>
  </si>
  <si>
    <t>9569000</t>
  </si>
  <si>
    <t>9569100</t>
  </si>
  <si>
    <t>9569200</t>
  </si>
  <si>
    <t>9569300</t>
  </si>
  <si>
    <t>9569400</t>
  </si>
  <si>
    <t>9570000</t>
  </si>
  <si>
    <t>9571000</t>
  </si>
  <si>
    <t>9572000</t>
  </si>
  <si>
    <t>9573000</t>
  </si>
  <si>
    <t>9580000</t>
  </si>
  <si>
    <t>9581000</t>
  </si>
  <si>
    <t>9581100</t>
  </si>
  <si>
    <t>9582000</t>
  </si>
  <si>
    <t>9583000</t>
  </si>
  <si>
    <t>9584000</t>
  </si>
  <si>
    <t>9585000</t>
  </si>
  <si>
    <t>9586000</t>
  </si>
  <si>
    <t>9587000</t>
  </si>
  <si>
    <t>9588000</t>
  </si>
  <si>
    <t>9589000</t>
  </si>
  <si>
    <t>9590000</t>
  </si>
  <si>
    <t>9591000</t>
  </si>
  <si>
    <t>9592000</t>
  </si>
  <si>
    <t>9592100</t>
  </si>
  <si>
    <t>9593000</t>
  </si>
  <si>
    <t>9594000</t>
  </si>
  <si>
    <t>9595000</t>
  </si>
  <si>
    <t>9596000</t>
  </si>
  <si>
    <t>9597000</t>
  </si>
  <si>
    <t>9598000</t>
  </si>
  <si>
    <t>9901000</t>
  </si>
  <si>
    <t>9902000</t>
  </si>
  <si>
    <t>9903000</t>
  </si>
  <si>
    <t>9904000</t>
  </si>
  <si>
    <t>9905000</t>
  </si>
  <si>
    <t>9907000</t>
  </si>
  <si>
    <t>9908000</t>
  </si>
  <si>
    <t>9909000</t>
  </si>
  <si>
    <t>9910000</t>
  </si>
  <si>
    <t>9911000</t>
  </si>
  <si>
    <t>9912000</t>
  </si>
  <si>
    <t>9913000</t>
  </si>
  <si>
    <t>9916000</t>
  </si>
  <si>
    <t>9920000</t>
  </si>
  <si>
    <t>9921000</t>
  </si>
  <si>
    <t>9922000</t>
  </si>
  <si>
    <t>9923000</t>
  </si>
  <si>
    <t>9924000</t>
  </si>
  <si>
    <t>9925000</t>
  </si>
  <si>
    <t>9926000</t>
  </si>
  <si>
    <t>9927000</t>
  </si>
  <si>
    <t>9928000</t>
  </si>
  <si>
    <t>9929000</t>
  </si>
  <si>
    <t>9930100</t>
  </si>
  <si>
    <t>9930200</t>
  </si>
  <si>
    <t>9931000</t>
  </si>
  <si>
    <t>9932000</t>
  </si>
  <si>
    <t>9935000</t>
  </si>
  <si>
    <t>4073051</t>
  </si>
  <si>
    <t>4073041</t>
  </si>
  <si>
    <t>4073091</t>
  </si>
  <si>
    <t>4074050</t>
  </si>
  <si>
    <t>4074040</t>
  </si>
  <si>
    <t>4074090</t>
  </si>
  <si>
    <t>4073212</t>
  </si>
  <si>
    <t>4074212</t>
  </si>
  <si>
    <t>FERC 431 adjust</t>
  </si>
  <si>
    <t>9403000</t>
  </si>
  <si>
    <t>9403100</t>
  </si>
  <si>
    <t>9404000</t>
  </si>
  <si>
    <t>9406000</t>
  </si>
  <si>
    <t>4070211</t>
  </si>
  <si>
    <t>9408100</t>
  </si>
  <si>
    <t>9409100</t>
  </si>
  <si>
    <t>9409200</t>
  </si>
  <si>
    <t>9411100</t>
  </si>
  <si>
    <t>9411200</t>
  </si>
  <si>
    <t>9411500</t>
  </si>
  <si>
    <t>9411400</t>
  </si>
  <si>
    <t>7101000</t>
  </si>
  <si>
    <t>7201000</t>
  </si>
  <si>
    <t>S7101000</t>
  </si>
  <si>
    <t>Settled Gain Sale of Utility Property</t>
  </si>
  <si>
    <t>S7201000</t>
  </si>
  <si>
    <t>Settled Loss Sale of Utility Property</t>
  </si>
  <si>
    <t>9427000</t>
  </si>
  <si>
    <t>9428000</t>
  </si>
  <si>
    <t>9428100</t>
  </si>
  <si>
    <t>9429000</t>
  </si>
  <si>
    <t>9431000</t>
  </si>
  <si>
    <t>7500220</t>
  </si>
  <si>
    <t>7500230</t>
  </si>
  <si>
    <t>7500250</t>
  </si>
  <si>
    <t>7500240</t>
  </si>
  <si>
    <t>7500290</t>
  </si>
  <si>
    <t>Current</t>
  </si>
  <si>
    <t>7500291</t>
  </si>
  <si>
    <t>7500800</t>
  </si>
  <si>
    <t>Booked</t>
  </si>
  <si>
    <t>S7500220</t>
  </si>
  <si>
    <t>Settled Interest Exp - Defd Fuel Clause</t>
  </si>
  <si>
    <t>Allowed</t>
  </si>
  <si>
    <t>S7500230</t>
  </si>
  <si>
    <t>Settled Interest Exp - Defd Capacity Clause</t>
  </si>
  <si>
    <t>Adj</t>
  </si>
  <si>
    <t>S7500250</t>
  </si>
  <si>
    <t>Settled Interest Exp - Defd Environmental Clause</t>
  </si>
  <si>
    <t>S7500240</t>
  </si>
  <si>
    <t>Settled Interest Exp - Defd Conservation Clause</t>
  </si>
  <si>
    <t>S7500290</t>
  </si>
  <si>
    <t>Settled Interest Exp - Defd Storm Protection Cla</t>
  </si>
  <si>
    <t>S7500291</t>
  </si>
  <si>
    <t>Settled Interest Exp - Defd CETM</t>
  </si>
  <si>
    <t>S7500800</t>
  </si>
  <si>
    <t>Settled Interest Exp - Miscellaneous</t>
  </si>
  <si>
    <t>9432000</t>
  </si>
  <si>
    <t>7500020</t>
  </si>
  <si>
    <t>7500030</t>
  </si>
  <si>
    <t>7500040</t>
  </si>
  <si>
    <t>7500050</t>
  </si>
  <si>
    <t>7500060</t>
  </si>
  <si>
    <t>Interest Exp - Financing Lease</t>
  </si>
  <si>
    <t>7500070</t>
  </si>
  <si>
    <t>7500080</t>
  </si>
  <si>
    <t>7500090</t>
  </si>
  <si>
    <t>7500700</t>
  </si>
  <si>
    <t>S7500020</t>
  </si>
  <si>
    <t>Settled Interest Exp - AR Securitization</t>
  </si>
  <si>
    <t>S7500030</t>
  </si>
  <si>
    <t>Settled Interest Exp - Customer Deposits</t>
  </si>
  <si>
    <t>S7500040</t>
  </si>
  <si>
    <t>Settled Interest Exp - Deferred Cost Recovery</t>
  </si>
  <si>
    <t>S7500050</t>
  </si>
  <si>
    <t>Settled Interest Exp - Derivative Interest</t>
  </si>
  <si>
    <t>S7500060</t>
  </si>
  <si>
    <t>Settled Interest Exp - Financing Lease</t>
  </si>
  <si>
    <t>S7500070</t>
  </si>
  <si>
    <t>S7500080</t>
  </si>
  <si>
    <t>Settled Interest Exp - Credit Facilities</t>
  </si>
  <si>
    <t>S7500090</t>
  </si>
  <si>
    <t>Settled Interest Exp - Other Short Term Borrowing</t>
  </si>
  <si>
    <t>S7500700</t>
  </si>
  <si>
    <t>Settled Interest Exp - Intercompany</t>
  </si>
  <si>
    <t xml:space="preserve"> Depr &amp; Amort</t>
  </si>
  <si>
    <t xml:space="preserve"> Taxes other than Inc</t>
  </si>
  <si>
    <t xml:space="preserve"> Gain/(Loss) on Disposition</t>
  </si>
  <si>
    <t>9227000</t>
  </si>
  <si>
    <t>9243000</t>
  </si>
  <si>
    <t>7000220</t>
  </si>
  <si>
    <t>7000230</t>
  </si>
  <si>
    <t>7000240</t>
  </si>
  <si>
    <t>7000250</t>
  </si>
  <si>
    <t>7000290</t>
  </si>
  <si>
    <t>S7000220</t>
  </si>
  <si>
    <t>Settled Interest Inc - Defd Fuel Clause</t>
  </si>
  <si>
    <t>S7000230</t>
  </si>
  <si>
    <t>Settled Interest Inc - Defd Capacity Clause</t>
  </si>
  <si>
    <t>S7000240</t>
  </si>
  <si>
    <t>Settled Interest Inc - Defd Conservation Clause</t>
  </si>
  <si>
    <t>S7000250</t>
  </si>
  <si>
    <t>Settled Interest Inc - Defd Environmental Clause</t>
  </si>
  <si>
    <t>S7000290</t>
  </si>
  <si>
    <t>Settled Interest Inc - Defd Storm Protection Cla</t>
  </si>
  <si>
    <t>CETM REVENUE</t>
  </si>
  <si>
    <t>Industrial Phosphate Small CETM Revenue</t>
  </si>
  <si>
    <t>Industrial Phosphate Large CETM Revenue</t>
  </si>
  <si>
    <t xml:space="preserve"> COST/PROFIT </t>
  </si>
  <si>
    <t> </t>
  </si>
  <si>
    <t xml:space="preserve"> WORKING BUDGET </t>
  </si>
  <si>
    <t xml:space="preserve"> CENTER </t>
  </si>
  <si>
    <t xml:space="preserve"> ACCOUNT ID </t>
  </si>
  <si>
    <t xml:space="preserve"> ACCOUNT DESCRIPTION </t>
  </si>
  <si>
    <t xml:space="preserve"> 2024 TOTAL </t>
  </si>
  <si>
    <t xml:space="preserve"> NET_INCOME </t>
  </si>
  <si>
    <t xml:space="preserve"> NET INCOME </t>
  </si>
  <si>
    <t xml:space="preserve"> CNT_OPS </t>
  </si>
  <si>
    <t xml:space="preserve"> Income from Continuing Operations </t>
  </si>
  <si>
    <t xml:space="preserve"> OP_REV_EX </t>
  </si>
  <si>
    <t xml:space="preserve"> Operating Income </t>
  </si>
  <si>
    <t xml:space="preserve"> REVENUES </t>
  </si>
  <si>
    <t xml:space="preserve"> REG_ELEC_GAS </t>
  </si>
  <si>
    <t xml:space="preserve"> Regulated Electric and Gas </t>
  </si>
  <si>
    <t xml:space="preserve"> ELECTRIC </t>
  </si>
  <si>
    <t xml:space="preserve"> Electric </t>
  </si>
  <si>
    <t xml:space="preserve"> RESIDENTIAL </t>
  </si>
  <si>
    <t xml:space="preserve"> Residential </t>
  </si>
  <si>
    <t>A_4400010</t>
  </si>
  <si>
    <t xml:space="preserve"> Residential Base Revenue </t>
  </si>
  <si>
    <t>A_4400020</t>
  </si>
  <si>
    <t xml:space="preserve"> Residential Sales Fuel Adjustment Revenue </t>
  </si>
  <si>
    <t>A_4400030</t>
  </si>
  <si>
    <t xml:space="preserve"> Residential Capacity Revenue </t>
  </si>
  <si>
    <t>A_4400040</t>
  </si>
  <si>
    <t xml:space="preserve"> Residential Conservation Revenue </t>
  </si>
  <si>
    <t>A_4400050</t>
  </si>
  <si>
    <t xml:space="preserve"> Residential Environmental Revenue </t>
  </si>
  <si>
    <t>A_4400060</t>
  </si>
  <si>
    <t xml:space="preserve"> Residential Franchise Revenue </t>
  </si>
  <si>
    <t>A_4400070</t>
  </si>
  <si>
    <t xml:space="preserve"> Residential Gross Receipts Tax Revenue </t>
  </si>
  <si>
    <t>A_4400090</t>
  </si>
  <si>
    <t xml:space="preserve"> Residential Storm Revenue </t>
  </si>
  <si>
    <t>A_4400091</t>
  </si>
  <si>
    <t xml:space="preserve"> Residential CETM Revenue </t>
  </si>
  <si>
    <t>A_4400092</t>
  </si>
  <si>
    <t xml:space="preserve"> Residential Storm Surcharge </t>
  </si>
  <si>
    <t xml:space="preserve"> COMMERCIAL </t>
  </si>
  <si>
    <t xml:space="preserve"> Commercial </t>
  </si>
  <si>
    <t xml:space="preserve"> LARGE_COMMERCIAL </t>
  </si>
  <si>
    <t xml:space="preserve"> Large Commercial </t>
  </si>
  <si>
    <t>A_4420110</t>
  </si>
  <si>
    <t xml:space="preserve"> Commercial Large Base Revenue </t>
  </si>
  <si>
    <t>A_4420120</t>
  </si>
  <si>
    <t xml:space="preserve"> Commercial Large Sales Fuel Adjustment </t>
  </si>
  <si>
    <t>A_4420130</t>
  </si>
  <si>
    <t xml:space="preserve"> Commercial Large Capacity Revenue </t>
  </si>
  <si>
    <t>A_4420140</t>
  </si>
  <si>
    <t xml:space="preserve"> Commercial Large Conservation Revenue </t>
  </si>
  <si>
    <t>A_4420150</t>
  </si>
  <si>
    <t xml:space="preserve"> Commercial Large Environmental Revenue </t>
  </si>
  <si>
    <t>A_4420160</t>
  </si>
  <si>
    <t xml:space="preserve"> Commercial Large Franchise Revenue </t>
  </si>
  <si>
    <t>A_4420170</t>
  </si>
  <si>
    <t xml:space="preserve"> Commercial Large Gross Receipts Tax Revenue </t>
  </si>
  <si>
    <t>A_4420190</t>
  </si>
  <si>
    <t xml:space="preserve"> Commercial Large Storm Revenue </t>
  </si>
  <si>
    <t>A_4420191</t>
  </si>
  <si>
    <t xml:space="preserve"> Commercial Large CETM Revenue </t>
  </si>
  <si>
    <t>A_4420192</t>
  </si>
  <si>
    <t xml:space="preserve"> Commercial Large Storm Surcharge </t>
  </si>
  <si>
    <t xml:space="preserve"> INDUSTRIAL </t>
  </si>
  <si>
    <t xml:space="preserve"> Industrial </t>
  </si>
  <si>
    <t xml:space="preserve"> INDUSTRIAL-PHOSPHATE </t>
  </si>
  <si>
    <t xml:space="preserve"> Industrial-Phosphate </t>
  </si>
  <si>
    <t xml:space="preserve"> LARGE_PHOSPHATE </t>
  </si>
  <si>
    <t xml:space="preserve"> Large Phosphate </t>
  </si>
  <si>
    <t>A_4420310</t>
  </si>
  <si>
    <t xml:space="preserve"> Industrial-Phosphate Large Base Revenue </t>
  </si>
  <si>
    <t>A_4420320</t>
  </si>
  <si>
    <t xml:space="preserve"> Industrial-Phosphate Large Sales Fuel Adjustment </t>
  </si>
  <si>
    <t>A_4420330</t>
  </si>
  <si>
    <t xml:space="preserve"> Industrial-Phosphate Large Capacity Revenue </t>
  </si>
  <si>
    <t>A_4420340</t>
  </si>
  <si>
    <t xml:space="preserve"> Industrial-Phosphate Large Conservation Revenue </t>
  </si>
  <si>
    <t>A_4420350</t>
  </si>
  <si>
    <t xml:space="preserve"> Industrial-Phosphate Large Environmental Revenue </t>
  </si>
  <si>
    <t>A_4420370</t>
  </si>
  <si>
    <t xml:space="preserve"> Industrial-Phosphate Large Gross Receipts Tax Rev </t>
  </si>
  <si>
    <t>A_4420390</t>
  </si>
  <si>
    <t xml:space="preserve"> Industrial-Phosphate Large Storm Revenue </t>
  </si>
  <si>
    <t>A_4420391</t>
  </si>
  <si>
    <t xml:space="preserve"> Industrial-Phosphate Large CETM Revenue </t>
  </si>
  <si>
    <t>A_4420392</t>
  </si>
  <si>
    <t xml:space="preserve"> Industrial-Phosphate Large Storm Surcharge </t>
  </si>
  <si>
    <t xml:space="preserve"> INDUSTRIAL-OTHER </t>
  </si>
  <si>
    <t xml:space="preserve"> Industrial-Other </t>
  </si>
  <si>
    <t xml:space="preserve"> LARGE_IND_OTHER </t>
  </si>
  <si>
    <t xml:space="preserve"> Large Ind Other </t>
  </si>
  <si>
    <t>A_4420510</t>
  </si>
  <si>
    <t xml:space="preserve"> Industrial-Other Large Base Revenue </t>
  </si>
  <si>
    <t>A_4420520</t>
  </si>
  <si>
    <t xml:space="preserve"> Industrial-Other Large Sales Fuel Adjustment </t>
  </si>
  <si>
    <t>A_4420530</t>
  </si>
  <si>
    <t xml:space="preserve"> Industrial-Other Large Capacity Revenue </t>
  </si>
  <si>
    <t>A_4420540</t>
  </si>
  <si>
    <t xml:space="preserve"> Industrial-Other Large Conservation Revenue </t>
  </si>
  <si>
    <t>A_4420550</t>
  </si>
  <si>
    <t xml:space="preserve"> Industrial-Other Large Environmental Revenue </t>
  </si>
  <si>
    <t>A_4420560</t>
  </si>
  <si>
    <t xml:space="preserve"> Industrial-Other Large Franchise Revenue </t>
  </si>
  <si>
    <t>A_4420570</t>
  </si>
  <si>
    <t xml:space="preserve"> Industrial-Other Large Gross Receipts Tax Revenue </t>
  </si>
  <si>
    <t>A_4420590</t>
  </si>
  <si>
    <t xml:space="preserve"> Industrial-Other Large Storm Revenue </t>
  </si>
  <si>
    <t>A_4420591</t>
  </si>
  <si>
    <t xml:space="preserve"> Industrial-Other Large CETM Revenue </t>
  </si>
  <si>
    <t>A_4420592</t>
  </si>
  <si>
    <t xml:space="preserve"> Industrial-Other Large Storm Surcharge </t>
  </si>
  <si>
    <t xml:space="preserve"> OTHER_SALES_PA </t>
  </si>
  <si>
    <t xml:space="preserve"> Other Sales to Public Authorities </t>
  </si>
  <si>
    <t>A_4450010</t>
  </si>
  <si>
    <t xml:space="preserve"> Oth Sales Public Authority Base Revenue </t>
  </si>
  <si>
    <t>A_4450020</t>
  </si>
  <si>
    <t xml:space="preserve"> Oth Sales Public Authority Sales Fuel Adjustment </t>
  </si>
  <si>
    <t>A_4450030</t>
  </si>
  <si>
    <t xml:space="preserve"> Oth Sales Public Authority Capacity Revenue </t>
  </si>
  <si>
    <t>A_4450040</t>
  </si>
  <si>
    <t xml:space="preserve"> Oth Sales Public Authority Conservation Revenue </t>
  </si>
  <si>
    <t>A_4450050</t>
  </si>
  <si>
    <t xml:space="preserve"> Oth Sales Public Authority Environmental Revenue </t>
  </si>
  <si>
    <t>A_4450060</t>
  </si>
  <si>
    <t xml:space="preserve"> Oth Sales Public Authority Franchise Revenue </t>
  </si>
  <si>
    <t>A_4450070</t>
  </si>
  <si>
    <t xml:space="preserve"> Oth Sales Public Authority Gross Receipts Tax Rev </t>
  </si>
  <si>
    <t>A_4450090</t>
  </si>
  <si>
    <t xml:space="preserve"> Oth Sales Public Authority Storm Revenue </t>
  </si>
  <si>
    <t>A_4450091</t>
  </si>
  <si>
    <t xml:space="preserve"> Oth Sales Public Authority CETM Revenue </t>
  </si>
  <si>
    <t>A_4450092</t>
  </si>
  <si>
    <t xml:space="preserve"> Oth Sales Public Authority Storm Surcharge </t>
  </si>
  <si>
    <t xml:space="preserve"> Elec_DCR_Rev </t>
  </si>
  <si>
    <t xml:space="preserve"> Electric Deferred Clause Recovery Revenue </t>
  </si>
  <si>
    <t xml:space="preserve"> DFD_CLS_RECOV </t>
  </si>
  <si>
    <t xml:space="preserve"> Deferred Clause Recovery </t>
  </si>
  <si>
    <t>A_4073020</t>
  </si>
  <si>
    <t xml:space="preserve"> REG DR Defd Fuel and Purchased Power </t>
  </si>
  <si>
    <t>A_4073022</t>
  </si>
  <si>
    <t xml:space="preserve"> REG DR Asset Optimization </t>
  </si>
  <si>
    <t>A_4073030</t>
  </si>
  <si>
    <t xml:space="preserve"> REG DR Defd Capacity </t>
  </si>
  <si>
    <t>A_4073040</t>
  </si>
  <si>
    <t xml:space="preserve"> REG DR Defd Conservation Electric </t>
  </si>
  <si>
    <t>A_4073050</t>
  </si>
  <si>
    <t xml:space="preserve"> REG DR Defd Environmental </t>
  </si>
  <si>
    <t>A_4073090</t>
  </si>
  <si>
    <t xml:space="preserve"> REG DR Defd SPPCRC </t>
  </si>
  <si>
    <t>A_4073213</t>
  </si>
  <si>
    <t xml:space="preserve"> REG DR Defd (CETM) Clean Energy Trans Mechanism </t>
  </si>
  <si>
    <t>A_4074041</t>
  </si>
  <si>
    <t xml:space="preserve"> REG CR Defd Conservation - Elec - Amortiz </t>
  </si>
  <si>
    <t>A_4074051</t>
  </si>
  <si>
    <t xml:space="preserve"> REG CR Defd Environmental - Amortization </t>
  </si>
  <si>
    <t xml:space="preserve"> Elec_Oth_Rev </t>
  </si>
  <si>
    <t xml:space="preserve"> Other Revenues </t>
  </si>
  <si>
    <t xml:space="preserve"> Acc_Unb_Rev </t>
  </si>
  <si>
    <t xml:space="preserve"> Accrued Unbilled Revenue </t>
  </si>
  <si>
    <t>A_4560900</t>
  </si>
  <si>
    <t xml:space="preserve"> Unbilled Revenue </t>
  </si>
  <si>
    <t xml:space="preserve"> INTERCHANGE_SALES </t>
  </si>
  <si>
    <t xml:space="preserve"> Interchange Sales </t>
  </si>
  <si>
    <t>A_4470010</t>
  </si>
  <si>
    <t xml:space="preserve"> Recoverable Retail Non-Separated Sales for Resale </t>
  </si>
  <si>
    <t>A_4470012</t>
  </si>
  <si>
    <t xml:space="preserve"> Recoverable Retail Non-Separated Sales for Resale-Margin </t>
  </si>
  <si>
    <t xml:space="preserve"> MISC_SERV_REV </t>
  </si>
  <si>
    <t xml:space="preserve"> Miscellaneous Service Revenues </t>
  </si>
  <si>
    <t>A_4510800</t>
  </si>
  <si>
    <t xml:space="preserve"> Miscellaneous Service Revenues - Other </t>
  </si>
  <si>
    <t>A_4510100</t>
  </si>
  <si>
    <t xml:space="preserve"> Misc Svc Rev - Connection - Same Day Service </t>
  </si>
  <si>
    <t>A_4510101</t>
  </si>
  <si>
    <t xml:space="preserve"> Misc Svc Rev - Connection - Saturday </t>
  </si>
  <si>
    <t>A_4510102</t>
  </si>
  <si>
    <t xml:space="preserve"> Misc Svc Rev - Reconnect - at Pole </t>
  </si>
  <si>
    <t>A_4510103</t>
  </si>
  <si>
    <t xml:space="preserve"> Misc Svc Rev - Reconnect - Subsequent Subscriber </t>
  </si>
  <si>
    <t>A_4510104</t>
  </si>
  <si>
    <t xml:space="preserve"> Misc Svc Rev - Reconnect - at Meter </t>
  </si>
  <si>
    <t>A_4510107</t>
  </si>
  <si>
    <t xml:space="preserve"> Misc Svc Rev - Late Payment Fee </t>
  </si>
  <si>
    <t>A_4510108</t>
  </si>
  <si>
    <t xml:space="preserve"> Misc Svc Rev - Initial Turn On </t>
  </si>
  <si>
    <t>A_4510109</t>
  </si>
  <si>
    <t xml:space="preserve"> Misc Svc Rev - Temp. Svcs </t>
  </si>
  <si>
    <t>A_4510110</t>
  </si>
  <si>
    <t xml:space="preserve"> Misc Svc Rev - Tampering </t>
  </si>
  <si>
    <t>A_4510111</t>
  </si>
  <si>
    <t xml:space="preserve"> Misc Svc Rev - Returned Check </t>
  </si>
  <si>
    <t>A_4510112</t>
  </si>
  <si>
    <t xml:space="preserve"> Misc Svc Rev - Field Credit Check </t>
  </si>
  <si>
    <t xml:space="preserve"> RENT_ELEC_PROP </t>
  </si>
  <si>
    <t xml:space="preserve"> Rent from Electric Property </t>
  </si>
  <si>
    <t>A_4540010</t>
  </si>
  <si>
    <t xml:space="preserve"> Rental Revenue - Commercial Property </t>
  </si>
  <si>
    <t>A_4540020</t>
  </si>
  <si>
    <t xml:space="preserve"> Rental Revenue - Agricultural Property </t>
  </si>
  <si>
    <t>A_4540030</t>
  </si>
  <si>
    <t xml:space="preserve"> Rental Revenue - Electric Equipment </t>
  </si>
  <si>
    <t>A_4540081</t>
  </si>
  <si>
    <t xml:space="preserve"> Rental Revenue - Pole Attachments - Distribution </t>
  </si>
  <si>
    <t>A_4540040</t>
  </si>
  <si>
    <t xml:space="preserve"> Rental Revenue - Big Bend Station </t>
  </si>
  <si>
    <t>A_4540700</t>
  </si>
  <si>
    <t xml:space="preserve"> Rental Revenue - Intercompany </t>
  </si>
  <si>
    <t>A_4540701</t>
  </si>
  <si>
    <t xml:space="preserve"> Rental Revenue - Intercompany - Asset Usage Fee </t>
  </si>
  <si>
    <t>A_4540800</t>
  </si>
  <si>
    <t xml:space="preserve"> Rental Revenue - MetroLink </t>
  </si>
  <si>
    <t xml:space="preserve"> OTH_ELEC_REV </t>
  </si>
  <si>
    <t xml:space="preserve"> Other Electric Revenues </t>
  </si>
  <si>
    <t>A_4560020</t>
  </si>
  <si>
    <t xml:space="preserve"> Other Revenue - At-Cost Job Orders </t>
  </si>
  <si>
    <t>A_4560030</t>
  </si>
  <si>
    <t xml:space="preserve"> Other Revenue - Sales Tax </t>
  </si>
  <si>
    <t>A_4560080</t>
  </si>
  <si>
    <t xml:space="preserve"> Other Revenue - Cogen Maintenance - Transmission </t>
  </si>
  <si>
    <t>A_4560120</t>
  </si>
  <si>
    <t xml:space="preserve"> Other Revenue - Green Power Program </t>
  </si>
  <si>
    <t>A_4560180</t>
  </si>
  <si>
    <t xml:space="preserve"> Other Revenue - Asset Optimization </t>
  </si>
  <si>
    <t>A_4560190</t>
  </si>
  <si>
    <t xml:space="preserve"> Other Revenue - Lighting Smart Service-Regulated </t>
  </si>
  <si>
    <t>A_4560200</t>
  </si>
  <si>
    <t xml:space="preserve"> OATT Pt to Pt Revenue </t>
  </si>
  <si>
    <t>A_4560210</t>
  </si>
  <si>
    <t xml:space="preserve"> OATT Ancillary Scheduling Revenue </t>
  </si>
  <si>
    <t>A_4560660</t>
  </si>
  <si>
    <t xml:space="preserve"> Other Revenue - Gypsum Excluding ECRC </t>
  </si>
  <si>
    <t>A_4560800</t>
  </si>
  <si>
    <t xml:space="preserve"> Other Revenue - Miscellaneous </t>
  </si>
  <si>
    <t xml:space="preserve"> OTH_OPER_REV </t>
  </si>
  <si>
    <t xml:space="preserve"> Other Operating Revenues </t>
  </si>
  <si>
    <t>A_4118030</t>
  </si>
  <si>
    <t xml:space="preserve"> REC Sales - Retail </t>
  </si>
  <si>
    <t xml:space="preserve"> EXPENSES </t>
  </si>
  <si>
    <t xml:space="preserve"> OPERATING EXPENSES </t>
  </si>
  <si>
    <t xml:space="preserve"> OP_AND_MAINT </t>
  </si>
  <si>
    <t xml:space="preserve"> Operations and Maintenance </t>
  </si>
  <si>
    <t xml:space="preserve"> FUEL </t>
  </si>
  <si>
    <t xml:space="preserve"> Fuel Expenses </t>
  </si>
  <si>
    <t>A_4073021</t>
  </si>
  <si>
    <t xml:space="preserve"> REG DR Defd Fuel and Purchased Power - Amortiz </t>
  </si>
  <si>
    <t>A_4073031</t>
  </si>
  <si>
    <t xml:space="preserve"> REG DR Defd Capacity - Amortization </t>
  </si>
  <si>
    <t>A_4074020</t>
  </si>
  <si>
    <t xml:space="preserve"> REG CR Defd Fuel and Purchased Power </t>
  </si>
  <si>
    <t>A_4074030</t>
  </si>
  <si>
    <t xml:space="preserve"> REG CR Defd Capacity </t>
  </si>
  <si>
    <t>A_S6200010</t>
  </si>
  <si>
    <t xml:space="preserve"> Settled Fuel Expense - Coal Recoverable </t>
  </si>
  <si>
    <t>A_S6200030</t>
  </si>
  <si>
    <t xml:space="preserve"> Settled Fuel Expense - Natural Gas </t>
  </si>
  <si>
    <t>A_S6200040</t>
  </si>
  <si>
    <t xml:space="preserve"> Settled Fuel Expense - Oil burned for generation </t>
  </si>
  <si>
    <t>A_S6200060</t>
  </si>
  <si>
    <t xml:space="preserve"> "Settled Fuel Expense - SO2 credits, Nox </t>
  </si>
  <si>
    <t>A_6200080</t>
  </si>
  <si>
    <t xml:space="preserve"> Fuel Renew Energy CRs </t>
  </si>
  <si>
    <t xml:space="preserve"> PURCHASED_POWER </t>
  </si>
  <si>
    <t xml:space="preserve"> Purchased Power </t>
  </si>
  <si>
    <t>A_S6250100</t>
  </si>
  <si>
    <t xml:space="preserve"> Settled Purchased Power </t>
  </si>
  <si>
    <t xml:space="preserve"> OM_OTHER </t>
  </si>
  <si>
    <t xml:space="preserve"> O&amp;M Other </t>
  </si>
  <si>
    <t xml:space="preserve"> DEF_CLAUSE_RECOV_EXP </t>
  </si>
  <si>
    <t xml:space="preserve"> Deferred Clause Recovery Expense </t>
  </si>
  <si>
    <t>A_4073091</t>
  </si>
  <si>
    <t xml:space="preserve"> REG DR Defd SPPCRC – Amortization </t>
  </si>
  <si>
    <t>A_4073200</t>
  </si>
  <si>
    <t xml:space="preserve"> REG DR Deferred PBOP FAS106 </t>
  </si>
  <si>
    <t>A_4073212</t>
  </si>
  <si>
    <t xml:space="preserve"> REG DR Tax Reform </t>
  </si>
  <si>
    <t>A_4074040</t>
  </si>
  <si>
    <t xml:space="preserve"> REG CR Defd Conservation - Elec </t>
  </si>
  <si>
    <t>A_4074090</t>
  </si>
  <si>
    <t xml:space="preserve"> REG CR Defd SPPCRC </t>
  </si>
  <si>
    <t>A_4074211</t>
  </si>
  <si>
    <t xml:space="preserve"> REG CR FERC Wholesale (AFUDC) - Amortization </t>
  </si>
  <si>
    <t>A_4070211</t>
  </si>
  <si>
    <t xml:space="preserve"> Unrecov Plant DR Defd - CETM </t>
  </si>
  <si>
    <t xml:space="preserve"> LABOR </t>
  </si>
  <si>
    <t xml:space="preserve"> Labor </t>
  </si>
  <si>
    <t>A_6018999</t>
  </si>
  <si>
    <t xml:space="preserve"> Labor Expense Reclass </t>
  </si>
  <si>
    <t>A_S6010000</t>
  </si>
  <si>
    <t xml:space="preserve"> Settled Labor Expense </t>
  </si>
  <si>
    <t>A_S6010990</t>
  </si>
  <si>
    <t xml:space="preserve"> Settled Labor Seconded Employees </t>
  </si>
  <si>
    <t>A_S6010910</t>
  </si>
  <si>
    <t xml:space="preserve"> Settled Labor Off-Cycle Bonus </t>
  </si>
  <si>
    <t>A_S6018999</t>
  </si>
  <si>
    <t xml:space="preserve"> Settled Labor Expense Reclass </t>
  </si>
  <si>
    <t>A_S6010010</t>
  </si>
  <si>
    <t xml:space="preserve"> Settled SLR Overtime Blended Labor </t>
  </si>
  <si>
    <t xml:space="preserve"> BENEFITS </t>
  </si>
  <si>
    <t xml:space="preserve"> Benefits </t>
  </si>
  <si>
    <t>A_6028999</t>
  </si>
  <si>
    <t xml:space="preserve"> Benefits Fringe Reclass </t>
  </si>
  <si>
    <t>A_S6020000</t>
  </si>
  <si>
    <t xml:space="preserve"> Settled Benefits Expense </t>
  </si>
  <si>
    <t>A_C6020000</t>
  </si>
  <si>
    <t xml:space="preserve"> Fringe Adder </t>
  </si>
  <si>
    <t>A_S6020010</t>
  </si>
  <si>
    <t xml:space="preserve"> Settled Benefit Plan Admin Fees </t>
  </si>
  <si>
    <t>A_S6020020</t>
  </si>
  <si>
    <t xml:space="preserve"> Settled Tuition Reimbursement </t>
  </si>
  <si>
    <t>A_S6020030</t>
  </si>
  <si>
    <t xml:space="preserve"> Settled Life Insurance </t>
  </si>
  <si>
    <t>A_S6020040</t>
  </si>
  <si>
    <t xml:space="preserve"> Settled Long-term Care Insurance </t>
  </si>
  <si>
    <t>A_S6020050</t>
  </si>
  <si>
    <t xml:space="preserve"> Settled Medical Insurance - Active </t>
  </si>
  <si>
    <t>A_S6020060</t>
  </si>
  <si>
    <t xml:space="preserve"> Settled Pensions </t>
  </si>
  <si>
    <t>A_S6020080</t>
  </si>
  <si>
    <t xml:space="preserve"> Settled Post Retirement Benefits FAS 106 - Activ </t>
  </si>
  <si>
    <t>A_S6020090</t>
  </si>
  <si>
    <t xml:space="preserve"> Settled Post Retirememt Benefits FAS 106 - Retir </t>
  </si>
  <si>
    <t>A_S6020100</t>
  </si>
  <si>
    <t xml:space="preserve"> Settled Long-term Incentive Expense </t>
  </si>
  <si>
    <t>A_S6020110</t>
  </si>
  <si>
    <t xml:space="preserve"> Settled Employee Wellness </t>
  </si>
  <si>
    <t>A_S6020130</t>
  </si>
  <si>
    <t xml:space="preserve"> Settled Employer 401K Fixed Match </t>
  </si>
  <si>
    <t>A_S6020131</t>
  </si>
  <si>
    <t xml:space="preserve"> Settled Employer 401K IBEW Plan Expense </t>
  </si>
  <si>
    <t>A_S6020150</t>
  </si>
  <si>
    <t xml:space="preserve"> Settled Supplemental Executive Retirement </t>
  </si>
  <si>
    <t>A_S6020170</t>
  </si>
  <si>
    <t xml:space="preserve"> Settled Long-term Disability - FAS 112 </t>
  </si>
  <si>
    <t>A_S6020180</t>
  </si>
  <si>
    <t xml:space="preserve"> Settled Long-term Disability Premiums </t>
  </si>
  <si>
    <t>A_S6020220</t>
  </si>
  <si>
    <t xml:space="preserve"> Settled Vacations (accrual) </t>
  </si>
  <si>
    <t>A_S6020230</t>
  </si>
  <si>
    <t xml:space="preserve"> Settled Restoration Benefit Plan Expense </t>
  </si>
  <si>
    <t>A_S6020240</t>
  </si>
  <si>
    <t xml:space="preserve"> Settled Employer Match on Common Stock Purch </t>
  </si>
  <si>
    <t>A_S6020800</t>
  </si>
  <si>
    <t xml:space="preserve"> Settled Benefits - Other </t>
  </si>
  <si>
    <t>A_S6020900</t>
  </si>
  <si>
    <t xml:space="preserve"> Settled Employee Incentive Expense </t>
  </si>
  <si>
    <t>A_S6020920</t>
  </si>
  <si>
    <t xml:space="preserve"> Settled Employee Service Awards </t>
  </si>
  <si>
    <t>A_S6028999</t>
  </si>
  <si>
    <t xml:space="preserve"> Settled Benefits Fringe Reclass </t>
  </si>
  <si>
    <t xml:space="preserve"> EMPLOYEE_EXPENSES </t>
  </si>
  <si>
    <t xml:space="preserve"> Employee Expenses </t>
  </si>
  <si>
    <t>A_6030040</t>
  </si>
  <si>
    <t xml:space="preserve"> Empl Exp - Meals &amp; Entertainment 50% Deductible </t>
  </si>
  <si>
    <t>A_6030050</t>
  </si>
  <si>
    <t xml:space="preserve"> Empl Exp - Mileage </t>
  </si>
  <si>
    <t>A_6030070</t>
  </si>
  <si>
    <t xml:space="preserve"> Empl Exp - Training </t>
  </si>
  <si>
    <t>A_6030080</t>
  </si>
  <si>
    <t xml:space="preserve"> Empl Exp - Travel and Lodging </t>
  </si>
  <si>
    <t>A_6030800</t>
  </si>
  <si>
    <t xml:space="preserve"> Empl Exp - Miscellaneous Expense </t>
  </si>
  <si>
    <t>A_6030091</t>
  </si>
  <si>
    <t xml:space="preserve"> Empl Exp - Employee Appreciation and Gift Cards </t>
  </si>
  <si>
    <t>A_S6030010</t>
  </si>
  <si>
    <t xml:space="preserve"> Settled Empl Exp - Professional Dues Subscription </t>
  </si>
  <si>
    <t>A_S6030020</t>
  </si>
  <si>
    <t xml:space="preserve"> Settled Empl Exp - Social/Civic Dues </t>
  </si>
  <si>
    <t>A_S6030030</t>
  </si>
  <si>
    <t xml:space="preserve"> Inactive Account - Do Not Use - Stld Empl Exp - Meals &amp; Ent </t>
  </si>
  <si>
    <t>A_S6030040</t>
  </si>
  <si>
    <t xml:space="preserve"> Settled Empl Exp - Meals &amp; Entertainment 50% Ded </t>
  </si>
  <si>
    <t>A_S6030050</t>
  </si>
  <si>
    <t xml:space="preserve"> Settled Empl Exp - Mileage </t>
  </si>
  <si>
    <t>A_S6030060</t>
  </si>
  <si>
    <t xml:space="preserve"> Settled Empl Exp - Shoes and uniforms </t>
  </si>
  <si>
    <t>A_S6030070</t>
  </si>
  <si>
    <t xml:space="preserve"> Settled Empl Exp - Training </t>
  </si>
  <si>
    <t>A_S6030080</t>
  </si>
  <si>
    <t xml:space="preserve"> Settled Empl Exp - Travel and Lodging </t>
  </si>
  <si>
    <t>A_S6030800</t>
  </si>
  <si>
    <t xml:space="preserve"> Settled Empl Exp - Miscellaneous Expense </t>
  </si>
  <si>
    <t>A_S6030091</t>
  </si>
  <si>
    <t xml:space="preserve"> Settled Empl Exp - Employee Appreciation and Gift Cards </t>
  </si>
  <si>
    <t xml:space="preserve"> MAT_SUPPLIES_OM </t>
  </si>
  <si>
    <t xml:space="preserve"> Materials and Supplies </t>
  </si>
  <si>
    <t>A_6400010</t>
  </si>
  <si>
    <t xml:space="preserve"> Mat &amp; Supp - Furniture &amp; Computer/Office Equipment </t>
  </si>
  <si>
    <t>A_6400020</t>
  </si>
  <si>
    <t xml:space="preserve"> Mat &amp; Supp - General and Office Supplies </t>
  </si>
  <si>
    <t>A_6400100</t>
  </si>
  <si>
    <t xml:space="preserve"> Mat &amp; Supp - Outside Material Purchases </t>
  </si>
  <si>
    <t>A_6400510</t>
  </si>
  <si>
    <t xml:space="preserve"> Mat &amp; Supp - Small Tools </t>
  </si>
  <si>
    <t>A_6401000</t>
  </si>
  <si>
    <t xml:space="preserve"> Mat &amp; Supp - Inventory Issue </t>
  </si>
  <si>
    <t>A_S6400000</t>
  </si>
  <si>
    <t xml:space="preserve"> Settled Materials &amp; Supplies Expense </t>
  </si>
  <si>
    <t>A_S6401000</t>
  </si>
  <si>
    <t xml:space="preserve"> Settled M&amp;S Inventory Issues </t>
  </si>
  <si>
    <t>A_S6400010</t>
  </si>
  <si>
    <t xml:space="preserve"> Settled Mat &amp; Supp - Furniture &amp; Computer </t>
  </si>
  <si>
    <t>A_S6400020</t>
  </si>
  <si>
    <t xml:space="preserve"> Settled Mat &amp; Supp - General and Office </t>
  </si>
  <si>
    <t>A_S6400030</t>
  </si>
  <si>
    <t xml:space="preserve"> Settled Mat &amp; Supp - Chemicals </t>
  </si>
  <si>
    <t>A_S6400040</t>
  </si>
  <si>
    <t xml:space="preserve"> Settled Mat &amp; Supp - Laboratory material </t>
  </si>
  <si>
    <t>A_S6400050</t>
  </si>
  <si>
    <t xml:space="preserve"> Settled Mat &amp; Supp - Lubricants </t>
  </si>
  <si>
    <t>A_S6400060</t>
  </si>
  <si>
    <t xml:space="preserve"> Settled Mat &amp; Supp - Operations Consumables </t>
  </si>
  <si>
    <t>A_S6400070</t>
  </si>
  <si>
    <t xml:space="preserve"> Settled Mat &amp; Supp - Safety/First Aid Supplies </t>
  </si>
  <si>
    <t>A_S6400080</t>
  </si>
  <si>
    <t xml:space="preserve"> Settled Mat &amp; Supp - Vehicle Fuel </t>
  </si>
  <si>
    <t>A_S6400100</t>
  </si>
  <si>
    <t xml:space="preserve"> Settled Mat &amp; Supp - Outside Material Purchases </t>
  </si>
  <si>
    <t>A_S6400500</t>
  </si>
  <si>
    <t xml:space="preserve"> Settled Mat &amp; Supp - Parts </t>
  </si>
  <si>
    <t>A_S6400505</t>
  </si>
  <si>
    <t xml:space="preserve"> Settled Mat &amp; Supp - Part Repairs </t>
  </si>
  <si>
    <t>A_S6400510</t>
  </si>
  <si>
    <t xml:space="preserve"> Settled Mat &amp; Supp - Small Tools </t>
  </si>
  <si>
    <t>A_S6400530</t>
  </si>
  <si>
    <t xml:space="preserve"> Settled Mat &amp; Supp - Inventory Other </t>
  </si>
  <si>
    <t>A_S6408999</t>
  </si>
  <si>
    <t xml:space="preserve"> Settled Materials &amp; Supplies Expense Reclass </t>
  </si>
  <si>
    <t xml:space="preserve"> INSURANCE </t>
  </si>
  <si>
    <t xml:space="preserve"> Insurance </t>
  </si>
  <si>
    <t>A_S6700400</t>
  </si>
  <si>
    <t xml:space="preserve"> Settled Insurance - FPSC Storm Reserve Expense </t>
  </si>
  <si>
    <t>A_S6700502</t>
  </si>
  <si>
    <t xml:space="preserve"> Settled Insurance - Brokerage Fees </t>
  </si>
  <si>
    <t>A_S6700503</t>
  </si>
  <si>
    <t xml:space="preserve"> Settled Insurance - Crime &amp; Fidelity </t>
  </si>
  <si>
    <t>A_S6700504</t>
  </si>
  <si>
    <t xml:space="preserve"> Settled Insurance - Directors &amp; Officers </t>
  </si>
  <si>
    <t>A_S6700505</t>
  </si>
  <si>
    <t xml:space="preserve"> Settled Insurance - Errors and Omissions </t>
  </si>
  <si>
    <t>A_S6700507</t>
  </si>
  <si>
    <t xml:space="preserve"> Settled Insurance - Excess General Liability </t>
  </si>
  <si>
    <t>A_S6700508</t>
  </si>
  <si>
    <t xml:space="preserve"> Settled Insurance - Fiduciary </t>
  </si>
  <si>
    <t>A_S6700509</t>
  </si>
  <si>
    <t xml:space="preserve"> Settled Insurance - I&amp;D Reserves </t>
  </si>
  <si>
    <t>A_S6700510</t>
  </si>
  <si>
    <t xml:space="preserve"> Settled Insurance - Longshoremen's Compensation </t>
  </si>
  <si>
    <t>A_S6700514</t>
  </si>
  <si>
    <t xml:space="preserve"> Settled Insurance - Property </t>
  </si>
  <si>
    <t>A_S6700515</t>
  </si>
  <si>
    <t xml:space="preserve"> Settled Insurance - Punitive Damages </t>
  </si>
  <si>
    <t>A_S6700516</t>
  </si>
  <si>
    <t xml:space="preserve"> Settled Insurance - Special Risk </t>
  </si>
  <si>
    <t>A_S6700517</t>
  </si>
  <si>
    <t xml:space="preserve"> Settled Insurance - Surety Bonds </t>
  </si>
  <si>
    <t>A_S6700518</t>
  </si>
  <si>
    <t xml:space="preserve"> Settled Insurance - Travel Accident </t>
  </si>
  <si>
    <t>A_S6700519</t>
  </si>
  <si>
    <t xml:space="preserve"> Settled Insurance - Workers Compensation - Exces </t>
  </si>
  <si>
    <t>A_S6700521</t>
  </si>
  <si>
    <t xml:space="preserve"> Settled Insurance - Solar </t>
  </si>
  <si>
    <t>A_S6700599</t>
  </si>
  <si>
    <t xml:space="preserve"> Settled Insurance - Other </t>
  </si>
  <si>
    <t xml:space="preserve"> RENT </t>
  </si>
  <si>
    <t xml:space="preserve"> Rent </t>
  </si>
  <si>
    <t>A_S6710020</t>
  </si>
  <si>
    <t xml:space="preserve"> Settled Short-term Rent - Non-Office Equipment </t>
  </si>
  <si>
    <t>A_S6710040</t>
  </si>
  <si>
    <t xml:space="preserve"> Settled Short-term Rent - Office Space </t>
  </si>
  <si>
    <t>A_S6710060</t>
  </si>
  <si>
    <t xml:space="preserve"> Settled Short-term Rent - Vehicle </t>
  </si>
  <si>
    <t>A_S6710800</t>
  </si>
  <si>
    <t xml:space="preserve"> Settled Short-term Rent - Other </t>
  </si>
  <si>
    <t xml:space="preserve"> LEASE </t>
  </si>
  <si>
    <t xml:space="preserve"> Lease </t>
  </si>
  <si>
    <t>A_S6720000</t>
  </si>
  <si>
    <t xml:space="preserve"> Settled Lease Expense </t>
  </si>
  <si>
    <t>A_S6720010</t>
  </si>
  <si>
    <t xml:space="preserve"> Settled Long-term Lease - Building </t>
  </si>
  <si>
    <t>A_S6720060</t>
  </si>
  <si>
    <t xml:space="preserve"> Settled Long-term Lease - Variable Lease </t>
  </si>
  <si>
    <t>A_S6720800</t>
  </si>
  <si>
    <t xml:space="preserve"> Settled Long-term Lease - Other </t>
  </si>
  <si>
    <t xml:space="preserve"> OUTSIDE_SERVICES </t>
  </si>
  <si>
    <t xml:space="preserve"> Outside Services </t>
  </si>
  <si>
    <t>A_6100040</t>
  </si>
  <si>
    <t xml:space="preserve"> Consultants - Engineering </t>
  </si>
  <si>
    <t>A_6100080</t>
  </si>
  <si>
    <t xml:space="preserve"> Consultants - Other </t>
  </si>
  <si>
    <t>A_6100100</t>
  </si>
  <si>
    <t xml:space="preserve"> Subcontracted Services </t>
  </si>
  <si>
    <t>A_6100170</t>
  </si>
  <si>
    <t xml:space="preserve"> Service/Maintenance-Computers &amp; Communication </t>
  </si>
  <si>
    <t>A_6100190</t>
  </si>
  <si>
    <t xml:space="preserve"> Software Maintenance </t>
  </si>
  <si>
    <t>A_S6100000</t>
  </si>
  <si>
    <t xml:space="preserve"> Settled Outside Services Expense </t>
  </si>
  <si>
    <t>A_S6100060</t>
  </si>
  <si>
    <t xml:space="preserve"> Settled Consultants - Legal </t>
  </si>
  <si>
    <t>A_S6100140</t>
  </si>
  <si>
    <t xml:space="preserve"> Settled Line Clearance </t>
  </si>
  <si>
    <t>A_S6100190</t>
  </si>
  <si>
    <t xml:space="preserve"> Settled Software Maintenance </t>
  </si>
  <si>
    <t>A_S6100010</t>
  </si>
  <si>
    <t xml:space="preserve"> Settled Advertising </t>
  </si>
  <si>
    <t>A_S6100030</t>
  </si>
  <si>
    <t xml:space="preserve"> Settled Consultants - Audit </t>
  </si>
  <si>
    <t>A_S6100040</t>
  </si>
  <si>
    <t xml:space="preserve"> Settled Consultants - Engineering </t>
  </si>
  <si>
    <t>A_S6100050</t>
  </si>
  <si>
    <t xml:space="preserve"> Settled Consultants - Environmental </t>
  </si>
  <si>
    <t>A_S6100070</t>
  </si>
  <si>
    <t xml:space="preserve"> Settled Consultants - Management </t>
  </si>
  <si>
    <t>A_S6100080</t>
  </si>
  <si>
    <t xml:space="preserve"> Settled Consultants - Other </t>
  </si>
  <si>
    <t>A_S6100090</t>
  </si>
  <si>
    <t xml:space="preserve"> Settled Consultants - Taxes </t>
  </si>
  <si>
    <t>A_S6100100</t>
  </si>
  <si>
    <t xml:space="preserve"> Settled Contractor Services </t>
  </si>
  <si>
    <t>A_S6100120</t>
  </si>
  <si>
    <t xml:space="preserve"> Settled Tools Service/Repair </t>
  </si>
  <si>
    <t>A_S6100150</t>
  </si>
  <si>
    <t xml:space="preserve"> Settled Printing </t>
  </si>
  <si>
    <t>A_S6100160</t>
  </si>
  <si>
    <t xml:space="preserve"> Settled Security Services </t>
  </si>
  <si>
    <t>A_S6100170</t>
  </si>
  <si>
    <t xml:space="preserve"> Settled Hardware Maintenance / Services </t>
  </si>
  <si>
    <t>A_S6100180</t>
  </si>
  <si>
    <t xml:space="preserve"> Settled Site Testing Services </t>
  </si>
  <si>
    <t>A_S6100200</t>
  </si>
  <si>
    <t xml:space="preserve"> Settled Trust Fee </t>
  </si>
  <si>
    <t>A_S6108999</t>
  </si>
  <si>
    <t xml:space="preserve"> Settled Outside Services Expense Reclass </t>
  </si>
  <si>
    <t xml:space="preserve"> TRANSPORTATION </t>
  </si>
  <si>
    <t xml:space="preserve"> Transportation </t>
  </si>
  <si>
    <t>A_S6500010</t>
  </si>
  <si>
    <t xml:space="preserve"> Settled Transportation - Vehicle expense </t>
  </si>
  <si>
    <t xml:space="preserve"> UTILITIES </t>
  </si>
  <si>
    <t xml:space="preserve"> Utilities </t>
  </si>
  <si>
    <t>A_6730030</t>
  </si>
  <si>
    <t xml:space="preserve"> Utilities - Telecom </t>
  </si>
  <si>
    <t>A_S6730000</t>
  </si>
  <si>
    <t xml:space="preserve"> Settled Utilities Expense </t>
  </si>
  <si>
    <t>A_S6730030</t>
  </si>
  <si>
    <t xml:space="preserve"> Settled Utilities - Telecom </t>
  </si>
  <si>
    <t>A_S6730050</t>
  </si>
  <si>
    <t xml:space="preserve"> Settled Utilities - Waste &amp; Trash Management </t>
  </si>
  <si>
    <t>A_S6730060</t>
  </si>
  <si>
    <t xml:space="preserve"> Settled Utilities - Water </t>
  </si>
  <si>
    <t>A_S6730800</t>
  </si>
  <si>
    <t xml:space="preserve"> Settled Utilities - Other </t>
  </si>
  <si>
    <t xml:space="preserve"> MISC_BILLING_EXP </t>
  </si>
  <si>
    <t xml:space="preserve"> Miscellaneous Billing Expense </t>
  </si>
  <si>
    <t>A_6780800</t>
  </si>
  <si>
    <t xml:space="preserve"> Miscellaneous Billing Exp General </t>
  </si>
  <si>
    <t>A_S6780030</t>
  </si>
  <si>
    <t xml:space="preserve"> Settled Miscellaneous Billing Exp Chargeable Pro </t>
  </si>
  <si>
    <t>A_S6780800</t>
  </si>
  <si>
    <t xml:space="preserve"> Settled Miscellaneous Billing Exp General </t>
  </si>
  <si>
    <t xml:space="preserve"> OTHER_OPERATIONAL </t>
  </si>
  <si>
    <t xml:space="preserve"> Other Operational </t>
  </si>
  <si>
    <t>A_6790800</t>
  </si>
  <si>
    <t xml:space="preserve"> Other Operational Expense - Miscellaneous </t>
  </si>
  <si>
    <t>A_A1000101</t>
  </si>
  <si>
    <t xml:space="preserve"> Assessed Facility Charges </t>
  </si>
  <si>
    <t>A_A1000300</t>
  </si>
  <si>
    <t xml:space="preserve"> Assessed Stores Clearing Charges </t>
  </si>
  <si>
    <t>A_P1000000</t>
  </si>
  <si>
    <t xml:space="preserve"> Planned Corporate Overhead Allocation </t>
  </si>
  <si>
    <t>A_P1000100</t>
  </si>
  <si>
    <t xml:space="preserve"> Planned IT Charges </t>
  </si>
  <si>
    <t>A_P1000101</t>
  </si>
  <si>
    <t xml:space="preserve"> Planned Facility Charges </t>
  </si>
  <si>
    <t>A_P1000102</t>
  </si>
  <si>
    <t xml:space="preserve"> Planned Telecom Charges </t>
  </si>
  <si>
    <t>A_P1000103</t>
  </si>
  <si>
    <t xml:space="preserve"> Planned HR Benefits Admin </t>
  </si>
  <si>
    <t>A_P1000104</t>
  </si>
  <si>
    <t xml:space="preserve"> Planned Admin Services </t>
  </si>
  <si>
    <t>A_P1000105</t>
  </si>
  <si>
    <t xml:space="preserve"> Planned Procurement Charges </t>
  </si>
  <si>
    <t>A_P1000300</t>
  </si>
  <si>
    <t xml:space="preserve"> Planned Stores Clearing Charges </t>
  </si>
  <si>
    <t>A_S1000101</t>
  </si>
  <si>
    <t xml:space="preserve"> Settled Facility Charges </t>
  </si>
  <si>
    <t>A_S1000102</t>
  </si>
  <si>
    <t xml:space="preserve"> Settled Telecom Charges </t>
  </si>
  <si>
    <t>A_S1000104</t>
  </si>
  <si>
    <t xml:space="preserve"> Settled Admin Services </t>
  </si>
  <si>
    <t>A_S1000200</t>
  </si>
  <si>
    <t xml:space="preserve"> Settled Fleet Charges </t>
  </si>
  <si>
    <t>A_S6790000</t>
  </si>
  <si>
    <t xml:space="preserve"> Settled Other Operational Expense </t>
  </si>
  <si>
    <t>A_S6790700</t>
  </si>
  <si>
    <t xml:space="preserve"> Settled Intercompany Overhead Allocations </t>
  </si>
  <si>
    <t>A_P1000108</t>
  </si>
  <si>
    <t xml:space="preserve"> Planned SS HREmpRel Chgs </t>
  </si>
  <si>
    <t>A_P1000109</t>
  </si>
  <si>
    <t xml:space="preserve"> Planned SS EmerMgmt Chgs </t>
  </si>
  <si>
    <t>A_P1000111</t>
  </si>
  <si>
    <t xml:space="preserve"> Planned SS AcctsPay Chgs </t>
  </si>
  <si>
    <t>A_P1000112</t>
  </si>
  <si>
    <t xml:space="preserve"> Planned SS Claims Chgs </t>
  </si>
  <si>
    <t>A_S1000109</t>
  </si>
  <si>
    <t xml:space="preserve"> Settled SS EmerMgmt Chgs </t>
  </si>
  <si>
    <t>A_S6790010</t>
  </si>
  <si>
    <t xml:space="preserve"> Settled Bad Debt Expense AR CIS </t>
  </si>
  <si>
    <t>A_S6790030</t>
  </si>
  <si>
    <t xml:space="preserve"> Settled Director's Expenses </t>
  </si>
  <si>
    <t>A_S6790050</t>
  </si>
  <si>
    <t xml:space="preserve"> Settled Deferred Compensation </t>
  </si>
  <si>
    <t>A_S6790055</t>
  </si>
  <si>
    <t xml:space="preserve"> Settled Economic Development </t>
  </si>
  <si>
    <t>A_S6790060</t>
  </si>
  <si>
    <t xml:space="preserve"> Settled Industry Dues </t>
  </si>
  <si>
    <t>A_S6790090</t>
  </si>
  <si>
    <t xml:space="preserve"> Settled Donations - Charitable (501c) </t>
  </si>
  <si>
    <t>A_S6790091</t>
  </si>
  <si>
    <t xml:space="preserve"> Settled Donations - Non deductible </t>
  </si>
  <si>
    <t>A_S6790092</t>
  </si>
  <si>
    <t xml:space="preserve"> Settled Donations - Other </t>
  </si>
  <si>
    <t>A_S6790101</t>
  </si>
  <si>
    <t xml:space="preserve"> Settled Fees - Bank </t>
  </si>
  <si>
    <t>A_S6790102</t>
  </si>
  <si>
    <t xml:space="preserve"> Settled Fees - Report Filing </t>
  </si>
  <si>
    <t>A_S6790103</t>
  </si>
  <si>
    <t xml:space="preserve"> Settled Fees - Registration </t>
  </si>
  <si>
    <t>A_S6790199</t>
  </si>
  <si>
    <t xml:space="preserve"> Settled Fees - Miscellaneous </t>
  </si>
  <si>
    <t>A_S6790200</t>
  </si>
  <si>
    <t xml:space="preserve"> Settled Penalties </t>
  </si>
  <si>
    <t>A_S6790210</t>
  </si>
  <si>
    <t xml:space="preserve"> Settled Permitting </t>
  </si>
  <si>
    <t>A_S6790220</t>
  </si>
  <si>
    <t xml:space="preserve"> Settled Political Contributions </t>
  </si>
  <si>
    <t>A_S6790230</t>
  </si>
  <si>
    <t xml:space="preserve"> Settled Postage Shipping and Courier </t>
  </si>
  <si>
    <t>A_S6790250</t>
  </si>
  <si>
    <t xml:space="preserve"> Settled Energy Conservation Allowances </t>
  </si>
  <si>
    <t>A_S6790310</t>
  </si>
  <si>
    <t xml:space="preserve"> Settled A&amp;G Allocated to Capital </t>
  </si>
  <si>
    <t>A_S6790320</t>
  </si>
  <si>
    <t xml:space="preserve"> Settled Fleet Allocation </t>
  </si>
  <si>
    <t>A_S6790321</t>
  </si>
  <si>
    <t xml:space="preserve"> Settled Stores Allocation </t>
  </si>
  <si>
    <t>A_S6790322</t>
  </si>
  <si>
    <t xml:space="preserve"> Settled Small Tools Allocation </t>
  </si>
  <si>
    <t>A_S6790323</t>
  </si>
  <si>
    <t xml:space="preserve"> Settled Self Help Allocation </t>
  </si>
  <si>
    <t>A_S6790704</t>
  </si>
  <si>
    <t xml:space="preserve"> Settled Intercompany Support Services </t>
  </si>
  <si>
    <t>A_S6790705</t>
  </si>
  <si>
    <t xml:space="preserve"> Settled Intercompany Print Shop Charges </t>
  </si>
  <si>
    <t>A_S6790800</t>
  </si>
  <si>
    <t xml:space="preserve"> Settled Other Operational Expense - Misc </t>
  </si>
  <si>
    <t>A_S6791000</t>
  </si>
  <si>
    <t xml:space="preserve"> Settled Rate Case Expense </t>
  </si>
  <si>
    <t>A_S6798999</t>
  </si>
  <si>
    <t xml:space="preserve"> Settled Other Operational Expense Reclas </t>
  </si>
  <si>
    <t>A_A1000113</t>
  </si>
  <si>
    <t xml:space="preserve"> Assessed SS DOC Services </t>
  </si>
  <si>
    <t>A_P1000113</t>
  </si>
  <si>
    <t xml:space="preserve"> Planned SS DOC Services </t>
  </si>
  <si>
    <t>A_A1000114</t>
  </si>
  <si>
    <t xml:space="preserve"> Assessed SS Payroll Charge </t>
  </si>
  <si>
    <t>A_P1000114</t>
  </si>
  <si>
    <t xml:space="preserve"> Planned SS Payroll Charge </t>
  </si>
  <si>
    <t xml:space="preserve"> DEP_AMORTIZATION </t>
  </si>
  <si>
    <t xml:space="preserve"> Depreciation and Amortization </t>
  </si>
  <si>
    <t xml:space="preserve"> DEP_EXP </t>
  </si>
  <si>
    <t xml:space="preserve"> Depreciation Expense </t>
  </si>
  <si>
    <t>A_6810010</t>
  </si>
  <si>
    <t xml:space="preserve"> Depreciation - Utility Plant </t>
  </si>
  <si>
    <t>A_6810025</t>
  </si>
  <si>
    <t xml:space="preserve"> Depreciation - Non-Utility Property BTL </t>
  </si>
  <si>
    <t>A_6810060</t>
  </si>
  <si>
    <t xml:space="preserve"> Depreciation - Dismantling Accrual </t>
  </si>
  <si>
    <t>A_S6810010</t>
  </si>
  <si>
    <t xml:space="preserve"> Settled Depreciation - Utility Plant </t>
  </si>
  <si>
    <t>A_S6810025</t>
  </si>
  <si>
    <t xml:space="preserve"> Settled Depreciation - Non-Utility Property BTL </t>
  </si>
  <si>
    <t>A_S6810050</t>
  </si>
  <si>
    <t xml:space="preserve"> Settled Depreciation - Environmental </t>
  </si>
  <si>
    <t>A_S6810090</t>
  </si>
  <si>
    <t xml:space="preserve"> Settled Depreciation - Storm Protection Clause </t>
  </si>
  <si>
    <t>A_S6810140</t>
  </si>
  <si>
    <t xml:space="preserve"> Settled Depreciation - Conservation </t>
  </si>
  <si>
    <t xml:space="preserve"> AMORT_EXP </t>
  </si>
  <si>
    <t xml:space="preserve"> Amortization Expense </t>
  </si>
  <si>
    <t>A_6800010</t>
  </si>
  <si>
    <t xml:space="preserve"> Amortization - Utility Plant </t>
  </si>
  <si>
    <t>A_6800040</t>
  </si>
  <si>
    <t xml:space="preserve"> Amortization - Acquisition Adjustments </t>
  </si>
  <si>
    <t>A_6800045</t>
  </si>
  <si>
    <t xml:space="preserve"> Amortization - Acquisition Adjustments BTL </t>
  </si>
  <si>
    <t>A_S6800120</t>
  </si>
  <si>
    <t xml:space="preserve"> Settled Amortization - Financing Lease </t>
  </si>
  <si>
    <t xml:space="preserve"> TAXES </t>
  </si>
  <si>
    <t xml:space="preserve"> Taxes. other than income </t>
  </si>
  <si>
    <t>A_6900030</t>
  </si>
  <si>
    <t xml:space="preserve"> TOTI - Gross Receipts </t>
  </si>
  <si>
    <t>A_6900049</t>
  </si>
  <si>
    <t xml:space="preserve"> TOTI - Payroll Tax Reclass </t>
  </si>
  <si>
    <t>A_6900800</t>
  </si>
  <si>
    <t xml:space="preserve"> Taxes other than income - Other </t>
  </si>
  <si>
    <t>A_S6900010</t>
  </si>
  <si>
    <t xml:space="preserve"> Settled TOTI - Franchise Fees </t>
  </si>
  <si>
    <t>A_S6900030</t>
  </si>
  <si>
    <t xml:space="preserve"> Settled TOTI - Gross Receipts </t>
  </si>
  <si>
    <t>A_S6900040</t>
  </si>
  <si>
    <t xml:space="preserve"> Settled TOTI - Payroll Tax </t>
  </si>
  <si>
    <t>A_S6900048</t>
  </si>
  <si>
    <t xml:space="preserve"> Settled TOTI - Payroll Tax - Incentives </t>
  </si>
  <si>
    <t>A_S6900049</t>
  </si>
  <si>
    <t xml:space="preserve"> Settled TOTI - Payroll Tax Reclass </t>
  </si>
  <si>
    <t>A_S6900060</t>
  </si>
  <si>
    <t xml:space="preserve"> Settled TOTI - Property Tax - Above the line </t>
  </si>
  <si>
    <t>A_S6900065</t>
  </si>
  <si>
    <t xml:space="preserve"> Settled TOTI - Property Tax - Below the line </t>
  </si>
  <si>
    <t>A_S6900070</t>
  </si>
  <si>
    <t xml:space="preserve"> Settled TOTI - Regulatory Assessment Fee </t>
  </si>
  <si>
    <t>A_S6900080</t>
  </si>
  <si>
    <t xml:space="preserve"> Settled TOTI - Sales and Use </t>
  </si>
  <si>
    <t>A_S6900100</t>
  </si>
  <si>
    <t xml:space="preserve"> Settled TOTI - State Intangible Gov't Leasehold </t>
  </si>
  <si>
    <t>A_S6900110</t>
  </si>
  <si>
    <t xml:space="preserve"> Settled TOTI - Federal Excise Tax </t>
  </si>
  <si>
    <t>A_S6900120</t>
  </si>
  <si>
    <t xml:space="preserve"> Settled TOTI - County/City Business License Tax </t>
  </si>
  <si>
    <t xml:space="preserve"> OTH_INC </t>
  </si>
  <si>
    <t xml:space="preserve"> OTHER INCOME (EXPENSE) </t>
  </si>
  <si>
    <t xml:space="preserve"> ALLOWANCE_CNSTRUCT </t>
  </si>
  <si>
    <t xml:space="preserve"> Allowance for other funds used during construction </t>
  </si>
  <si>
    <t>A_7100010</t>
  </si>
  <si>
    <t xml:space="preserve"> Allowance for other funds AFUDC Equity </t>
  </si>
  <si>
    <t xml:space="preserve"> OTHER_INCOME </t>
  </si>
  <si>
    <t xml:space="preserve"> Other income </t>
  </si>
  <si>
    <t xml:space="preserve"> Oth_INC_P </t>
  </si>
  <si>
    <t xml:space="preserve"> Other Income </t>
  </si>
  <si>
    <t>A_S7000220</t>
  </si>
  <si>
    <t xml:space="preserve"> Settled Interest Inc - Defd Fuel Clause </t>
  </si>
  <si>
    <t>A_S7000230</t>
  </si>
  <si>
    <t xml:space="preserve"> Settled Interest Inc - Defd Capacity Clause </t>
  </si>
  <si>
    <t>A_S7000290</t>
  </si>
  <si>
    <t xml:space="preserve"> Settled Interest Inc - Defd Storm Protection Cla </t>
  </si>
  <si>
    <t>A_S7000800</t>
  </si>
  <si>
    <t xml:space="preserve"> Settled Interest Inc - Miscellaneous </t>
  </si>
  <si>
    <t>A_S7103030</t>
  </si>
  <si>
    <t xml:space="preserve"> Settled Zap Cap for Business Revenue </t>
  </si>
  <si>
    <t>A_S7103040</t>
  </si>
  <si>
    <t xml:space="preserve"> Settled Residential Zap Cap Revenue </t>
  </si>
  <si>
    <t>A_S7000291</t>
  </si>
  <si>
    <t xml:space="preserve"> Settled Interest Inc - Defd CETM </t>
  </si>
  <si>
    <t>A_S7103035</t>
  </si>
  <si>
    <t xml:space="preserve"> Settled Other Lighting Revenue - Unregulated </t>
  </si>
  <si>
    <t xml:space="preserve"> Sale_Of_ASTs </t>
  </si>
  <si>
    <t xml:space="preserve"> Gain / (Loss) on sale of assets </t>
  </si>
  <si>
    <t>A_S7100400</t>
  </si>
  <si>
    <t xml:space="preserve"> Settled Gain/(Loss) Sale of Non-Utility </t>
  </si>
  <si>
    <t xml:space="preserve"> INTEREST_CHARGES </t>
  </si>
  <si>
    <t xml:space="preserve"> INTEREST CHARGES </t>
  </si>
  <si>
    <t xml:space="preserve"> INTEREST_EXPENSE </t>
  </si>
  <si>
    <t xml:space="preserve"> Interest Expense </t>
  </si>
  <si>
    <t xml:space="preserve"> IE_LTD </t>
  </si>
  <si>
    <t xml:space="preserve"> Interest expense - long-term debt </t>
  </si>
  <si>
    <t>A_S7201100</t>
  </si>
  <si>
    <t xml:space="preserve"> Settled Amortization of loss on reaquired debt </t>
  </si>
  <si>
    <t>A_S7500110</t>
  </si>
  <si>
    <t xml:space="preserve"> Settled Interest Exp - Long-term Debt </t>
  </si>
  <si>
    <t>A_S7500120</t>
  </si>
  <si>
    <t xml:space="preserve"> Settled Interest Exp - Amortiz Discount </t>
  </si>
  <si>
    <t>A_S7500130</t>
  </si>
  <si>
    <t xml:space="preserve"> Settled Interest Exp - Amortiz of Fees L </t>
  </si>
  <si>
    <t xml:space="preserve"> IE_OTHER </t>
  </si>
  <si>
    <t xml:space="preserve"> Interest expense - other </t>
  </si>
  <si>
    <t>A_7500090</t>
  </si>
  <si>
    <t xml:space="preserve"> Interest Exp - Other Short Term Borrowing </t>
  </si>
  <si>
    <t>A_S7500030</t>
  </si>
  <si>
    <t xml:space="preserve"> Settled Interest Exp - Customer Deposits </t>
  </si>
  <si>
    <t>A_S7500080</t>
  </si>
  <si>
    <t xml:space="preserve"> Settled Interest Exp - Credit Facilities </t>
  </si>
  <si>
    <t>A_S7500090</t>
  </si>
  <si>
    <t xml:space="preserve"> Settled Interest Exp - Other Short Term Borrowing </t>
  </si>
  <si>
    <t>A_S7500220</t>
  </si>
  <si>
    <t xml:space="preserve"> Settled Interest Exp - Defd Fuel Clause </t>
  </si>
  <si>
    <t>A_S7500240</t>
  </si>
  <si>
    <t xml:space="preserve"> Settled Interest Exp - Defd Conservation Clause </t>
  </si>
  <si>
    <t>A_S7500250</t>
  </si>
  <si>
    <t xml:space="preserve"> Settled Interest Exp - Defd Environmental Clause </t>
  </si>
  <si>
    <t>A_S7500290</t>
  </si>
  <si>
    <t xml:space="preserve"> Settled Interest Exp - Defd Storm Protection Cla </t>
  </si>
  <si>
    <t>A_S7500800</t>
  </si>
  <si>
    <t xml:space="preserve"> Settled Interest Exp - Miscellaneous </t>
  </si>
  <si>
    <t>A_S7500060</t>
  </si>
  <si>
    <t xml:space="preserve"> Settled Interest Exp - Financing Lease </t>
  </si>
  <si>
    <t>A_S7500291</t>
  </si>
  <si>
    <t xml:space="preserve"> Settled Interest Exp - Defd CETM </t>
  </si>
  <si>
    <t xml:space="preserve"> ALLOWANCE_BRCNSTRUCT </t>
  </si>
  <si>
    <t xml:space="preserve"> Allowance for borrowed funds used during contruction </t>
  </si>
  <si>
    <t>A_7500010</t>
  </si>
  <si>
    <t xml:space="preserve"> Interest Exp - Allow for Borrowed Funds AFUDC Debt </t>
  </si>
  <si>
    <t xml:space="preserve"> PROVISION_ITAX </t>
  </si>
  <si>
    <t xml:space="preserve"> PROVISION FOR INCOME TAXES </t>
  </si>
  <si>
    <t xml:space="preserve"> CUR_IT_EXP </t>
  </si>
  <si>
    <t xml:space="preserve"> Current income tax expense </t>
  </si>
  <si>
    <t>A_8000300</t>
  </si>
  <si>
    <t xml:space="preserve"> Federal Income Tax Expense </t>
  </si>
  <si>
    <t>A_8000310</t>
  </si>
  <si>
    <t xml:space="preserve"> Federal Income Tax Expense - Above Line </t>
  </si>
  <si>
    <t>A_8000400</t>
  </si>
  <si>
    <t xml:space="preserve"> State Income Tax Expense </t>
  </si>
  <si>
    <t>A_8000410</t>
  </si>
  <si>
    <t xml:space="preserve"> State Income Tax Expense - Above Line </t>
  </si>
  <si>
    <t xml:space="preserve"> DEF_IT_EXP </t>
  </si>
  <si>
    <t xml:space="preserve"> Deferred income tax expense </t>
  </si>
  <si>
    <t>A_8010300</t>
  </si>
  <si>
    <t xml:space="preserve"> Deferred Federal Income Tax Exp </t>
  </si>
  <si>
    <t>A_8010310</t>
  </si>
  <si>
    <t xml:space="preserve"> Deferred Federal Income Tax Exp - Cr </t>
  </si>
  <si>
    <t>A_8010320</t>
  </si>
  <si>
    <t xml:space="preserve"> DIT Federal Accelerated Amortization Property </t>
  </si>
  <si>
    <t>A_8010330</t>
  </si>
  <si>
    <t xml:space="preserve"> DIT Federal Accelerated Amortization Property - Cr </t>
  </si>
  <si>
    <t>A_8010400</t>
  </si>
  <si>
    <t xml:space="preserve"> Deferred State Income Tax Exp </t>
  </si>
  <si>
    <t>A_8010410</t>
  </si>
  <si>
    <t xml:space="preserve"> Deferred State Income Tax Exp - Cr </t>
  </si>
  <si>
    <t>A_8010430</t>
  </si>
  <si>
    <t xml:space="preserve"> DIT State Accelerated Amortization Property - Cr </t>
  </si>
  <si>
    <t xml:space="preserve"> AMORT_IT_CR </t>
  </si>
  <si>
    <t xml:space="preserve"> Amortization of investment tax credits </t>
  </si>
  <si>
    <t>A_8010600</t>
  </si>
  <si>
    <t xml:space="preserve"> Investment Tax Credit Amort - Utility </t>
  </si>
  <si>
    <t>A_8010610</t>
  </si>
  <si>
    <t xml:space="preserve"> Investment Tax Credit Amort - Non Utility </t>
  </si>
  <si>
    <t>2023 Energy Mgmt Credit</t>
  </si>
  <si>
    <t>Wage Assignment Rev</t>
  </si>
  <si>
    <t>02/01/2023 credit to correct 2022 filing</t>
  </si>
  <si>
    <t>2024 Lighting Fixture Revenues Forecast from Stacy Hallman</t>
  </si>
  <si>
    <t>From "forecast" tab of Billing Determinates wkst</t>
  </si>
  <si>
    <t>rounded for MFR</t>
  </si>
  <si>
    <t>Rounded for MFR</t>
  </si>
  <si>
    <t>$'000's</t>
  </si>
  <si>
    <t>Adjusted Operating Revenues for 2024 GRT total on MFR</t>
  </si>
  <si>
    <t>Budgeted gross receipts expense 2024</t>
  </si>
  <si>
    <t>GRT rate</t>
  </si>
  <si>
    <t>base for budgeted gross receipts</t>
  </si>
  <si>
    <t>Diff between adjusted op rev's on MFR and base used for GRT expense budget</t>
  </si>
  <si>
    <t>required adjustment to "adjusted op rev's to align tax base on MFR with gross receipts budgeted</t>
  </si>
  <si>
    <t>Adjusted Operating Revenues for 2024 RAF total on MFR</t>
  </si>
  <si>
    <t>Budgeted RAF expense 2024</t>
  </si>
  <si>
    <t>RAF rate</t>
  </si>
  <si>
    <t>base for budgeted RAF</t>
  </si>
  <si>
    <t>Diff between adjusted op rev's on MFR and base for RAF budget</t>
  </si>
  <si>
    <t>2025 TOTI Budget - EPM Totals as of 2/20/24</t>
  </si>
  <si>
    <t>2/20/24 - 2025 operating rev's on C-4 = $2,597,787</t>
  </si>
  <si>
    <t>2025 Operating Rev's from EPM as of 2/20/24</t>
  </si>
  <si>
    <t>Deferred</t>
  </si>
  <si>
    <t>A_4074091</t>
  </si>
  <si>
    <t xml:space="preserve"> REG CR Defd SPPCRC - Amortization </t>
  </si>
  <si>
    <t>A_4074214</t>
  </si>
  <si>
    <t xml:space="preserve"> REG CR Defd (CETM) Clean Energy Trans - Amortiz. </t>
  </si>
  <si>
    <t>Other</t>
  </si>
  <si>
    <t>Unbilled</t>
  </si>
  <si>
    <t>Resale</t>
  </si>
  <si>
    <t>Misc</t>
  </si>
  <si>
    <t>Rent</t>
  </si>
  <si>
    <t>Other Elec</t>
  </si>
  <si>
    <t>REC Sales</t>
  </si>
  <si>
    <t xml:space="preserve">Year </t>
  </si>
  <si>
    <t>Period</t>
  </si>
  <si>
    <t>Lighting Fixture Rev Forecast</t>
  </si>
  <si>
    <t>Total 2025B Lighting Fixture Rev's</t>
  </si>
  <si>
    <t xml:space="preserve">2025B Energy Management Credits Budget is same as 2024B </t>
  </si>
  <si>
    <t>Adjusted Operating Revenues for 2025 GRT total on MFR</t>
  </si>
  <si>
    <t>Budgeted gross receipts expense 2025</t>
  </si>
  <si>
    <t>Diff between adjusted op rev's on MFR and base for GRT budget</t>
  </si>
  <si>
    <t>Adjusted Operating Revenues for 2025 RAF total on MFR</t>
  </si>
  <si>
    <t>Budgeted RAF expense 2025</t>
  </si>
  <si>
    <t>Diff between adjusted op rev's on MFR and base used for RAF expense budget</t>
  </si>
  <si>
    <t>C-5 3/8/24</t>
  </si>
  <si>
    <t>final 2025 Op Rev's</t>
  </si>
  <si>
    <t>final Misc Svc Rev</t>
  </si>
  <si>
    <t>REG CR Defd (CETM) Clean Energy Trans - Amortiz.</t>
  </si>
  <si>
    <t>Witness: J. Chronister / R. Latta</t>
  </si>
  <si>
    <t>DOCKET No. 20240026-EI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</si>
</sst>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%"/>
    <numFmt numFmtId="167" formatCode="0.0%"/>
  </numFmts>
  <fonts count="3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FFFFFF"/>
      <name val="Calibri"/>
      <family val="2"/>
    </font>
    <font>
      <b/>
      <sz val="8"/>
      <color rgb="FFFFFFFF"/>
      <name val="Calibri"/>
      <family val="2"/>
    </font>
    <font>
      <b/>
      <sz val="12"/>
      <color rgb="FFFFFFFF"/>
      <name val="Calibri"/>
      <family val="2"/>
    </font>
    <font>
      <b/>
      <sz val="8"/>
      <name val="Calibri"/>
      <family val="2"/>
    </font>
    <font>
      <sz val="8"/>
      <color rgb="FF000000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sz val="9"/>
      <name val="Arial"/>
      <family val="2"/>
    </font>
    <font>
      <sz val="12"/>
      <name val="SWISS"/>
    </font>
    <font>
      <b/>
      <sz val="12"/>
      <name val="SWISS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sz val="11"/>
      <color rgb="FF9C0006"/>
      <name val="Calibri"/>
      <family val="2"/>
    </font>
    <font>
      <b/>
      <sz val="11"/>
      <color rgb="FF9C0006"/>
      <name val="Calibri"/>
      <family val="2"/>
    </font>
    <font>
      <sz val="11"/>
      <color rgb="FF0000FF"/>
      <name val="Calibri"/>
      <family val="2"/>
    </font>
    <font>
      <b/>
      <sz val="8"/>
      <color rgb="FF000000"/>
      <name val="Arial Black"/>
      <family val="2"/>
    </font>
    <font>
      <sz val="10"/>
      <color rgb="FF000000"/>
      <name val="Arial Black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 Black"/>
      <family val="2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b/>
      <sz val="10"/>
      <name val="Arial"/>
      <family val="2"/>
    </font>
    <font>
      <sz val="8"/>
      <name val="Calibri"/>
      <family val="2"/>
    </font>
    <font>
      <b/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1F4E7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48235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DEDED"/>
        <bgColor rgb="FF000000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FFFFFF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FFFFFF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rgb="FFBFBFBF"/>
      </bottom>
      <diagonal/>
    </border>
    <border>
      <left/>
      <right style="thin">
        <color indexed="64"/>
      </right>
      <top/>
      <bottom style="hair">
        <color rgb="FFBFBFBF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17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0" xfId="2" applyNumberFormat="1" applyFont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quotePrefix="1" applyFont="1" applyBorder="1" applyAlignment="1">
      <alignment horizontal="center"/>
    </xf>
    <xf numFmtId="164" fontId="2" fillId="0" borderId="0" xfId="1" applyNumberFormat="1" applyFont="1" applyBorder="1"/>
    <xf numFmtId="0" fontId="4" fillId="0" borderId="0" xfId="3" applyFont="1" applyAlignment="1">
      <alignment wrapText="1"/>
    </xf>
    <xf numFmtId="165" fontId="2" fillId="0" borderId="0" xfId="2" applyNumberFormat="1" applyFont="1" applyBorder="1"/>
    <xf numFmtId="0" fontId="4" fillId="0" borderId="0" xfId="3" applyFont="1" applyAlignment="1">
      <alignment horizontal="right" wrapText="1"/>
    </xf>
    <xf numFmtId="0" fontId="4" fillId="0" borderId="0" xfId="3" quotePrefix="1" applyFont="1" applyAlignment="1">
      <alignment horizontal="right" wrapText="1"/>
    </xf>
    <xf numFmtId="14" fontId="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0" xfId="2" quotePrefix="1" applyNumberFormat="1" applyFont="1"/>
    <xf numFmtId="0" fontId="2" fillId="0" borderId="0" xfId="0" quotePrefix="1" applyFont="1"/>
    <xf numFmtId="41" fontId="2" fillId="0" borderId="0" xfId="1" applyNumberFormat="1" applyFont="1" applyBorder="1"/>
    <xf numFmtId="42" fontId="2" fillId="0" borderId="4" xfId="1" applyNumberFormat="1" applyFont="1" applyBorder="1"/>
    <xf numFmtId="41" fontId="2" fillId="0" borderId="0" xfId="0" applyNumberFormat="1" applyFont="1"/>
    <xf numFmtId="165" fontId="2" fillId="0" borderId="0" xfId="2" applyNumberFormat="1" applyFont="1" applyAlignment="1">
      <alignment horizontal="left"/>
    </xf>
    <xf numFmtId="37" fontId="2" fillId="0" borderId="0" xfId="0" applyNumberFormat="1" applyFont="1"/>
    <xf numFmtId="41" fontId="2" fillId="0" borderId="0" xfId="1" quotePrefix="1" applyNumberFormat="1" applyFont="1" applyBorder="1"/>
    <xf numFmtId="42" fontId="2" fillId="0" borderId="5" xfId="1" applyNumberFormat="1" applyFont="1" applyBorder="1"/>
    <xf numFmtId="166" fontId="2" fillId="0" borderId="0" xfId="1" applyNumberFormat="1" applyFont="1" applyBorder="1"/>
    <xf numFmtId="43" fontId="2" fillId="0" borderId="0" xfId="0" applyNumberFormat="1" applyFont="1"/>
    <xf numFmtId="42" fontId="2" fillId="0" borderId="0" xfId="0" applyNumberFormat="1" applyFont="1"/>
    <xf numFmtId="44" fontId="2" fillId="0" borderId="0" xfId="0" applyNumberFormat="1" applyFont="1"/>
    <xf numFmtId="167" fontId="2" fillId="0" borderId="0" xfId="1" applyNumberFormat="1" applyFont="1" applyBorder="1"/>
    <xf numFmtId="42" fontId="2" fillId="0" borderId="6" xfId="1" applyNumberFormat="1" applyFont="1" applyBorder="1"/>
    <xf numFmtId="42" fontId="2" fillId="0" borderId="0" xfId="2" applyNumberFormat="1" applyFont="1" applyBorder="1"/>
    <xf numFmtId="42" fontId="2" fillId="0" borderId="0" xfId="1" applyNumberFormat="1" applyFont="1" applyBorder="1"/>
    <xf numFmtId="42" fontId="2" fillId="0" borderId="0" xfId="1" applyNumberFormat="1" applyFont="1"/>
    <xf numFmtId="37" fontId="2" fillId="0" borderId="0" xfId="1" applyNumberFormat="1" applyFont="1" applyBorder="1"/>
    <xf numFmtId="0" fontId="2" fillId="2" borderId="1" xfId="0" applyFont="1" applyFill="1" applyBorder="1"/>
    <xf numFmtId="42" fontId="2" fillId="0" borderId="1" xfId="0" applyNumberFormat="1" applyFont="1" applyBorder="1"/>
    <xf numFmtId="41" fontId="2" fillId="0" borderId="0" xfId="1" applyNumberFormat="1" applyFont="1" applyFill="1" applyBorder="1"/>
    <xf numFmtId="0" fontId="2" fillId="0" borderId="1" xfId="0" applyFont="1" applyBorder="1" applyAlignment="1">
      <alignment horizontal="right"/>
    </xf>
    <xf numFmtId="0" fontId="6" fillId="0" borderId="0" xfId="0" applyFont="1"/>
    <xf numFmtId="0" fontId="5" fillId="0" borderId="0" xfId="0" applyFont="1"/>
    <xf numFmtId="4" fontId="6" fillId="0" borderId="0" xfId="0" applyNumberFormat="1" applyFont="1"/>
    <xf numFmtId="0" fontId="0" fillId="4" borderId="0" xfId="0" applyFill="1"/>
    <xf numFmtId="0" fontId="7" fillId="5" borderId="9" xfId="0" applyFont="1" applyFill="1" applyBorder="1"/>
    <xf numFmtId="0" fontId="7" fillId="5" borderId="10" xfId="0" applyFont="1" applyFill="1" applyBorder="1"/>
    <xf numFmtId="0" fontId="8" fillId="5" borderId="8" xfId="0" applyFont="1" applyFill="1" applyBorder="1" applyAlignment="1">
      <alignment wrapText="1"/>
    </xf>
    <xf numFmtId="0" fontId="9" fillId="5" borderId="11" xfId="0" applyFont="1" applyFill="1" applyBorder="1"/>
    <xf numFmtId="0" fontId="9" fillId="5" borderId="12" xfId="0" applyFont="1" applyFill="1" applyBorder="1"/>
    <xf numFmtId="0" fontId="10" fillId="6" borderId="13" xfId="0" applyFont="1" applyFill="1" applyBorder="1"/>
    <xf numFmtId="0" fontId="10" fillId="6" borderId="7" xfId="0" applyFont="1" applyFill="1" applyBorder="1"/>
    <xf numFmtId="0" fontId="10" fillId="6" borderId="8" xfId="0" applyFont="1" applyFill="1" applyBorder="1"/>
    <xf numFmtId="0" fontId="13" fillId="6" borderId="14" xfId="0" applyFont="1" applyFill="1" applyBorder="1"/>
    <xf numFmtId="0" fontId="14" fillId="7" borderId="15" xfId="0" applyFont="1" applyFill="1" applyBorder="1"/>
    <xf numFmtId="0" fontId="11" fillId="0" borderId="16" xfId="0" applyFont="1" applyBorder="1"/>
    <xf numFmtId="0" fontId="13" fillId="6" borderId="7" xfId="0" applyFont="1" applyFill="1" applyBorder="1"/>
    <xf numFmtId="4" fontId="0" fillId="0" borderId="0" xfId="0" applyNumberFormat="1"/>
    <xf numFmtId="0" fontId="8" fillId="5" borderId="14" xfId="0" applyFont="1" applyFill="1" applyBorder="1" applyAlignment="1">
      <alignment wrapText="1"/>
    </xf>
    <xf numFmtId="0" fontId="10" fillId="6" borderId="14" xfId="0" applyFont="1" applyFill="1" applyBorder="1"/>
    <xf numFmtId="4" fontId="10" fillId="6" borderId="14" xfId="0" applyNumberFormat="1" applyFont="1" applyFill="1" applyBorder="1"/>
    <xf numFmtId="4" fontId="11" fillId="0" borderId="16" xfId="0" applyNumberFormat="1" applyFont="1" applyBorder="1"/>
    <xf numFmtId="4" fontId="10" fillId="6" borderId="7" xfId="0" applyNumberFormat="1" applyFont="1" applyFill="1" applyBorder="1"/>
    <xf numFmtId="43" fontId="0" fillId="0" borderId="0" xfId="0" applyNumberFormat="1"/>
    <xf numFmtId="43" fontId="0" fillId="4" borderId="0" xfId="0" applyNumberFormat="1" applyFill="1"/>
    <xf numFmtId="0" fontId="15" fillId="3" borderId="0" xfId="0" applyFont="1" applyFill="1"/>
    <xf numFmtId="0" fontId="15" fillId="0" borderId="0" xfId="0" applyFont="1"/>
    <xf numFmtId="0" fontId="15" fillId="8" borderId="0" xfId="0" applyFont="1" applyFill="1"/>
    <xf numFmtId="3" fontId="15" fillId="8" borderId="0" xfId="0" applyNumberFormat="1" applyFont="1" applyFill="1"/>
    <xf numFmtId="0" fontId="1" fillId="0" borderId="0" xfId="0" applyFont="1"/>
    <xf numFmtId="0" fontId="16" fillId="8" borderId="0" xfId="0" applyFont="1" applyFill="1"/>
    <xf numFmtId="3" fontId="16" fillId="8" borderId="0" xfId="0" applyNumberFormat="1" applyFont="1" applyFill="1"/>
    <xf numFmtId="164" fontId="0" fillId="0" borderId="0" xfId="0" applyNumberFormat="1"/>
    <xf numFmtId="164" fontId="0" fillId="4" borderId="0" xfId="0" applyNumberFormat="1" applyFill="1"/>
    <xf numFmtId="0" fontId="0" fillId="0" borderId="0" xfId="0" quotePrefix="1" applyAlignment="1">
      <alignment horizontal="right"/>
    </xf>
    <xf numFmtId="0" fontId="0" fillId="4" borderId="0" xfId="0" applyFill="1" applyAlignment="1">
      <alignment horizontal="right"/>
    </xf>
    <xf numFmtId="6" fontId="1" fillId="0" borderId="0" xfId="0" applyNumberFormat="1" applyFont="1"/>
    <xf numFmtId="6" fontId="0" fillId="4" borderId="0" xfId="0" applyNumberFormat="1" applyFill="1"/>
    <xf numFmtId="0" fontId="17" fillId="9" borderId="7" xfId="0" applyFont="1" applyFill="1" applyBorder="1"/>
    <xf numFmtId="43" fontId="17" fillId="9" borderId="7" xfId="0" applyNumberFormat="1" applyFont="1" applyFill="1" applyBorder="1"/>
    <xf numFmtId="0" fontId="18" fillId="0" borderId="16" xfId="0" applyFont="1" applyBorder="1" applyAlignment="1">
      <alignment horizontal="left" indent="2"/>
    </xf>
    <xf numFmtId="43" fontId="18" fillId="0" borderId="17" xfId="0" applyNumberFormat="1" applyFont="1" applyBorder="1"/>
    <xf numFmtId="0" fontId="0" fillId="11" borderId="7" xfId="0" applyFill="1" applyBorder="1" applyAlignment="1">
      <alignment vertical="top" wrapText="1"/>
    </xf>
    <xf numFmtId="0" fontId="0" fillId="11" borderId="7" xfId="0" applyFill="1" applyBorder="1" applyAlignment="1">
      <alignment vertical="top"/>
    </xf>
    <xf numFmtId="0" fontId="0" fillId="11" borderId="7" xfId="0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0" fillId="12" borderId="0" xfId="0" applyFill="1" applyAlignment="1">
      <alignment vertical="top"/>
    </xf>
    <xf numFmtId="4" fontId="0" fillId="12" borderId="0" xfId="0" applyNumberFormat="1" applyFill="1" applyAlignment="1">
      <alignment horizontal="right" vertical="top"/>
    </xf>
    <xf numFmtId="0" fontId="0" fillId="12" borderId="0" xfId="0" applyFill="1" applyAlignment="1">
      <alignment horizontal="center" vertical="top"/>
    </xf>
    <xf numFmtId="0" fontId="0" fillId="13" borderId="0" xfId="0" applyFill="1" applyAlignment="1">
      <alignment vertical="top"/>
    </xf>
    <xf numFmtId="0" fontId="0" fillId="4" borderId="0" xfId="0" applyFill="1" applyAlignment="1">
      <alignment vertical="top"/>
    </xf>
    <xf numFmtId="4" fontId="0" fillId="4" borderId="0" xfId="0" applyNumberFormat="1" applyFill="1" applyAlignment="1">
      <alignment horizontal="right" vertical="top"/>
    </xf>
    <xf numFmtId="17" fontId="0" fillId="0" borderId="0" xfId="0" applyNumberFormat="1"/>
    <xf numFmtId="4" fontId="0" fillId="0" borderId="0" xfId="0" applyNumberFormat="1" applyAlignment="1">
      <alignment vertical="top"/>
    </xf>
    <xf numFmtId="4" fontId="0" fillId="10" borderId="0" xfId="0" applyNumberFormat="1" applyFill="1" applyAlignment="1">
      <alignment horizontal="right" vertical="top"/>
    </xf>
    <xf numFmtId="4" fontId="0" fillId="10" borderId="0" xfId="0" applyNumberFormat="1" applyFill="1" applyAlignment="1">
      <alignment vertical="top"/>
    </xf>
    <xf numFmtId="0" fontId="5" fillId="15" borderId="3" xfId="0" applyFont="1" applyFill="1" applyBorder="1" applyAlignment="1">
      <alignment horizontal="center"/>
    </xf>
    <xf numFmtId="0" fontId="5" fillId="15" borderId="0" xfId="0" applyFont="1" applyFill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left"/>
    </xf>
    <xf numFmtId="3" fontId="20" fillId="0" borderId="0" xfId="0" applyNumberFormat="1" applyFont="1"/>
    <xf numFmtId="0" fontId="20" fillId="16" borderId="0" xfId="0" applyFont="1" applyFill="1"/>
    <xf numFmtId="0" fontId="21" fillId="0" borderId="0" xfId="0" applyFont="1" applyAlignment="1">
      <alignment horizontal="fill"/>
    </xf>
    <xf numFmtId="0" fontId="22" fillId="0" borderId="0" xfId="0" applyFont="1" applyAlignment="1">
      <alignment horizontal="right"/>
    </xf>
    <xf numFmtId="0" fontId="22" fillId="0" borderId="0" xfId="0" applyFont="1"/>
    <xf numFmtId="3" fontId="22" fillId="0" borderId="0" xfId="0" applyNumberFormat="1" applyFont="1"/>
    <xf numFmtId="0" fontId="20" fillId="0" borderId="0" xfId="0" applyFont="1" applyAlignment="1">
      <alignment horizontal="fill"/>
    </xf>
    <xf numFmtId="4" fontId="20" fillId="0" borderId="0" xfId="0" applyNumberFormat="1" applyFont="1"/>
    <xf numFmtId="3" fontId="20" fillId="17" borderId="0" xfId="0" applyNumberFormat="1" applyFont="1" applyFill="1"/>
    <xf numFmtId="0" fontId="20" fillId="17" borderId="0" xfId="0" applyFont="1" applyFill="1"/>
    <xf numFmtId="4" fontId="23" fillId="18" borderId="0" xfId="0" applyNumberFormat="1" applyFont="1" applyFill="1"/>
    <xf numFmtId="4" fontId="22" fillId="0" borderId="0" xfId="0" applyNumberFormat="1" applyFont="1"/>
    <xf numFmtId="4" fontId="24" fillId="18" borderId="0" xfId="0" applyNumberFormat="1" applyFont="1" applyFill="1"/>
    <xf numFmtId="0" fontId="20" fillId="3" borderId="0" xfId="0" applyFont="1" applyFill="1"/>
    <xf numFmtId="0" fontId="20" fillId="19" borderId="0" xfId="0" applyFont="1" applyFill="1" applyAlignment="1">
      <alignment horizontal="left"/>
    </xf>
    <xf numFmtId="0" fontId="20" fillId="19" borderId="0" xfId="0" applyFont="1" applyFill="1"/>
    <xf numFmtId="3" fontId="20" fillId="19" borderId="0" xfId="0" applyNumberFormat="1" applyFont="1" applyFill="1"/>
    <xf numFmtId="3" fontId="6" fillId="0" borderId="0" xfId="0" applyNumberFormat="1" applyFont="1"/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4" fontId="5" fillId="0" borderId="0" xfId="0" applyNumberFormat="1" applyFont="1"/>
    <xf numFmtId="0" fontId="5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3" fontId="25" fillId="0" borderId="0" xfId="0" applyNumberFormat="1" applyFont="1"/>
    <xf numFmtId="0" fontId="25" fillId="0" borderId="0" xfId="0" applyFont="1"/>
    <xf numFmtId="3" fontId="20" fillId="20" borderId="0" xfId="0" applyNumberFormat="1" applyFont="1" applyFill="1"/>
    <xf numFmtId="3" fontId="20" fillId="21" borderId="0" xfId="0" applyNumberFormat="1" applyFont="1" applyFill="1"/>
    <xf numFmtId="3" fontId="20" fillId="22" borderId="0" xfId="0" applyNumberFormat="1" applyFont="1" applyFill="1"/>
    <xf numFmtId="3" fontId="20" fillId="23" borderId="0" xfId="0" applyNumberFormat="1" applyFont="1" applyFill="1"/>
    <xf numFmtId="0" fontId="20" fillId="23" borderId="0" xfId="0" applyFont="1" applyFill="1"/>
    <xf numFmtId="42" fontId="20" fillId="0" borderId="0" xfId="0" applyNumberFormat="1" applyFont="1" applyAlignment="1">
      <alignment horizontal="fill"/>
    </xf>
    <xf numFmtId="42" fontId="6" fillId="0" borderId="0" xfId="0" applyNumberFormat="1" applyFont="1"/>
    <xf numFmtId="44" fontId="6" fillId="0" borderId="0" xfId="0" applyNumberFormat="1" applyFont="1"/>
    <xf numFmtId="44" fontId="6" fillId="4" borderId="0" xfId="0" applyNumberFormat="1" applyFont="1" applyFill="1"/>
    <xf numFmtId="0" fontId="20" fillId="4" borderId="0" xfId="0" applyFont="1" applyFill="1"/>
    <xf numFmtId="3" fontId="20" fillId="4" borderId="0" xfId="0" applyNumberFormat="1" applyFont="1" applyFill="1"/>
    <xf numFmtId="0" fontId="26" fillId="6" borderId="18" xfId="0" applyFont="1" applyFill="1" applyBorder="1"/>
    <xf numFmtId="0" fontId="27" fillId="6" borderId="4" xfId="0" applyFont="1" applyFill="1" applyBorder="1"/>
    <xf numFmtId="0" fontId="27" fillId="6" borderId="19" xfId="0" applyFont="1" applyFill="1" applyBorder="1"/>
    <xf numFmtId="0" fontId="26" fillId="6" borderId="14" xfId="0" applyFont="1" applyFill="1" applyBorder="1"/>
    <xf numFmtId="0" fontId="27" fillId="6" borderId="3" xfId="0" applyFont="1" applyFill="1" applyBorder="1"/>
    <xf numFmtId="0" fontId="27" fillId="6" borderId="20" xfId="0" applyFont="1" applyFill="1" applyBorder="1"/>
    <xf numFmtId="0" fontId="28" fillId="0" borderId="0" xfId="0" applyFont="1"/>
    <xf numFmtId="0" fontId="29" fillId="24" borderId="21" xfId="0" applyFont="1" applyFill="1" applyBorder="1"/>
    <xf numFmtId="0" fontId="29" fillId="24" borderId="22" xfId="0" applyFont="1" applyFill="1" applyBorder="1"/>
    <xf numFmtId="0" fontId="30" fillId="6" borderId="18" xfId="0" applyFont="1" applyFill="1" applyBorder="1"/>
    <xf numFmtId="0" fontId="30" fillId="6" borderId="14" xfId="0" applyFont="1" applyFill="1" applyBorder="1"/>
    <xf numFmtId="4" fontId="31" fillId="24" borderId="21" xfId="0" applyNumberFormat="1" applyFont="1" applyFill="1" applyBorder="1"/>
    <xf numFmtId="0" fontId="12" fillId="0" borderId="16" xfId="0" applyFont="1" applyBorder="1"/>
    <xf numFmtId="0" fontId="12" fillId="0" borderId="23" xfId="0" applyFont="1" applyBorder="1"/>
    <xf numFmtId="0" fontId="0" fillId="25" borderId="0" xfId="0" applyFill="1"/>
    <xf numFmtId="43" fontId="0" fillId="25" borderId="0" xfId="0" applyNumberFormat="1" applyFill="1"/>
    <xf numFmtId="0" fontId="32" fillId="0" borderId="16" xfId="0" applyFont="1" applyBorder="1"/>
    <xf numFmtId="4" fontId="32" fillId="0" borderId="16" xfId="0" applyNumberFormat="1" applyFont="1" applyBorder="1"/>
    <xf numFmtId="4" fontId="33" fillId="0" borderId="0" xfId="0" applyNumberFormat="1" applyFont="1"/>
    <xf numFmtId="0" fontId="34" fillId="6" borderId="8" xfId="0" applyFont="1" applyFill="1" applyBorder="1"/>
    <xf numFmtId="4" fontId="34" fillId="6" borderId="7" xfId="0" applyNumberFormat="1" applyFont="1" applyFill="1" applyBorder="1"/>
    <xf numFmtId="0" fontId="35" fillId="7" borderId="15" xfId="0" applyFont="1" applyFill="1" applyBorder="1"/>
    <xf numFmtId="4" fontId="33" fillId="4" borderId="0" xfId="0" applyNumberFormat="1" applyFont="1" applyFill="1"/>
    <xf numFmtId="0" fontId="33" fillId="4" borderId="0" xfId="0" applyFont="1" applyFill="1"/>
    <xf numFmtId="43" fontId="33" fillId="4" borderId="0" xfId="0" applyNumberFormat="1" applyFont="1" applyFill="1"/>
    <xf numFmtId="0" fontId="2" fillId="0" borderId="0" xfId="0" quotePrefix="1" applyFont="1" applyAlignment="1">
      <alignment horizontal="left"/>
    </xf>
    <xf numFmtId="0" fontId="20" fillId="0" borderId="0" xfId="0" applyFont="1"/>
    <xf numFmtId="0" fontId="6" fillId="0" borderId="0" xfId="0" applyFont="1"/>
    <xf numFmtId="0" fontId="19" fillId="14" borderId="0" xfId="0" applyFont="1" applyFill="1" applyAlignment="1">
      <alignment horizontal="center"/>
    </xf>
    <xf numFmtId="0" fontId="22" fillId="0" borderId="0" xfId="0" applyFont="1"/>
    <xf numFmtId="0" fontId="5" fillId="0" borderId="0" xfId="0" applyFont="1"/>
    <xf numFmtId="0" fontId="5" fillId="15" borderId="3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8"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numFmt numFmtId="33" formatCode="_(* #,##0_);_(* \(#,##0\);_(* &quot;-&quot;_);_(@_)"/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left style="thin">
          <color theme="0" tint="-0.24994659260841701"/>
        </left>
        <right style="thin">
          <color theme="0" tint="-0.24994659260841701"/>
        </right>
      </border>
    </dxf>
    <dxf>
      <fill>
        <patternFill>
          <bgColor rgb="FFFFFFCC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4.9989318521683403E-2"/>
        </top>
        <bottom style="thin">
          <color theme="0" tint="-4.9989318521683403E-2"/>
        </bottom>
        <vertical/>
        <horizontal/>
      </border>
    </dxf>
    <dxf>
      <font>
        <b/>
        <i val="0"/>
        <color rgb="FF0000FF"/>
      </font>
      <fill>
        <patternFill>
          <bgColor theme="8" tint="0.59996337778862885"/>
        </patternFill>
      </fill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/>
        <horizontal/>
      </border>
    </dxf>
  </dxfs>
  <tableStyles count="1" defaultTableStyle="TableStyleMedium2" defaultPivotStyle="PivotStyleLight16">
    <tableStyle name="Invisible" pivot="0" table="0" count="0" xr9:uid="{13F636E4-8D63-4235-8A33-A7FA83580E7F}"/>
  </tableStyles>
  <colors>
    <mruColors>
      <color rgb="FFF640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193</xdr:row>
      <xdr:rowOff>0</xdr:rowOff>
    </xdr:from>
    <xdr:to>
      <xdr:col>8</xdr:col>
      <xdr:colOff>193676</xdr:colOff>
      <xdr:row>218</xdr:row>
      <xdr:rowOff>113778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F8FDC9-32B4-2AA3-B811-7E3691E1D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1" y="30797500"/>
          <a:ext cx="8515350" cy="408252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220</xdr:row>
      <xdr:rowOff>0</xdr:rowOff>
    </xdr:from>
    <xdr:to>
      <xdr:col>7</xdr:col>
      <xdr:colOff>230843</xdr:colOff>
      <xdr:row>259</xdr:row>
      <xdr:rowOff>37321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31687C-8EE7-4CDD-B778-B5A5FC1CD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3600" y="35083750"/>
          <a:ext cx="7457143" cy="6228571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261</xdr:row>
      <xdr:rowOff>1</xdr:rowOff>
    </xdr:from>
    <xdr:to>
      <xdr:col>8</xdr:col>
      <xdr:colOff>132716</xdr:colOff>
      <xdr:row>273</xdr:row>
      <xdr:rowOff>95065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1A787A-B5A8-F2CE-6477-BCB7DDDEF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33601" y="41592501"/>
          <a:ext cx="8458200" cy="1996254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274</xdr:row>
      <xdr:rowOff>0</xdr:rowOff>
    </xdr:from>
    <xdr:to>
      <xdr:col>8</xdr:col>
      <xdr:colOff>111126</xdr:colOff>
      <xdr:row>303</xdr:row>
      <xdr:rowOff>93533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554A95B-B38E-4898-B8A4-55D91F5F7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3601" y="43656250"/>
          <a:ext cx="8432800" cy="4701093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305</xdr:row>
      <xdr:rowOff>1</xdr:rowOff>
    </xdr:from>
    <xdr:to>
      <xdr:col>7</xdr:col>
      <xdr:colOff>130810</xdr:colOff>
      <xdr:row>323</xdr:row>
      <xdr:rowOff>851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D47641D-A06B-16E5-29E0-F3A62096E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33601" y="48577501"/>
          <a:ext cx="7353299" cy="2858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179809</xdr:colOff>
      <xdr:row>41</xdr:row>
      <xdr:rowOff>62679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2AD0BC-05D0-EF07-EA51-B72A905C2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23809" cy="65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16</xdr:col>
      <xdr:colOff>1411519</xdr:colOff>
      <xdr:row>79</xdr:row>
      <xdr:rowOff>59583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AE41E0-6989-688E-EC3C-438568D64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67500"/>
          <a:ext cx="10847619" cy="59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15</xdr:col>
      <xdr:colOff>170286</xdr:colOff>
      <xdr:row>101</xdr:row>
      <xdr:rowOff>72619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6C392C-F61A-007F-63A4-C71A354B1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858750"/>
          <a:ext cx="9314286" cy="3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12</xdr:col>
      <xdr:colOff>141943</xdr:colOff>
      <xdr:row>141</xdr:row>
      <xdr:rowOff>37321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E274C63-4C6D-5B26-4A0D-9D7C39329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6192500"/>
          <a:ext cx="7457143" cy="6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12</xdr:col>
      <xdr:colOff>94324</xdr:colOff>
      <xdr:row>184</xdr:row>
      <xdr:rowOff>132500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FAF8ABD-AA35-7B1F-EBE2-B801FF0BA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2542500"/>
          <a:ext cx="7409524" cy="6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186</xdr:row>
      <xdr:rowOff>1</xdr:rowOff>
    </xdr:from>
    <xdr:to>
      <xdr:col>12</xdr:col>
      <xdr:colOff>420042</xdr:colOff>
      <xdr:row>224</xdr:row>
      <xdr:rowOff>146051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82EA7EA-9F6E-6B3B-E3B9-A439C33D2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9527501"/>
          <a:ext cx="7735242" cy="6178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</xdr:col>
      <xdr:colOff>3378200</xdr:colOff>
      <xdr:row>43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0CE491-CE3C-803A-FFEC-279438FAC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784550"/>
          <a:ext cx="4572000" cy="4038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176</xdr:row>
      <xdr:rowOff>152400</xdr:rowOff>
    </xdr:from>
    <xdr:to>
      <xdr:col>2</xdr:col>
      <xdr:colOff>428625</xdr:colOff>
      <xdr:row>198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1C16F3-06B0-087F-F858-2C6267F17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28860750"/>
          <a:ext cx="4572000" cy="345757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3</xdr:row>
      <xdr:rowOff>19050</xdr:rowOff>
    </xdr:from>
    <xdr:to>
      <xdr:col>15</xdr:col>
      <xdr:colOff>466725</xdr:colOff>
      <xdr:row>19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56E8391-A119-C557-674D-1986F3AA20C6}"/>
            </a:ext>
            <a:ext uri="{147F2762-F138-4A5C-976F-8EAC2B608ADB}">
              <a16:predDERef xmlns:a16="http://schemas.microsoft.com/office/drawing/2014/main" pred="{E4CC4DE9-7594-8CC5-2468-DB2236AFF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34225" y="504825"/>
          <a:ext cx="10353675" cy="26098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</xdr:row>
      <xdr:rowOff>142875</xdr:rowOff>
    </xdr:from>
    <xdr:to>
      <xdr:col>2</xdr:col>
      <xdr:colOff>1952625</xdr:colOff>
      <xdr:row>31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21CB971-EC27-E9DC-D70E-EBA01D7B7767}"/>
            </a:ext>
            <a:ext uri="{147F2762-F138-4A5C-976F-8EAC2B608ADB}">
              <a16:predDERef xmlns:a16="http://schemas.microsoft.com/office/drawing/2014/main" pred="{456E8391-A119-C557-674D-1986F3AA2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" y="304800"/>
          <a:ext cx="6038850" cy="4905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221</xdr:row>
      <xdr:rowOff>0</xdr:rowOff>
    </xdr:from>
    <xdr:to>
      <xdr:col>2</xdr:col>
      <xdr:colOff>419100</xdr:colOff>
      <xdr:row>235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92C945-E0CD-5575-4DF2-1CCAE453854A}"/>
            </a:ext>
            <a:ext uri="{147F2762-F138-4A5C-976F-8EAC2B608ADB}">
              <a16:predDERef xmlns:a16="http://schemas.microsoft.com/office/drawing/2014/main" pred="{421CB971-EC27-E9DC-D70E-EBA01D7B7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5852100"/>
          <a:ext cx="4572000" cy="2333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236</xdr:row>
      <xdr:rowOff>9525</xdr:rowOff>
    </xdr:from>
    <xdr:to>
      <xdr:col>3</xdr:col>
      <xdr:colOff>742950</xdr:colOff>
      <xdr:row>248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9ED1026-2C16-BDAB-C741-D1DB681E787E}"/>
            </a:ext>
            <a:ext uri="{147F2762-F138-4A5C-976F-8EAC2B608ADB}">
              <a16:predDERef xmlns:a16="http://schemas.microsoft.com/office/drawing/2014/main" pred="{AB92C945-E0CD-5575-4DF2-1CCAE4538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8290500"/>
          <a:ext cx="7667625" cy="198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4" Type="http://schemas.openxmlformats.org/officeDocument/2006/relationships/customProperty" Target="../customProperty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7.bin"/><Relationship Id="rId1" Type="http://schemas.openxmlformats.org/officeDocument/2006/relationships/customProperty" Target="../customProperty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1.bin"/><Relationship Id="rId1" Type="http://schemas.openxmlformats.org/officeDocument/2006/relationships/customProperty" Target="../customProperty1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13.bin"/><Relationship Id="rId1" Type="http://schemas.openxmlformats.org/officeDocument/2006/relationships/customProperty" Target="../customProperty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15.bin"/><Relationship Id="rId1" Type="http://schemas.openxmlformats.org/officeDocument/2006/relationships/customProperty" Target="../customProperty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2BA1D-D212-4EE3-93BD-0D54D823B026}">
  <dimension ref="A1:T54"/>
  <sheetViews>
    <sheetView topLeftCell="A3" workbookViewId="0">
      <selection activeCell="A3" sqref="A1:XFD1048576"/>
    </sheetView>
  </sheetViews>
  <sheetFormatPr defaultColWidth="9.33203125" defaultRowHeight="14.1" customHeight="1"/>
  <cols>
    <col min="1" max="1" width="3.5546875" style="1" customWidth="1"/>
    <col min="2" max="2" width="1.5546875" style="1" customWidth="1"/>
    <col min="3" max="3" width="9.5546875" style="1" customWidth="1"/>
    <col min="4" max="4" width="14.44140625" style="1" customWidth="1"/>
    <col min="5" max="5" width="9.5546875" style="1" customWidth="1"/>
    <col min="6" max="6" width="7.6640625" style="1" customWidth="1"/>
    <col min="7" max="8" width="9.5546875" style="1" customWidth="1"/>
    <col min="9" max="9" width="9.6640625" style="1" customWidth="1"/>
    <col min="10" max="10" width="9.5546875" style="1" customWidth="1"/>
    <col min="11" max="11" width="9.6640625" style="1" customWidth="1"/>
    <col min="12" max="12" width="4.6640625" style="1" customWidth="1"/>
    <col min="13" max="13" width="4.33203125" style="1" customWidth="1"/>
    <col min="14" max="14" width="10.33203125" style="1" customWidth="1"/>
    <col min="15" max="15" width="9.5546875" style="1" customWidth="1"/>
    <col min="16" max="16" width="13.44140625" style="1" customWidth="1"/>
    <col min="17" max="20" width="9.5546875" style="1" customWidth="1"/>
    <col min="21" max="16384" width="9.33203125" style="1"/>
  </cols>
  <sheetData>
    <row r="1" spans="1:20" ht="14.1" hidden="1" customHeight="1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>
      <c r="S2" s="1">
        <v>1</v>
      </c>
    </row>
    <row r="3" spans="1:20" ht="14.1" customHeight="1">
      <c r="A3" s="2" t="s">
        <v>0</v>
      </c>
      <c r="B3" s="2"/>
      <c r="C3" s="2"/>
      <c r="D3" s="2"/>
      <c r="E3" s="2"/>
      <c r="F3" s="2"/>
      <c r="G3" s="2"/>
      <c r="H3" s="2" t="s">
        <v>1</v>
      </c>
      <c r="I3" s="2"/>
      <c r="J3" s="2"/>
      <c r="K3" s="2"/>
      <c r="L3" s="2"/>
      <c r="M3" s="2"/>
      <c r="N3" s="2"/>
      <c r="O3" s="2"/>
      <c r="P3" s="2"/>
      <c r="Q3" s="2"/>
      <c r="R3" s="2"/>
      <c r="S3" s="42" t="s">
        <v>2</v>
      </c>
    </row>
    <row r="4" spans="1:20" ht="14.1" customHeight="1">
      <c r="A4" s="1" t="s">
        <v>3</v>
      </c>
      <c r="E4" s="1" t="s">
        <v>4</v>
      </c>
      <c r="G4" s="1" t="s">
        <v>5</v>
      </c>
      <c r="K4" s="8"/>
      <c r="L4" s="8"/>
      <c r="N4" s="8"/>
      <c r="O4" s="8"/>
      <c r="P4" s="8" t="s">
        <v>6</v>
      </c>
      <c r="S4" s="9"/>
      <c r="T4" s="9"/>
    </row>
    <row r="5" spans="1:20" ht="14.1" customHeight="1">
      <c r="G5" s="1" t="s">
        <v>7</v>
      </c>
      <c r="K5" s="7"/>
      <c r="L5" s="9"/>
      <c r="O5" s="7"/>
      <c r="P5" s="7" t="s">
        <v>8</v>
      </c>
      <c r="Q5" s="9" t="s">
        <v>9</v>
      </c>
      <c r="S5" s="7"/>
      <c r="T5" s="9"/>
    </row>
    <row r="6" spans="1:20" ht="14.1" customHeight="1">
      <c r="A6" s="1" t="s">
        <v>10</v>
      </c>
      <c r="K6" s="7"/>
      <c r="L6" s="9"/>
      <c r="M6" s="7"/>
      <c r="P6" s="7" t="s">
        <v>8</v>
      </c>
      <c r="Q6" s="9" t="s">
        <v>11</v>
      </c>
      <c r="S6" s="7"/>
      <c r="T6" s="9"/>
    </row>
    <row r="7" spans="1:20" ht="14.1" customHeight="1">
      <c r="K7" s="7"/>
      <c r="L7" s="9"/>
      <c r="M7" s="7"/>
      <c r="P7" s="7" t="s">
        <v>8</v>
      </c>
      <c r="Q7" s="9" t="s">
        <v>12</v>
      </c>
      <c r="S7" s="7"/>
      <c r="T7" s="9"/>
    </row>
    <row r="8" spans="1:20" ht="14.1" customHeight="1">
      <c r="A8" s="2" t="s">
        <v>13</v>
      </c>
      <c r="B8" s="2"/>
      <c r="C8" s="39"/>
      <c r="D8" s="2"/>
      <c r="E8" s="2"/>
      <c r="F8" s="2"/>
      <c r="G8" s="2"/>
      <c r="H8" s="2"/>
      <c r="I8" s="2"/>
      <c r="J8" s="2" t="s">
        <v>14</v>
      </c>
      <c r="K8" s="2"/>
      <c r="L8" s="2"/>
      <c r="M8" s="2"/>
      <c r="N8" s="2"/>
      <c r="O8" s="2"/>
      <c r="P8" s="2"/>
      <c r="Q8" s="2" t="s">
        <v>15</v>
      </c>
      <c r="R8" s="2"/>
      <c r="S8" s="2"/>
    </row>
    <row r="9" spans="1:20" ht="14.1" customHeight="1">
      <c r="B9" s="4"/>
      <c r="C9" s="3"/>
      <c r="D9" s="3"/>
      <c r="E9" s="3"/>
      <c r="F9" s="3"/>
      <c r="G9" s="3" t="s">
        <v>16</v>
      </c>
      <c r="H9" s="3"/>
      <c r="I9" s="3" t="s">
        <v>17</v>
      </c>
      <c r="J9" s="3"/>
      <c r="K9" s="3" t="s">
        <v>18</v>
      </c>
      <c r="L9" s="3"/>
      <c r="M9" s="3"/>
      <c r="N9" s="3" t="s">
        <v>19</v>
      </c>
      <c r="O9" s="3"/>
      <c r="P9" s="3" t="s">
        <v>20</v>
      </c>
      <c r="Q9" s="3"/>
      <c r="R9" s="3" t="s">
        <v>21</v>
      </c>
      <c r="S9" s="3"/>
    </row>
    <row r="10" spans="1:20" ht="14.1" customHeight="1">
      <c r="B10" s="4"/>
      <c r="C10" s="3"/>
      <c r="D10" s="3"/>
      <c r="E10" s="3"/>
      <c r="F10" s="3"/>
      <c r="G10" s="18"/>
      <c r="H10" s="18"/>
      <c r="I10" s="18" t="s">
        <v>22</v>
      </c>
      <c r="J10" s="18"/>
      <c r="K10" s="19"/>
      <c r="L10" s="4"/>
      <c r="M10" s="3"/>
      <c r="N10" s="18"/>
      <c r="O10" s="18"/>
      <c r="P10" s="18" t="s">
        <v>23</v>
      </c>
      <c r="Q10" s="18"/>
      <c r="R10" s="18"/>
      <c r="S10" s="3"/>
    </row>
    <row r="11" spans="1:20" ht="14.1" customHeight="1">
      <c r="B11" s="4"/>
      <c r="C11" s="4"/>
      <c r="D11" s="4"/>
      <c r="E11" s="4"/>
      <c r="F11" s="4"/>
      <c r="G11" s="3" t="s">
        <v>24</v>
      </c>
      <c r="H11" s="4" t="s">
        <v>25</v>
      </c>
      <c r="I11" s="3" t="s">
        <v>24</v>
      </c>
      <c r="J11" s="4"/>
      <c r="K11" s="4" t="s">
        <v>26</v>
      </c>
      <c r="L11" s="4"/>
      <c r="M11" s="4"/>
      <c r="N11" s="4" t="s">
        <v>24</v>
      </c>
      <c r="O11" s="4" t="s">
        <v>25</v>
      </c>
      <c r="P11" s="4" t="s">
        <v>24</v>
      </c>
      <c r="Q11" s="4"/>
      <c r="R11" s="4" t="s">
        <v>26</v>
      </c>
      <c r="S11" s="4"/>
    </row>
    <row r="12" spans="1:20" ht="14.1" customHeight="1">
      <c r="A12" s="1" t="s">
        <v>27</v>
      </c>
      <c r="B12" s="4"/>
      <c r="C12" s="4"/>
      <c r="D12" s="4"/>
      <c r="E12" s="4"/>
      <c r="F12" s="3"/>
      <c r="G12" s="4" t="s">
        <v>28</v>
      </c>
      <c r="H12" s="4"/>
      <c r="I12" s="4" t="s">
        <v>29</v>
      </c>
      <c r="J12" s="4"/>
      <c r="K12" s="3" t="s">
        <v>30</v>
      </c>
      <c r="L12" s="3"/>
      <c r="M12" s="3"/>
      <c r="N12" s="4" t="s">
        <v>28</v>
      </c>
      <c r="O12" s="4"/>
      <c r="P12" s="3" t="s">
        <v>29</v>
      </c>
      <c r="Q12" s="3"/>
      <c r="R12" s="3" t="s">
        <v>30</v>
      </c>
      <c r="S12" s="4"/>
    </row>
    <row r="13" spans="1:20" ht="14.1" customHeight="1">
      <c r="A13" s="2" t="s">
        <v>31</v>
      </c>
      <c r="B13" s="5"/>
      <c r="C13" s="5"/>
      <c r="D13" s="5"/>
      <c r="E13" s="5"/>
      <c r="F13" s="5"/>
      <c r="G13" s="16">
        <v>45291</v>
      </c>
      <c r="H13" s="16"/>
      <c r="I13" s="16">
        <v>45657</v>
      </c>
      <c r="J13" s="17"/>
      <c r="K13" s="16">
        <v>46022</v>
      </c>
      <c r="L13" s="17"/>
      <c r="M13" s="17"/>
      <c r="N13" s="16">
        <v>45291</v>
      </c>
      <c r="O13" s="16"/>
      <c r="P13" s="16">
        <v>45657</v>
      </c>
      <c r="Q13" s="17"/>
      <c r="R13" s="16">
        <v>46022</v>
      </c>
      <c r="S13" s="10"/>
    </row>
    <row r="14" spans="1:20" ht="14.1" customHeight="1">
      <c r="A14" s="1">
        <v>1</v>
      </c>
      <c r="B14" s="14"/>
      <c r="C14" s="6"/>
      <c r="D14" s="6"/>
      <c r="E14" s="6"/>
      <c r="F14" s="13"/>
      <c r="G14" s="13"/>
      <c r="H14" s="13"/>
      <c r="I14" s="13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20" ht="14.1" customHeight="1">
      <c r="A15" s="1">
        <v>2</v>
      </c>
      <c r="B15" s="14"/>
      <c r="C15" s="6" t="s">
        <v>32</v>
      </c>
      <c r="F15" s="13"/>
      <c r="G15" s="35">
        <v>2640046</v>
      </c>
      <c r="H15" s="35"/>
      <c r="I15" s="35">
        <v>2641012</v>
      </c>
      <c r="J15" s="35"/>
      <c r="K15" s="35">
        <v>2595565</v>
      </c>
      <c r="L15" s="21"/>
      <c r="M15" s="35"/>
      <c r="N15" s="35">
        <v>2640046</v>
      </c>
      <c r="O15" s="35"/>
      <c r="P15" s="35">
        <v>2641012</v>
      </c>
      <c r="Q15" s="21"/>
      <c r="R15" s="35">
        <v>2595565</v>
      </c>
      <c r="S15" s="166"/>
    </row>
    <row r="16" spans="1:20" ht="14.1" customHeight="1">
      <c r="A16" s="1">
        <v>3</v>
      </c>
      <c r="B16" s="12"/>
      <c r="C16" s="6"/>
      <c r="F16" s="11"/>
      <c r="G16" s="36"/>
      <c r="H16" s="36"/>
      <c r="I16" s="36"/>
      <c r="J16" s="37"/>
      <c r="K16" s="36"/>
      <c r="L16" s="37"/>
      <c r="M16" s="36"/>
      <c r="N16" s="36"/>
      <c r="O16" s="36"/>
      <c r="P16" s="36"/>
      <c r="Q16" s="38"/>
      <c r="R16" s="36"/>
      <c r="S16" s="11"/>
    </row>
    <row r="17" spans="1:19" ht="14.1" customHeight="1">
      <c r="A17" s="1">
        <v>4</v>
      </c>
      <c r="B17" s="12"/>
      <c r="C17" s="1" t="s">
        <v>33</v>
      </c>
      <c r="F17" s="11"/>
      <c r="G17" s="22">
        <v>-1968.8689999999999</v>
      </c>
      <c r="H17" s="22"/>
      <c r="I17" s="22">
        <v>0</v>
      </c>
      <c r="J17" s="22"/>
      <c r="K17" s="22">
        <v>-70</v>
      </c>
      <c r="L17" s="27" t="s">
        <v>20</v>
      </c>
      <c r="M17" s="22"/>
      <c r="N17" s="22">
        <v>0</v>
      </c>
      <c r="O17" s="22"/>
      <c r="P17" s="22">
        <v>0</v>
      </c>
      <c r="Q17" s="38"/>
      <c r="R17" s="22">
        <v>0</v>
      </c>
      <c r="S17" s="11"/>
    </row>
    <row r="18" spans="1:19" ht="14.1" customHeight="1">
      <c r="A18" s="1">
        <v>5</v>
      </c>
      <c r="B18" s="12"/>
      <c r="C18" s="6"/>
      <c r="F18" s="11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8"/>
      <c r="R18" s="36"/>
      <c r="S18" s="11"/>
    </row>
    <row r="19" spans="1:19" ht="14.1" customHeight="1">
      <c r="A19" s="1">
        <v>6</v>
      </c>
      <c r="B19" s="12"/>
      <c r="C19" s="6" t="s">
        <v>34</v>
      </c>
      <c r="F19" s="11"/>
      <c r="G19" s="23">
        <v>2642014.8689999999</v>
      </c>
      <c r="H19" s="36"/>
      <c r="I19" s="23">
        <v>2641012</v>
      </c>
      <c r="J19" s="36"/>
      <c r="K19" s="23">
        <v>2595635</v>
      </c>
      <c r="L19" s="36"/>
      <c r="M19" s="36"/>
      <c r="N19" s="23">
        <v>2640046</v>
      </c>
      <c r="O19" s="36"/>
      <c r="P19" s="23">
        <v>2641012</v>
      </c>
      <c r="Q19" s="38"/>
      <c r="R19" s="23">
        <v>2595565</v>
      </c>
      <c r="S19" s="11"/>
    </row>
    <row r="20" spans="1:19" ht="14.1" customHeight="1">
      <c r="A20" s="1">
        <v>7</v>
      </c>
      <c r="B20" s="12"/>
      <c r="C20" s="6"/>
      <c r="F20" s="11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8"/>
      <c r="R20" s="36"/>
      <c r="S20" s="11"/>
    </row>
    <row r="21" spans="1:19" ht="14.1" customHeight="1">
      <c r="A21" s="1">
        <v>8</v>
      </c>
      <c r="B21" s="12"/>
      <c r="C21" s="6" t="s">
        <v>35</v>
      </c>
      <c r="F21" s="11"/>
      <c r="G21" s="36">
        <v>8155.2939999999999</v>
      </c>
      <c r="H21" s="36"/>
      <c r="I21" s="36">
        <v>1844</v>
      </c>
      <c r="J21" s="36"/>
      <c r="K21" s="36">
        <v>2026</v>
      </c>
      <c r="L21" s="36"/>
      <c r="M21" s="36"/>
      <c r="N21" s="36">
        <v>8155.2939999999999</v>
      </c>
      <c r="O21" s="36"/>
      <c r="P21" s="36">
        <v>1844</v>
      </c>
      <c r="Q21" s="38"/>
      <c r="R21" s="36">
        <v>2026</v>
      </c>
      <c r="S21" s="11"/>
    </row>
    <row r="22" spans="1:19" ht="14.1" customHeight="1">
      <c r="A22" s="1">
        <v>9</v>
      </c>
      <c r="B22" s="12"/>
      <c r="C22" s="6"/>
      <c r="F22" s="11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8"/>
      <c r="R22" s="36"/>
      <c r="S22" s="11"/>
    </row>
    <row r="23" spans="1:19" ht="14.1" customHeight="1">
      <c r="A23" s="1">
        <v>10</v>
      </c>
      <c r="B23" s="12"/>
      <c r="C23" s="6" t="s">
        <v>36</v>
      </c>
      <c r="F23" s="11"/>
      <c r="G23" s="36">
        <v>-386885.587</v>
      </c>
      <c r="H23" s="36"/>
      <c r="I23" s="36">
        <v>-37118.257342716395</v>
      </c>
      <c r="J23" s="36"/>
      <c r="K23" s="36">
        <v>-20540</v>
      </c>
      <c r="L23" s="36"/>
      <c r="M23" s="36"/>
      <c r="N23" s="36"/>
      <c r="O23" s="36"/>
      <c r="P23" s="36"/>
      <c r="Q23" s="38"/>
      <c r="R23" s="36"/>
      <c r="S23" s="11"/>
    </row>
    <row r="24" spans="1:19" ht="14.1" customHeight="1">
      <c r="A24" s="1">
        <v>11</v>
      </c>
      <c r="B24" s="12"/>
      <c r="G24" s="24"/>
      <c r="H24" s="22"/>
      <c r="I24" s="22"/>
      <c r="J24" s="22"/>
      <c r="K24" s="22"/>
      <c r="L24" s="22"/>
      <c r="M24" s="22"/>
      <c r="N24" s="24"/>
      <c r="O24" s="22"/>
      <c r="P24" s="22"/>
      <c r="Q24" s="38"/>
      <c r="R24" s="22"/>
      <c r="S24" s="11"/>
    </row>
    <row r="25" spans="1:19" ht="14.1" customHeight="1">
      <c r="A25" s="1">
        <v>12</v>
      </c>
      <c r="B25" s="12"/>
      <c r="C25" s="1" t="s">
        <v>37</v>
      </c>
      <c r="G25" s="24">
        <v>3473.201</v>
      </c>
      <c r="H25" s="22"/>
      <c r="I25" s="22">
        <v>3583</v>
      </c>
      <c r="J25" s="22"/>
      <c r="K25" s="22">
        <v>3583</v>
      </c>
      <c r="L25" s="22"/>
      <c r="M25" s="22"/>
      <c r="N25" s="24">
        <v>0</v>
      </c>
      <c r="O25" s="22"/>
      <c r="P25" s="24">
        <v>0</v>
      </c>
      <c r="Q25" s="38"/>
      <c r="R25" s="22">
        <v>0</v>
      </c>
      <c r="S25" s="11"/>
    </row>
    <row r="26" spans="1:19" ht="14.1" customHeight="1">
      <c r="A26" s="1">
        <v>13</v>
      </c>
      <c r="B26" s="12"/>
      <c r="S26" s="11"/>
    </row>
    <row r="27" spans="1:19" ht="14.1" customHeight="1">
      <c r="A27" s="1">
        <v>14</v>
      </c>
      <c r="C27" s="6" t="s">
        <v>38</v>
      </c>
      <c r="F27" s="11"/>
      <c r="G27" s="22">
        <v>15297.346</v>
      </c>
      <c r="H27" s="22"/>
      <c r="I27" s="22">
        <v>13648.146714992899</v>
      </c>
      <c r="J27" s="22"/>
      <c r="K27" s="22">
        <v>11449</v>
      </c>
      <c r="L27" s="22"/>
      <c r="M27" s="22"/>
      <c r="N27" s="24">
        <v>0</v>
      </c>
      <c r="O27" s="22"/>
      <c r="P27" s="24">
        <v>0</v>
      </c>
      <c r="Q27" s="38"/>
      <c r="R27" s="22">
        <v>0</v>
      </c>
      <c r="S27" s="11"/>
    </row>
    <row r="28" spans="1:19" ht="14.1" customHeight="1">
      <c r="A28" s="1">
        <v>15</v>
      </c>
      <c r="G28" s="24"/>
      <c r="H28" s="22"/>
      <c r="I28" s="22"/>
      <c r="J28" s="22"/>
      <c r="K28" s="22"/>
      <c r="L28" s="22"/>
      <c r="M28" s="22"/>
      <c r="N28" s="24"/>
      <c r="O28" s="22"/>
      <c r="P28" s="22"/>
      <c r="Q28" s="38"/>
      <c r="R28" s="22"/>
      <c r="S28" s="11"/>
    </row>
    <row r="29" spans="1:19" ht="14.1" customHeight="1">
      <c r="A29" s="1">
        <v>3</v>
      </c>
      <c r="C29" s="6" t="s">
        <v>39</v>
      </c>
      <c r="F29" s="11"/>
      <c r="G29" s="22">
        <v>19811</v>
      </c>
      <c r="H29" s="24"/>
      <c r="I29" s="22">
        <v>19027</v>
      </c>
      <c r="J29" s="22"/>
      <c r="K29" s="22">
        <v>19223</v>
      </c>
      <c r="L29" s="21"/>
      <c r="M29" s="22"/>
      <c r="N29" s="24">
        <v>0</v>
      </c>
      <c r="O29" s="22"/>
      <c r="P29" s="24">
        <v>0</v>
      </c>
      <c r="Q29" s="38"/>
      <c r="R29" s="24">
        <v>0</v>
      </c>
      <c r="S29" s="11"/>
    </row>
    <row r="30" spans="1:19" ht="14.1" customHeight="1">
      <c r="A30" s="1">
        <v>16</v>
      </c>
      <c r="G30" s="24"/>
      <c r="H30" s="24"/>
      <c r="I30" s="22"/>
      <c r="J30" s="22"/>
      <c r="L30" s="22"/>
      <c r="M30" s="22"/>
      <c r="N30" s="24"/>
      <c r="O30" s="24"/>
      <c r="P30" s="24"/>
      <c r="Q30" s="38"/>
      <c r="R30" s="24"/>
      <c r="S30" s="11"/>
    </row>
    <row r="31" spans="1:19" ht="14.1" customHeight="1">
      <c r="A31" s="1">
        <v>17</v>
      </c>
      <c r="B31" s="12"/>
      <c r="C31" s="25" t="s">
        <v>40</v>
      </c>
      <c r="F31" s="11"/>
      <c r="G31" s="22">
        <v>14334.286</v>
      </c>
      <c r="H31" s="24"/>
      <c r="I31" s="22">
        <v>15155</v>
      </c>
      <c r="J31" s="24"/>
      <c r="K31" s="22">
        <v>15155</v>
      </c>
      <c r="L31" s="24"/>
      <c r="M31" s="24"/>
      <c r="N31" s="24">
        <v>0</v>
      </c>
      <c r="O31" s="22"/>
      <c r="P31" s="24">
        <v>0</v>
      </c>
      <c r="Q31" s="26"/>
      <c r="R31" s="24">
        <v>0</v>
      </c>
      <c r="S31" s="11"/>
    </row>
    <row r="32" spans="1:19" ht="14.1" customHeight="1">
      <c r="A32" s="1">
        <v>18</v>
      </c>
      <c r="B32" s="12"/>
      <c r="E32" s="31"/>
      <c r="F32" s="11"/>
      <c r="I32" s="22"/>
      <c r="J32" s="24"/>
      <c r="L32" s="24"/>
      <c r="M32" s="24"/>
      <c r="N32" s="24"/>
      <c r="O32" s="22"/>
      <c r="P32" s="22"/>
      <c r="Q32" s="26"/>
      <c r="S32" s="11"/>
    </row>
    <row r="33" spans="1:19" ht="14.1" customHeight="1">
      <c r="A33" s="1">
        <v>19</v>
      </c>
      <c r="B33" s="12"/>
      <c r="C33" s="1" t="s">
        <v>41</v>
      </c>
      <c r="F33" s="11"/>
      <c r="G33" s="24">
        <v>111943.671</v>
      </c>
      <c r="H33" s="21" t="s">
        <v>16</v>
      </c>
      <c r="I33" s="41">
        <v>108673.11062772339</v>
      </c>
      <c r="J33" s="21" t="s">
        <v>17</v>
      </c>
      <c r="K33" s="24">
        <v>110457.60000000009</v>
      </c>
      <c r="L33" s="21" t="s">
        <v>17</v>
      </c>
      <c r="M33" s="24"/>
      <c r="N33" s="24">
        <v>35133.67</v>
      </c>
      <c r="O33" s="27" t="s">
        <v>18</v>
      </c>
      <c r="P33" s="24">
        <v>44723.555555555504</v>
      </c>
      <c r="Q33" s="21" t="s">
        <v>19</v>
      </c>
      <c r="R33" s="24">
        <v>58058.444444444496</v>
      </c>
      <c r="S33" s="21" t="s">
        <v>19</v>
      </c>
    </row>
    <row r="34" spans="1:19" ht="14.1" customHeight="1">
      <c r="A34" s="1">
        <v>20</v>
      </c>
      <c r="B34" s="12"/>
      <c r="F34" s="11"/>
      <c r="G34" s="24"/>
      <c r="I34" s="24"/>
      <c r="J34" s="24"/>
      <c r="K34" s="24"/>
      <c r="L34" s="24"/>
      <c r="M34" s="24"/>
      <c r="N34" s="24"/>
      <c r="O34" s="22"/>
      <c r="P34" s="22"/>
      <c r="Q34" s="26"/>
      <c r="R34" s="24"/>
      <c r="S34" s="11"/>
    </row>
    <row r="35" spans="1:19" ht="14.1" customHeight="1">
      <c r="A35" s="1">
        <v>21</v>
      </c>
      <c r="B35" s="12"/>
      <c r="C35" s="6" t="s">
        <v>42</v>
      </c>
      <c r="F35" s="11"/>
      <c r="G35" s="23">
        <v>-213870.78899999996</v>
      </c>
      <c r="I35" s="23">
        <v>124811.9999999999</v>
      </c>
      <c r="J35" s="24"/>
      <c r="K35" s="23">
        <v>141353.60000000009</v>
      </c>
      <c r="L35" s="36"/>
      <c r="M35" s="36"/>
      <c r="N35" s="23">
        <v>43288.964</v>
      </c>
      <c r="O35" s="22"/>
      <c r="P35" s="23">
        <v>46567.555555555504</v>
      </c>
      <c r="Q35" s="26"/>
      <c r="R35" s="23">
        <v>60084.444444444496</v>
      </c>
      <c r="S35" s="11"/>
    </row>
    <row r="36" spans="1:19" ht="14.1" customHeight="1">
      <c r="A36" s="1">
        <v>22</v>
      </c>
      <c r="B36" s="12"/>
      <c r="C36" s="6"/>
      <c r="E36" s="31"/>
      <c r="F36" s="11"/>
      <c r="G36" s="36"/>
      <c r="I36" s="36"/>
      <c r="J36" s="24"/>
      <c r="K36" s="36"/>
      <c r="L36" s="36"/>
      <c r="M36" s="36"/>
      <c r="N36" s="36"/>
      <c r="O36" s="22"/>
      <c r="P36" s="36"/>
      <c r="Q36" s="26"/>
      <c r="R36" s="36"/>
      <c r="S36" s="11"/>
    </row>
    <row r="37" spans="1:19" ht="14.1" customHeight="1">
      <c r="A37" s="1">
        <v>23</v>
      </c>
      <c r="B37" s="12"/>
      <c r="C37" s="6" t="s">
        <v>43</v>
      </c>
      <c r="F37" s="11"/>
      <c r="G37" s="28">
        <v>2855885.6579999998</v>
      </c>
      <c r="I37" s="28">
        <v>2516200</v>
      </c>
      <c r="J37" s="24"/>
      <c r="K37" s="28">
        <v>2454281.4</v>
      </c>
      <c r="L37" s="36"/>
      <c r="M37" s="36"/>
      <c r="N37" s="28">
        <v>2596757.0359999998</v>
      </c>
      <c r="O37" s="22"/>
      <c r="P37" s="28">
        <v>2594444.4444444445</v>
      </c>
      <c r="Q37" s="26"/>
      <c r="R37" s="28">
        <v>2535480.5555555555</v>
      </c>
      <c r="S37" s="11"/>
    </row>
    <row r="38" spans="1:19" ht="14.1" customHeight="1">
      <c r="A38" s="1">
        <v>24</v>
      </c>
      <c r="B38" s="12"/>
      <c r="C38" s="6"/>
      <c r="E38" s="31"/>
      <c r="F38" s="11"/>
      <c r="G38" s="11"/>
      <c r="J38" s="24"/>
      <c r="K38" s="11"/>
      <c r="L38" s="11"/>
      <c r="M38" s="11"/>
      <c r="N38" s="11"/>
      <c r="O38" s="22"/>
      <c r="P38" s="11"/>
      <c r="Q38" s="26"/>
      <c r="R38" s="11"/>
      <c r="S38" s="11"/>
    </row>
    <row r="39" spans="1:19" ht="14.1" customHeight="1">
      <c r="A39" s="1">
        <v>25</v>
      </c>
      <c r="B39" s="12"/>
      <c r="C39" s="6" t="s">
        <v>44</v>
      </c>
      <c r="F39" s="11"/>
      <c r="G39" s="33">
        <v>2.5000000000000001E-2</v>
      </c>
      <c r="I39" s="33">
        <v>2.5000000000000001E-2</v>
      </c>
      <c r="J39" s="24"/>
      <c r="K39" s="33">
        <v>2.5000000000000001E-2</v>
      </c>
      <c r="L39" s="11"/>
      <c r="M39" s="11"/>
      <c r="N39" s="29">
        <v>7.2000000000000005E-4</v>
      </c>
      <c r="O39" s="22"/>
      <c r="P39" s="29">
        <v>7.2000000000000005E-4</v>
      </c>
      <c r="Q39" s="26"/>
      <c r="R39" s="29">
        <v>7.2000000000000005E-4</v>
      </c>
      <c r="S39" s="11"/>
    </row>
    <row r="40" spans="1:19" ht="14.1" customHeight="1">
      <c r="A40" s="1">
        <v>26</v>
      </c>
      <c r="B40" s="15"/>
      <c r="C40" s="6"/>
      <c r="F40" s="11"/>
      <c r="G40" s="11"/>
      <c r="I40" s="11"/>
      <c r="J40" s="24"/>
      <c r="K40" s="11"/>
      <c r="L40" s="11"/>
      <c r="M40" s="11"/>
      <c r="N40" s="11"/>
      <c r="O40" s="22"/>
      <c r="P40" s="11"/>
      <c r="Q40" s="26"/>
      <c r="R40" s="11"/>
      <c r="S40" s="11"/>
    </row>
    <row r="41" spans="1:19" ht="14.1" customHeight="1">
      <c r="A41" s="1">
        <v>27</v>
      </c>
      <c r="B41" s="12"/>
      <c r="C41" s="6" t="s">
        <v>45</v>
      </c>
      <c r="F41" s="11"/>
      <c r="G41" s="34">
        <v>71397.141449999996</v>
      </c>
      <c r="I41" s="34">
        <v>62905</v>
      </c>
      <c r="J41" s="24"/>
      <c r="K41" s="34">
        <v>61357.035000000003</v>
      </c>
      <c r="L41" s="36"/>
      <c r="M41" s="36"/>
      <c r="N41" s="34">
        <v>1869.66506592</v>
      </c>
      <c r="O41" s="22"/>
      <c r="P41" s="34">
        <v>1868.0000000000002</v>
      </c>
      <c r="Q41" s="26"/>
      <c r="R41" s="34">
        <v>1825.546</v>
      </c>
      <c r="S41" s="11"/>
    </row>
    <row r="42" spans="1:19" ht="14.1" customHeight="1">
      <c r="A42" s="1">
        <v>28</v>
      </c>
      <c r="B42" s="12"/>
      <c r="G42" s="30"/>
      <c r="I42" s="31"/>
      <c r="J42" s="24"/>
      <c r="K42" s="24"/>
      <c r="L42" s="24"/>
      <c r="O42" s="36"/>
      <c r="P42" s="31"/>
      <c r="Q42" s="31"/>
      <c r="R42" s="31"/>
      <c r="S42" s="11"/>
    </row>
    <row r="43" spans="1:19" ht="14.1" customHeight="1">
      <c r="A43" s="1">
        <v>29</v>
      </c>
      <c r="B43" s="12"/>
      <c r="C43" s="20" t="s">
        <v>46</v>
      </c>
      <c r="G43" s="30"/>
      <c r="K43" s="31"/>
      <c r="L43" s="32"/>
      <c r="N43" s="31"/>
      <c r="O43" s="31"/>
      <c r="P43" s="31"/>
      <c r="Q43" s="31"/>
      <c r="R43" s="31"/>
      <c r="S43" s="11"/>
    </row>
    <row r="44" spans="1:19" ht="14.1" customHeight="1">
      <c r="A44" s="1">
        <v>30</v>
      </c>
      <c r="B44" s="12"/>
      <c r="C44" s="20" t="s">
        <v>47</v>
      </c>
      <c r="G44" s="30"/>
      <c r="K44" s="31"/>
      <c r="L44" s="32"/>
      <c r="N44" s="31"/>
      <c r="O44" s="31"/>
      <c r="P44" s="31"/>
      <c r="Q44" s="31"/>
      <c r="R44" s="31"/>
      <c r="S44" s="11"/>
    </row>
    <row r="45" spans="1:19" ht="14.1" customHeight="1">
      <c r="A45" s="1">
        <v>31</v>
      </c>
      <c r="B45" s="12"/>
      <c r="C45" s="20" t="s">
        <v>48</v>
      </c>
      <c r="I45" s="31"/>
      <c r="J45" s="32"/>
      <c r="O45" s="31"/>
      <c r="P45" s="31"/>
      <c r="Q45" s="31"/>
      <c r="R45" s="31"/>
      <c r="S45" s="11"/>
    </row>
    <row r="46" spans="1:19" ht="14.1" customHeight="1">
      <c r="A46" s="1">
        <v>32</v>
      </c>
      <c r="B46" s="12"/>
      <c r="C46" s="20" t="s">
        <v>49</v>
      </c>
      <c r="G46" s="26"/>
      <c r="H46" s="26"/>
      <c r="K46" s="31"/>
      <c r="N46" s="31"/>
      <c r="O46" s="31"/>
      <c r="P46" s="31"/>
      <c r="Q46" s="31"/>
      <c r="R46" s="31"/>
      <c r="S46" s="11"/>
    </row>
    <row r="47" spans="1:19" ht="14.1" customHeight="1">
      <c r="A47" s="1">
        <v>33</v>
      </c>
      <c r="B47" s="12"/>
      <c r="C47" s="20" t="s">
        <v>50</v>
      </c>
      <c r="F47" s="11"/>
      <c r="G47" s="26"/>
      <c r="H47" s="38"/>
      <c r="K47" s="31"/>
      <c r="M47" s="11"/>
      <c r="N47" s="31"/>
      <c r="O47" s="31"/>
      <c r="P47" s="31"/>
      <c r="Q47" s="31"/>
      <c r="R47" s="31"/>
      <c r="S47" s="11"/>
    </row>
    <row r="48" spans="1:19" ht="14.1" customHeight="1">
      <c r="A48" s="1">
        <v>34</v>
      </c>
      <c r="B48" s="2" t="s">
        <v>51</v>
      </c>
      <c r="C48" s="2"/>
      <c r="D48" s="2"/>
      <c r="E48" s="2"/>
      <c r="F48" s="2"/>
      <c r="G48" s="2"/>
      <c r="H48" s="2"/>
      <c r="I48" s="2"/>
      <c r="J48" s="2"/>
      <c r="K48" s="40"/>
      <c r="L48" s="2"/>
      <c r="M48" s="2"/>
      <c r="N48" s="2"/>
      <c r="O48" s="2"/>
      <c r="P48" s="2"/>
      <c r="Q48" s="2"/>
      <c r="R48" s="2"/>
      <c r="S48" s="2"/>
    </row>
    <row r="49" spans="1:17" ht="14.1" customHeight="1">
      <c r="A49" s="1" t="s">
        <v>52</v>
      </c>
      <c r="Q49" s="1" t="s">
        <v>53</v>
      </c>
    </row>
    <row r="51" spans="1:17" ht="14.1" customHeight="1">
      <c r="I51" s="31"/>
    </row>
    <row r="52" spans="1:17" ht="14.1" customHeight="1">
      <c r="I52" s="31"/>
    </row>
    <row r="53" spans="1:17" ht="14.1" customHeight="1">
      <c r="I53" s="31"/>
    </row>
    <row r="54" spans="1:17" ht="14.1" customHeight="1">
      <c r="I54" s="31"/>
    </row>
  </sheetData>
  <pageMargins left="0.7" right="0.7" top="0.75" bottom="0.75" header="0.3" footer="0.3"/>
  <customProperties>
    <customPr name="EpmWorksheetKeyString_GUID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786A0-58FA-436D-89AA-DBDC769701D9}">
  <dimension ref="A1:C615"/>
  <sheetViews>
    <sheetView topLeftCell="B247" workbookViewId="0">
      <selection activeCell="H1" sqref="H1:I1048576"/>
    </sheetView>
  </sheetViews>
  <sheetFormatPr defaultRowHeight="13.2"/>
  <cols>
    <col min="1" max="1" width="15" customWidth="1"/>
    <col min="2" max="2" width="48.6640625" bestFit="1" customWidth="1"/>
    <col min="3" max="3" width="25.44140625" style="65" customWidth="1"/>
  </cols>
  <sheetData>
    <row r="1" spans="1:3">
      <c r="A1" t="s">
        <v>54</v>
      </c>
    </row>
    <row r="2" spans="1:3">
      <c r="A2" t="s">
        <v>55</v>
      </c>
      <c r="B2" t="s">
        <v>56</v>
      </c>
      <c r="C2" s="65" t="s">
        <v>57</v>
      </c>
    </row>
    <row r="3" spans="1:3">
      <c r="A3" t="s">
        <v>788</v>
      </c>
      <c r="B3" t="s">
        <v>60</v>
      </c>
      <c r="C3" s="65">
        <v>-1515088805.23</v>
      </c>
    </row>
    <row r="4" spans="1:3">
      <c r="A4" t="s">
        <v>789</v>
      </c>
      <c r="B4" t="s">
        <v>61</v>
      </c>
      <c r="C4" s="65">
        <v>-830511168.07999992</v>
      </c>
    </row>
    <row r="5" spans="1:3">
      <c r="A5" t="s">
        <v>790</v>
      </c>
      <c r="B5" t="s">
        <v>62</v>
      </c>
      <c r="C5" s="65">
        <v>0</v>
      </c>
    </row>
    <row r="6" spans="1:3">
      <c r="A6" t="s">
        <v>791</v>
      </c>
      <c r="B6" t="s">
        <v>63</v>
      </c>
      <c r="C6" s="65">
        <v>-219139520.41</v>
      </c>
    </row>
    <row r="7" spans="1:3">
      <c r="A7" t="s">
        <v>792</v>
      </c>
      <c r="B7" t="s">
        <v>64</v>
      </c>
      <c r="C7" s="65">
        <v>-2025774.9999992</v>
      </c>
    </row>
    <row r="8" spans="1:3">
      <c r="A8" t="s">
        <v>793</v>
      </c>
      <c r="B8" t="s">
        <v>65</v>
      </c>
      <c r="C8" s="65">
        <v>0</v>
      </c>
    </row>
    <row r="9" spans="1:3">
      <c r="A9" t="s">
        <v>794</v>
      </c>
      <c r="B9" t="s">
        <v>68</v>
      </c>
      <c r="C9" s="65">
        <v>-21444964.123999599</v>
      </c>
    </row>
    <row r="10" spans="1:3">
      <c r="A10" t="s">
        <v>795</v>
      </c>
      <c r="B10" t="s">
        <v>69</v>
      </c>
      <c r="C10" s="65">
        <v>-15155457.9798868</v>
      </c>
    </row>
    <row r="11" spans="1:3">
      <c r="A11" t="s">
        <v>796</v>
      </c>
      <c r="B11" t="s">
        <v>71</v>
      </c>
      <c r="C11" s="65">
        <v>0</v>
      </c>
    </row>
    <row r="12" spans="1:3">
      <c r="A12" t="s">
        <v>797</v>
      </c>
      <c r="B12" t="s">
        <v>73</v>
      </c>
      <c r="C12" s="65">
        <v>-3535743.916106794</v>
      </c>
    </row>
    <row r="13" spans="1:3">
      <c r="A13" t="s">
        <v>798</v>
      </c>
      <c r="B13" t="s">
        <v>74</v>
      </c>
      <c r="C13" s="65">
        <v>-7843030.5824175999</v>
      </c>
    </row>
    <row r="14" spans="1:3">
      <c r="A14">
        <v>4074214</v>
      </c>
      <c r="B14" t="s">
        <v>1967</v>
      </c>
      <c r="C14" s="65">
        <v>-1554715.3633333</v>
      </c>
    </row>
    <row r="15" spans="1:3">
      <c r="A15" t="s">
        <v>651</v>
      </c>
      <c r="B15" t="s">
        <v>75</v>
      </c>
      <c r="C15" s="65">
        <v>0</v>
      </c>
    </row>
    <row r="16" spans="1:3">
      <c r="A16" t="s">
        <v>649</v>
      </c>
      <c r="B16" t="s">
        <v>76</v>
      </c>
      <c r="C16" s="65">
        <v>21603035.8119088</v>
      </c>
    </row>
    <row r="17" spans="1:3">
      <c r="A17" t="s">
        <v>653</v>
      </c>
      <c r="B17" t="s">
        <v>77</v>
      </c>
      <c r="C17" s="65">
        <v>3119969.9657645999</v>
      </c>
    </row>
    <row r="18" spans="1:3">
      <c r="A18" t="s">
        <v>655</v>
      </c>
      <c r="B18" t="s">
        <v>78</v>
      </c>
      <c r="C18" s="65">
        <v>2.6684455999999996</v>
      </c>
    </row>
    <row r="19" spans="1:3">
      <c r="A19" t="s">
        <v>657</v>
      </c>
      <c r="B19" t="s">
        <v>79</v>
      </c>
      <c r="C19" s="65">
        <v>2946655</v>
      </c>
    </row>
    <row r="20" spans="1:3">
      <c r="A20" t="s">
        <v>659</v>
      </c>
      <c r="B20" t="s">
        <v>80</v>
      </c>
      <c r="C20" s="65">
        <v>3534382</v>
      </c>
    </row>
    <row r="21" spans="1:3">
      <c r="A21" t="s">
        <v>661</v>
      </c>
      <c r="B21" t="s">
        <v>81</v>
      </c>
      <c r="C21" s="65">
        <v>1558366</v>
      </c>
    </row>
    <row r="22" spans="1:3">
      <c r="A22" t="s">
        <v>799</v>
      </c>
      <c r="B22" t="s">
        <v>82</v>
      </c>
      <c r="C22" s="65">
        <v>0</v>
      </c>
    </row>
    <row r="23" spans="1:3">
      <c r="A23" t="s">
        <v>663</v>
      </c>
      <c r="B23" t="s">
        <v>83</v>
      </c>
      <c r="C23" s="65">
        <v>0</v>
      </c>
    </row>
    <row r="24" spans="1:3">
      <c r="A24" t="s">
        <v>665</v>
      </c>
      <c r="B24" t="s">
        <v>84</v>
      </c>
      <c r="C24" s="65">
        <v>-1013905</v>
      </c>
    </row>
    <row r="25" spans="1:3">
      <c r="A25" t="s">
        <v>667</v>
      </c>
      <c r="B25" t="s">
        <v>85</v>
      </c>
      <c r="C25" s="65">
        <v>-7965014</v>
      </c>
    </row>
    <row r="26" spans="1:3">
      <c r="A26" t="s">
        <v>669</v>
      </c>
      <c r="B26" t="s">
        <v>86</v>
      </c>
      <c r="C26" s="65">
        <v>-1688414</v>
      </c>
    </row>
    <row r="27" spans="1:3">
      <c r="A27" t="s">
        <v>800</v>
      </c>
      <c r="B27" t="s">
        <v>87</v>
      </c>
      <c r="C27" s="65">
        <v>0</v>
      </c>
    </row>
    <row r="28" spans="1:3">
      <c r="A28" t="s">
        <v>801</v>
      </c>
      <c r="B28" t="s">
        <v>88</v>
      </c>
      <c r="C28" s="65">
        <v>0</v>
      </c>
    </row>
    <row r="29" spans="1:3">
      <c r="A29" t="s">
        <v>774</v>
      </c>
      <c r="B29" t="s">
        <v>89</v>
      </c>
      <c r="C29" s="65">
        <v>0</v>
      </c>
    </row>
    <row r="30" spans="1:3">
      <c r="A30" t="s">
        <v>802</v>
      </c>
      <c r="B30" t="s">
        <v>90</v>
      </c>
      <c r="C30" s="65">
        <v>0</v>
      </c>
    </row>
    <row r="31" spans="1:3">
      <c r="A31" t="s">
        <v>776</v>
      </c>
      <c r="B31" t="s">
        <v>91</v>
      </c>
      <c r="C31" s="65">
        <v>-3582554</v>
      </c>
    </row>
    <row r="32" spans="1:3">
      <c r="A32" t="s">
        <v>803</v>
      </c>
      <c r="B32" t="s">
        <v>92</v>
      </c>
      <c r="C32" s="65">
        <v>0</v>
      </c>
    </row>
    <row r="33" spans="1:3">
      <c r="A33" t="s">
        <v>804</v>
      </c>
      <c r="B33" t="s">
        <v>93</v>
      </c>
      <c r="C33" s="65">
        <v>0</v>
      </c>
    </row>
    <row r="34" spans="1:3">
      <c r="A34" t="s">
        <v>805</v>
      </c>
      <c r="B34" t="s">
        <v>806</v>
      </c>
      <c r="C34" s="65">
        <v>0</v>
      </c>
    </row>
    <row r="35" spans="1:3">
      <c r="A35" t="s">
        <v>807</v>
      </c>
      <c r="B35" t="s">
        <v>808</v>
      </c>
      <c r="C35" s="65">
        <v>0</v>
      </c>
    </row>
    <row r="36" spans="1:3">
      <c r="A36" t="s">
        <v>809</v>
      </c>
      <c r="B36" t="s">
        <v>810</v>
      </c>
      <c r="C36" s="65">
        <v>0</v>
      </c>
    </row>
    <row r="37" spans="1:3">
      <c r="C37" s="65" t="s">
        <v>107</v>
      </c>
    </row>
    <row r="38" spans="1:3">
      <c r="A38" s="164" t="s">
        <v>96</v>
      </c>
      <c r="B38" s="164"/>
      <c r="C38" s="165">
        <v>-2597786656.239624</v>
      </c>
    </row>
    <row r="39" spans="1:3">
      <c r="C39" s="65" t="s">
        <v>97</v>
      </c>
    </row>
    <row r="43" spans="1:3">
      <c r="A43" t="s">
        <v>99</v>
      </c>
    </row>
    <row r="44" spans="1:3">
      <c r="A44" t="s">
        <v>55</v>
      </c>
      <c r="B44" t="s">
        <v>56</v>
      </c>
      <c r="C44" s="65" t="s">
        <v>100</v>
      </c>
    </row>
    <row r="45" spans="1:3">
      <c r="A45" t="s">
        <v>811</v>
      </c>
      <c r="B45" t="s">
        <v>101</v>
      </c>
      <c r="C45" s="65">
        <v>-8882784.7300000004</v>
      </c>
    </row>
    <row r="46" spans="1:3">
      <c r="A46" t="s">
        <v>812</v>
      </c>
      <c r="B46" t="s">
        <v>102</v>
      </c>
      <c r="C46" s="65">
        <v>-142487834.58000001</v>
      </c>
    </row>
    <row r="47" spans="1:3">
      <c r="A47" t="s">
        <v>813</v>
      </c>
      <c r="B47" t="s">
        <v>103</v>
      </c>
      <c r="C47" s="65">
        <v>-664142.37999999989</v>
      </c>
    </row>
    <row r="48" spans="1:3">
      <c r="A48" t="s">
        <v>814</v>
      </c>
      <c r="B48" t="s">
        <v>104</v>
      </c>
      <c r="C48" s="65">
        <v>-1899123.24</v>
      </c>
    </row>
    <row r="49" spans="1:3">
      <c r="A49" t="s">
        <v>815</v>
      </c>
      <c r="B49" t="s">
        <v>105</v>
      </c>
      <c r="C49" s="65">
        <v>0</v>
      </c>
    </row>
    <row r="50" spans="1:3">
      <c r="A50" t="s">
        <v>816</v>
      </c>
      <c r="B50" t="s">
        <v>106</v>
      </c>
      <c r="C50" s="65">
        <v>0</v>
      </c>
    </row>
    <row r="51" spans="1:3">
      <c r="A51" t="s">
        <v>817</v>
      </c>
      <c r="B51" t="s">
        <v>818</v>
      </c>
      <c r="C51" s="65">
        <v>0</v>
      </c>
    </row>
    <row r="52" spans="1:3">
      <c r="A52" t="s">
        <v>819</v>
      </c>
      <c r="B52" t="s">
        <v>820</v>
      </c>
      <c r="C52" s="65">
        <v>0</v>
      </c>
    </row>
    <row r="53" spans="1:3">
      <c r="A53" t="s">
        <v>821</v>
      </c>
      <c r="B53" t="s">
        <v>822</v>
      </c>
      <c r="C53" s="65">
        <v>0</v>
      </c>
    </row>
    <row r="54" spans="1:3">
      <c r="A54" t="s">
        <v>823</v>
      </c>
      <c r="B54" t="s">
        <v>824</v>
      </c>
      <c r="C54" s="65">
        <v>0</v>
      </c>
    </row>
    <row r="55" spans="1:3">
      <c r="A55" t="s">
        <v>825</v>
      </c>
      <c r="B55" t="s">
        <v>826</v>
      </c>
      <c r="C55" s="65">
        <v>0</v>
      </c>
    </row>
    <row r="56" spans="1:3">
      <c r="A56" t="s">
        <v>827</v>
      </c>
      <c r="B56" t="s">
        <v>828</v>
      </c>
      <c r="C56" s="65">
        <v>0</v>
      </c>
    </row>
    <row r="57" spans="1:3">
      <c r="C57" s="65" t="s">
        <v>107</v>
      </c>
    </row>
    <row r="58" spans="1:3">
      <c r="A58" t="s">
        <v>96</v>
      </c>
      <c r="C58" s="65">
        <v>-153933884.93000001</v>
      </c>
    </row>
    <row r="59" spans="1:3">
      <c r="C59" s="65" t="s">
        <v>107</v>
      </c>
    </row>
    <row r="60" spans="1:3">
      <c r="A60" t="s">
        <v>829</v>
      </c>
      <c r="B60" t="s">
        <v>108</v>
      </c>
      <c r="C60" s="65">
        <v>125896266.58</v>
      </c>
    </row>
    <row r="61" spans="1:3">
      <c r="A61" t="s">
        <v>830</v>
      </c>
      <c r="B61" t="s">
        <v>109</v>
      </c>
      <c r="C61" s="65">
        <v>0</v>
      </c>
    </row>
    <row r="62" spans="1:3">
      <c r="C62" s="65" t="s">
        <v>107</v>
      </c>
    </row>
    <row r="63" spans="1:3">
      <c r="A63" t="s">
        <v>96</v>
      </c>
      <c r="C63" s="65">
        <v>-28037618.350000009</v>
      </c>
    </row>
    <row r="64" spans="1:3">
      <c r="C64" s="65" t="s">
        <v>97</v>
      </c>
    </row>
    <row r="67" spans="1:3">
      <c r="A67" t="s">
        <v>831</v>
      </c>
    </row>
    <row r="68" spans="1:3">
      <c r="A68" t="s">
        <v>55</v>
      </c>
      <c r="B68" t="s">
        <v>56</v>
      </c>
      <c r="C68" s="65" t="s">
        <v>100</v>
      </c>
    </row>
    <row r="69" spans="1:3">
      <c r="A69" t="s">
        <v>832</v>
      </c>
      <c r="B69" t="s">
        <v>398</v>
      </c>
      <c r="C69" s="65">
        <v>96470610.900000006</v>
      </c>
    </row>
    <row r="70" spans="1:3">
      <c r="A70" t="s">
        <v>816</v>
      </c>
      <c r="B70" t="s">
        <v>106</v>
      </c>
      <c r="C70" s="65">
        <v>0</v>
      </c>
    </row>
    <row r="71" spans="1:3">
      <c r="A71" t="s">
        <v>812</v>
      </c>
      <c r="B71" t="s">
        <v>102</v>
      </c>
      <c r="C71" s="65">
        <v>-142487834.58000001</v>
      </c>
    </row>
    <row r="72" spans="1:3">
      <c r="A72" t="s">
        <v>833</v>
      </c>
      <c r="B72" t="s">
        <v>399</v>
      </c>
      <c r="C72" s="65">
        <v>0</v>
      </c>
    </row>
    <row r="73" spans="1:3">
      <c r="A73" t="s">
        <v>834</v>
      </c>
      <c r="B73" t="s">
        <v>400</v>
      </c>
      <c r="C73" s="65">
        <v>104451.78</v>
      </c>
    </row>
    <row r="74" spans="1:3">
      <c r="A74" t="s">
        <v>814</v>
      </c>
      <c r="B74" t="s">
        <v>104</v>
      </c>
      <c r="C74" s="65">
        <v>-1899123.24</v>
      </c>
    </row>
    <row r="75" spans="1:3">
      <c r="A75" t="s">
        <v>835</v>
      </c>
      <c r="B75" t="s">
        <v>401</v>
      </c>
      <c r="C75" s="65">
        <v>0</v>
      </c>
    </row>
    <row r="76" spans="1:3">
      <c r="A76" t="s">
        <v>836</v>
      </c>
      <c r="B76" t="s">
        <v>402</v>
      </c>
      <c r="C76" s="65">
        <v>0</v>
      </c>
    </row>
    <row r="77" spans="1:3">
      <c r="A77" t="s">
        <v>837</v>
      </c>
      <c r="B77" t="s">
        <v>403</v>
      </c>
      <c r="C77" s="65">
        <v>0</v>
      </c>
    </row>
    <row r="78" spans="1:3">
      <c r="A78" t="s">
        <v>838</v>
      </c>
      <c r="B78" t="s">
        <v>404</v>
      </c>
      <c r="C78" s="65">
        <v>29321203.899999999</v>
      </c>
    </row>
    <row r="79" spans="1:3">
      <c r="A79" t="s">
        <v>815</v>
      </c>
      <c r="B79" t="s">
        <v>105</v>
      </c>
      <c r="C79" s="65">
        <v>0</v>
      </c>
    </row>
    <row r="80" spans="1:3">
      <c r="A80" t="s">
        <v>811</v>
      </c>
      <c r="B80" t="s">
        <v>101</v>
      </c>
      <c r="C80" s="65">
        <v>-8882784.7300000004</v>
      </c>
    </row>
    <row r="81" spans="1:3">
      <c r="A81" t="s">
        <v>839</v>
      </c>
      <c r="B81" t="s">
        <v>405</v>
      </c>
      <c r="C81" s="65">
        <v>0</v>
      </c>
    </row>
    <row r="82" spans="1:3">
      <c r="A82" t="s">
        <v>840</v>
      </c>
      <c r="B82" t="s">
        <v>406</v>
      </c>
      <c r="C82" s="65">
        <v>0</v>
      </c>
    </row>
    <row r="83" spans="1:3">
      <c r="A83" t="s">
        <v>813</v>
      </c>
      <c r="B83" t="s">
        <v>103</v>
      </c>
      <c r="C83" s="65">
        <v>-664142.37999999989</v>
      </c>
    </row>
    <row r="84" spans="1:3">
      <c r="A84" t="s">
        <v>841</v>
      </c>
      <c r="B84" t="s">
        <v>407</v>
      </c>
      <c r="C84" s="65">
        <v>0</v>
      </c>
    </row>
    <row r="85" spans="1:3">
      <c r="A85" t="s">
        <v>842</v>
      </c>
      <c r="B85" t="s">
        <v>408</v>
      </c>
      <c r="C85" s="65">
        <v>0</v>
      </c>
    </row>
    <row r="86" spans="1:3">
      <c r="A86" t="s">
        <v>843</v>
      </c>
      <c r="B86" t="s">
        <v>409</v>
      </c>
      <c r="C86" s="65">
        <v>0</v>
      </c>
    </row>
    <row r="87" spans="1:3">
      <c r="A87" t="s">
        <v>844</v>
      </c>
      <c r="B87" t="s">
        <v>410</v>
      </c>
      <c r="C87" s="65">
        <v>0</v>
      </c>
    </row>
    <row r="88" spans="1:3">
      <c r="A88" t="s">
        <v>845</v>
      </c>
      <c r="B88" t="s">
        <v>846</v>
      </c>
      <c r="C88" s="65">
        <v>0</v>
      </c>
    </row>
    <row r="89" spans="1:3">
      <c r="A89" t="s">
        <v>827</v>
      </c>
      <c r="B89" t="s">
        <v>828</v>
      </c>
      <c r="C89" s="65">
        <v>0</v>
      </c>
    </row>
    <row r="90" spans="1:3">
      <c r="A90" t="s">
        <v>819</v>
      </c>
      <c r="B90" t="s">
        <v>820</v>
      </c>
      <c r="C90" s="65">
        <v>0</v>
      </c>
    </row>
    <row r="91" spans="1:3">
      <c r="A91" t="s">
        <v>847</v>
      </c>
      <c r="B91" t="s">
        <v>848</v>
      </c>
      <c r="C91" s="65">
        <v>0</v>
      </c>
    </row>
    <row r="92" spans="1:3">
      <c r="A92" t="s">
        <v>849</v>
      </c>
      <c r="B92" t="s">
        <v>824</v>
      </c>
      <c r="C92" s="65">
        <v>0</v>
      </c>
    </row>
    <row r="93" spans="1:3">
      <c r="A93" t="s">
        <v>823</v>
      </c>
      <c r="B93" t="s">
        <v>824</v>
      </c>
      <c r="C93" s="65">
        <v>0</v>
      </c>
    </row>
    <row r="94" spans="1:3">
      <c r="A94" t="s">
        <v>850</v>
      </c>
      <c r="B94" t="s">
        <v>851</v>
      </c>
      <c r="C94" s="65">
        <v>0</v>
      </c>
    </row>
    <row r="95" spans="1:3">
      <c r="A95" t="s">
        <v>852</v>
      </c>
      <c r="B95" t="s">
        <v>853</v>
      </c>
      <c r="C95" s="65">
        <v>0</v>
      </c>
    </row>
    <row r="96" spans="1:3">
      <c r="A96" t="s">
        <v>854</v>
      </c>
      <c r="B96" t="s">
        <v>855</v>
      </c>
      <c r="C96" s="65">
        <v>0</v>
      </c>
    </row>
    <row r="97" spans="1:3">
      <c r="A97" t="s">
        <v>856</v>
      </c>
      <c r="B97" t="s">
        <v>857</v>
      </c>
      <c r="C97" s="65">
        <v>0</v>
      </c>
    </row>
    <row r="98" spans="1:3">
      <c r="A98" t="s">
        <v>825</v>
      </c>
      <c r="B98" t="s">
        <v>826</v>
      </c>
      <c r="C98" s="65">
        <v>0</v>
      </c>
    </row>
    <row r="99" spans="1:3">
      <c r="A99" t="s">
        <v>817</v>
      </c>
      <c r="B99" t="s">
        <v>818</v>
      </c>
      <c r="C99" s="65">
        <v>0</v>
      </c>
    </row>
    <row r="100" spans="1:3">
      <c r="A100" t="s">
        <v>858</v>
      </c>
      <c r="B100" t="s">
        <v>859</v>
      </c>
      <c r="C100" s="65">
        <v>0</v>
      </c>
    </row>
    <row r="101" spans="1:3">
      <c r="A101" t="s">
        <v>860</v>
      </c>
      <c r="B101" t="s">
        <v>822</v>
      </c>
      <c r="C101" s="65">
        <v>0</v>
      </c>
    </row>
    <row r="102" spans="1:3">
      <c r="A102" t="s">
        <v>821</v>
      </c>
      <c r="B102" t="s">
        <v>822</v>
      </c>
      <c r="C102" s="65">
        <v>0</v>
      </c>
    </row>
    <row r="103" spans="1:3">
      <c r="A103" t="s">
        <v>861</v>
      </c>
      <c r="B103" t="s">
        <v>862</v>
      </c>
      <c r="C103" s="65">
        <v>0</v>
      </c>
    </row>
    <row r="104" spans="1:3">
      <c r="A104" t="s">
        <v>863</v>
      </c>
      <c r="B104" t="s">
        <v>864</v>
      </c>
      <c r="C104" s="65">
        <v>0</v>
      </c>
    </row>
    <row r="105" spans="1:3">
      <c r="A105" t="s">
        <v>865</v>
      </c>
      <c r="B105" t="s">
        <v>866</v>
      </c>
      <c r="C105" s="65">
        <v>0</v>
      </c>
    </row>
    <row r="106" spans="1:3">
      <c r="A106" t="s">
        <v>867</v>
      </c>
      <c r="B106" t="s">
        <v>868</v>
      </c>
      <c r="C106" s="65">
        <v>0</v>
      </c>
    </row>
    <row r="107" spans="1:3">
      <c r="C107" s="65" t="s">
        <v>107</v>
      </c>
    </row>
    <row r="108" spans="1:3">
      <c r="C108" s="65">
        <v>-28037618.350000009</v>
      </c>
    </row>
    <row r="109" spans="1:3">
      <c r="C109" s="65" t="s">
        <v>97</v>
      </c>
    </row>
    <row r="112" spans="1:3">
      <c r="A112" t="s">
        <v>110</v>
      </c>
    </row>
    <row r="113" spans="1:3">
      <c r="A113" t="s">
        <v>55</v>
      </c>
      <c r="B113" t="s">
        <v>56</v>
      </c>
      <c r="C113" s="65" t="s">
        <v>100</v>
      </c>
    </row>
    <row r="114" spans="1:3">
      <c r="A114" t="s">
        <v>869</v>
      </c>
      <c r="B114" t="s">
        <v>111</v>
      </c>
      <c r="C114" s="65">
        <v>15535743.674664298</v>
      </c>
    </row>
    <row r="115" spans="1:3">
      <c r="A115" t="s">
        <v>870</v>
      </c>
      <c r="B115" t="s">
        <v>112</v>
      </c>
      <c r="C115" s="65">
        <v>10030</v>
      </c>
    </row>
    <row r="116" spans="1:3">
      <c r="A116" t="s">
        <v>871</v>
      </c>
      <c r="B116" t="s">
        <v>113</v>
      </c>
      <c r="C116" s="65">
        <v>670558862.80952358</v>
      </c>
    </row>
    <row r="117" spans="1:3">
      <c r="A117" t="s">
        <v>872</v>
      </c>
      <c r="B117" t="s">
        <v>114</v>
      </c>
      <c r="C117" s="65">
        <v>16783255.023564801</v>
      </c>
    </row>
    <row r="118" spans="1:3">
      <c r="A118" t="s">
        <v>873</v>
      </c>
      <c r="B118" t="s">
        <v>115</v>
      </c>
      <c r="C118" s="65">
        <v>3131798.0000004</v>
      </c>
    </row>
    <row r="119" spans="1:3">
      <c r="A119" t="s">
        <v>874</v>
      </c>
      <c r="B119" t="s">
        <v>116</v>
      </c>
      <c r="C119" s="65">
        <v>234839.00000040003</v>
      </c>
    </row>
    <row r="120" spans="1:3">
      <c r="A120" t="s">
        <v>875</v>
      </c>
      <c r="B120" t="s">
        <v>117</v>
      </c>
      <c r="C120" s="65">
        <v>-19089006.611253303</v>
      </c>
    </row>
    <row r="121" spans="1:3">
      <c r="A121" t="s">
        <v>876</v>
      </c>
      <c r="B121" t="s">
        <v>118</v>
      </c>
      <c r="C121" s="65">
        <v>-4496959.1573139001</v>
      </c>
    </row>
    <row r="122" spans="1:3">
      <c r="C122" s="65" t="s">
        <v>107</v>
      </c>
    </row>
    <row r="123" spans="1:3">
      <c r="A123" t="s">
        <v>96</v>
      </c>
      <c r="C123" s="65">
        <v>682668562.73918617</v>
      </c>
    </row>
    <row r="124" spans="1:3">
      <c r="C124" s="65" t="s">
        <v>97</v>
      </c>
    </row>
    <row r="128" spans="1:3">
      <c r="A128" t="s">
        <v>119</v>
      </c>
    </row>
    <row r="129" spans="1:3">
      <c r="A129" t="s">
        <v>55</v>
      </c>
      <c r="B129" t="s">
        <v>56</v>
      </c>
      <c r="C129" s="65" t="s">
        <v>100</v>
      </c>
    </row>
    <row r="130" spans="1:3">
      <c r="A130" t="s">
        <v>877</v>
      </c>
      <c r="B130" t="s">
        <v>121</v>
      </c>
      <c r="C130" s="65">
        <v>5637348.7871984001</v>
      </c>
    </row>
    <row r="131" spans="1:3">
      <c r="A131" t="s">
        <v>878</v>
      </c>
      <c r="B131" t="s">
        <v>122</v>
      </c>
      <c r="C131" s="65">
        <v>11520787.642212301</v>
      </c>
    </row>
    <row r="132" spans="1:3">
      <c r="A132" t="s">
        <v>879</v>
      </c>
      <c r="B132" t="s">
        <v>123</v>
      </c>
      <c r="C132" s="65">
        <v>0</v>
      </c>
    </row>
    <row r="133" spans="1:3">
      <c r="A133" t="s">
        <v>880</v>
      </c>
      <c r="B133" t="s">
        <v>124</v>
      </c>
      <c r="C133" s="65">
        <v>242779.18114320002</v>
      </c>
    </row>
    <row r="134" spans="1:3">
      <c r="A134" t="s">
        <v>881</v>
      </c>
      <c r="B134" t="s">
        <v>125</v>
      </c>
      <c r="C134" s="65">
        <v>4975843.0325933993</v>
      </c>
    </row>
    <row r="135" spans="1:3">
      <c r="A135" t="s">
        <v>882</v>
      </c>
      <c r="B135" t="s">
        <v>126</v>
      </c>
      <c r="C135" s="65">
        <v>24000</v>
      </c>
    </row>
    <row r="136" spans="1:3">
      <c r="A136" t="s">
        <v>883</v>
      </c>
      <c r="B136" t="s">
        <v>127</v>
      </c>
      <c r="C136" s="65">
        <v>0</v>
      </c>
    </row>
    <row r="137" spans="1:3">
      <c r="A137" t="s">
        <v>884</v>
      </c>
      <c r="B137" t="s">
        <v>128</v>
      </c>
      <c r="C137" s="65">
        <v>3809898.5669689002</v>
      </c>
    </row>
    <row r="138" spans="1:3">
      <c r="A138" t="s">
        <v>885</v>
      </c>
      <c r="B138" t="s">
        <v>129</v>
      </c>
      <c r="C138" s="65">
        <v>22311127.636227198</v>
      </c>
    </row>
    <row r="139" spans="1:3">
      <c r="A139" t="s">
        <v>886</v>
      </c>
      <c r="B139" t="s">
        <v>130</v>
      </c>
      <c r="C139" s="65">
        <v>15892.7262211</v>
      </c>
    </row>
    <row r="140" spans="1:3">
      <c r="A140" t="s">
        <v>887</v>
      </c>
      <c r="B140" t="s">
        <v>131</v>
      </c>
      <c r="C140" s="65">
        <v>15892.7262211</v>
      </c>
    </row>
    <row r="141" spans="1:3">
      <c r="A141" t="s">
        <v>888</v>
      </c>
      <c r="B141" t="s">
        <v>132</v>
      </c>
      <c r="C141" s="65">
        <v>0</v>
      </c>
    </row>
    <row r="142" spans="1:3">
      <c r="A142" t="s">
        <v>889</v>
      </c>
      <c r="B142" t="s">
        <v>133</v>
      </c>
      <c r="C142" s="65">
        <v>29268142.706842296</v>
      </c>
    </row>
    <row r="143" spans="1:3">
      <c r="A143" t="s">
        <v>890</v>
      </c>
      <c r="B143" t="s">
        <v>134</v>
      </c>
      <c r="C143" s="65">
        <v>0</v>
      </c>
    </row>
    <row r="144" spans="1:3">
      <c r="A144" t="s">
        <v>891</v>
      </c>
      <c r="B144" t="s">
        <v>135</v>
      </c>
      <c r="C144" s="65">
        <v>9326684.2781143002</v>
      </c>
    </row>
    <row r="145" spans="1:3">
      <c r="A145" t="s">
        <v>892</v>
      </c>
      <c r="B145" t="s">
        <v>136</v>
      </c>
      <c r="C145" s="65">
        <v>0</v>
      </c>
    </row>
    <row r="146" spans="1:3">
      <c r="A146" t="s">
        <v>893</v>
      </c>
      <c r="B146" t="s">
        <v>137</v>
      </c>
      <c r="C146" s="65">
        <v>0</v>
      </c>
    </row>
    <row r="147" spans="1:3">
      <c r="A147" t="s">
        <v>894</v>
      </c>
      <c r="B147" t="s">
        <v>138</v>
      </c>
      <c r="C147" s="65">
        <v>1878519.7654971001</v>
      </c>
    </row>
    <row r="148" spans="1:3">
      <c r="A148" t="s">
        <v>895</v>
      </c>
      <c r="B148" t="s">
        <v>139</v>
      </c>
      <c r="C148" s="65">
        <v>37241383.476004899</v>
      </c>
    </row>
    <row r="149" spans="1:3">
      <c r="A149" t="s">
        <v>896</v>
      </c>
      <c r="B149" t="s">
        <v>897</v>
      </c>
      <c r="C149" s="65">
        <v>0</v>
      </c>
    </row>
    <row r="150" spans="1:3">
      <c r="A150" t="s">
        <v>898</v>
      </c>
      <c r="B150" t="s">
        <v>140</v>
      </c>
      <c r="C150" s="65">
        <v>1266433.6845978</v>
      </c>
    </row>
    <row r="151" spans="1:3">
      <c r="A151" t="s">
        <v>872</v>
      </c>
      <c r="B151" t="s">
        <v>114</v>
      </c>
      <c r="C151" s="65">
        <v>16783255.023564801</v>
      </c>
    </row>
    <row r="152" spans="1:3">
      <c r="A152" t="s">
        <v>872</v>
      </c>
      <c r="B152" t="s">
        <v>114</v>
      </c>
      <c r="C152" s="65">
        <v>-16783255.023564801</v>
      </c>
    </row>
    <row r="153" spans="1:3">
      <c r="A153" t="s">
        <v>899</v>
      </c>
      <c r="B153" t="s">
        <v>141</v>
      </c>
      <c r="C153" s="65">
        <v>-955710.17730349989</v>
      </c>
    </row>
    <row r="154" spans="1:3">
      <c r="A154" t="s">
        <v>900</v>
      </c>
      <c r="B154" t="s">
        <v>142</v>
      </c>
      <c r="C154" s="65">
        <v>0</v>
      </c>
    </row>
    <row r="155" spans="1:3">
      <c r="A155" t="s">
        <v>901</v>
      </c>
      <c r="B155" t="s">
        <v>143</v>
      </c>
      <c r="C155" s="65">
        <v>916336.12174650002</v>
      </c>
    </row>
    <row r="156" spans="1:3">
      <c r="A156" t="s">
        <v>902</v>
      </c>
      <c r="B156" t="s">
        <v>144</v>
      </c>
      <c r="C156" s="65">
        <v>0</v>
      </c>
    </row>
    <row r="157" spans="1:3">
      <c r="A157" t="s">
        <v>903</v>
      </c>
      <c r="B157" t="s">
        <v>145</v>
      </c>
      <c r="C157" s="65">
        <v>1610187.1704611001</v>
      </c>
    </row>
    <row r="158" spans="1:3">
      <c r="A158" t="s">
        <v>904</v>
      </c>
      <c r="B158" t="s">
        <v>146</v>
      </c>
      <c r="C158" s="65">
        <v>1030425.5303449999</v>
      </c>
    </row>
    <row r="159" spans="1:3">
      <c r="A159" t="s">
        <v>905</v>
      </c>
      <c r="B159" t="s">
        <v>147</v>
      </c>
      <c r="C159" s="65">
        <v>0</v>
      </c>
    </row>
    <row r="160" spans="1:3">
      <c r="A160" t="s">
        <v>906</v>
      </c>
      <c r="B160" t="s">
        <v>148</v>
      </c>
      <c r="C160" s="65">
        <v>0</v>
      </c>
    </row>
    <row r="161" spans="1:3">
      <c r="A161" t="s">
        <v>907</v>
      </c>
      <c r="B161" t="s">
        <v>149</v>
      </c>
      <c r="C161" s="65">
        <v>0</v>
      </c>
    </row>
    <row r="162" spans="1:3">
      <c r="A162" t="s">
        <v>908</v>
      </c>
      <c r="B162" t="s">
        <v>150</v>
      </c>
      <c r="C162" s="65">
        <v>0</v>
      </c>
    </row>
    <row r="163" spans="1:3">
      <c r="A163" t="s">
        <v>909</v>
      </c>
      <c r="B163" t="s">
        <v>151</v>
      </c>
      <c r="C163" s="65">
        <v>0</v>
      </c>
    </row>
    <row r="164" spans="1:3">
      <c r="A164" t="s">
        <v>910</v>
      </c>
      <c r="B164" t="s">
        <v>152</v>
      </c>
      <c r="C164" s="65">
        <v>1643675.7839934002</v>
      </c>
    </row>
    <row r="165" spans="1:3">
      <c r="A165" t="s">
        <v>911</v>
      </c>
      <c r="B165" t="s">
        <v>153</v>
      </c>
      <c r="C165" s="65">
        <v>463601.15131130011</v>
      </c>
    </row>
    <row r="166" spans="1:3">
      <c r="A166" t="s">
        <v>912</v>
      </c>
      <c r="B166" t="s">
        <v>154</v>
      </c>
      <c r="C166" s="65">
        <v>0</v>
      </c>
    </row>
    <row r="167" spans="1:3">
      <c r="A167" t="s">
        <v>913</v>
      </c>
      <c r="B167" t="s">
        <v>155</v>
      </c>
      <c r="C167" s="65">
        <v>0</v>
      </c>
    </row>
    <row r="168" spans="1:3">
      <c r="A168" t="s">
        <v>914</v>
      </c>
      <c r="B168" t="s">
        <v>156</v>
      </c>
      <c r="C168" s="65">
        <v>1801131.6979296</v>
      </c>
    </row>
    <row r="169" spans="1:3">
      <c r="A169" t="s">
        <v>915</v>
      </c>
      <c r="B169" t="s">
        <v>157</v>
      </c>
      <c r="C169" s="65">
        <v>0</v>
      </c>
    </row>
    <row r="170" spans="1:3">
      <c r="A170" t="s">
        <v>916</v>
      </c>
      <c r="B170" t="s">
        <v>158</v>
      </c>
      <c r="C170" s="65">
        <v>0</v>
      </c>
    </row>
    <row r="171" spans="1:3">
      <c r="A171" t="s">
        <v>917</v>
      </c>
      <c r="B171" t="s">
        <v>159</v>
      </c>
      <c r="C171" s="65">
        <v>0</v>
      </c>
    </row>
    <row r="172" spans="1:3">
      <c r="A172" t="s">
        <v>918</v>
      </c>
      <c r="B172" t="s">
        <v>160</v>
      </c>
      <c r="C172" s="65">
        <v>0</v>
      </c>
    </row>
    <row r="173" spans="1:3">
      <c r="A173" t="s">
        <v>919</v>
      </c>
      <c r="B173" t="s">
        <v>161</v>
      </c>
      <c r="C173" s="65">
        <v>1594667.2386640999</v>
      </c>
    </row>
    <row r="174" spans="1:3">
      <c r="A174" t="s">
        <v>920</v>
      </c>
      <c r="B174" t="s">
        <v>162</v>
      </c>
      <c r="C174" s="65">
        <v>286565.01999959996</v>
      </c>
    </row>
    <row r="175" spans="1:3">
      <c r="A175" t="s">
        <v>921</v>
      </c>
      <c r="B175" t="s">
        <v>163</v>
      </c>
      <c r="C175" s="65">
        <v>0</v>
      </c>
    </row>
    <row r="176" spans="1:3">
      <c r="A176" t="s">
        <v>922</v>
      </c>
      <c r="B176" t="s">
        <v>164</v>
      </c>
      <c r="C176" s="65">
        <v>1229350.2257025</v>
      </c>
    </row>
    <row r="177" spans="1:3">
      <c r="A177" t="s">
        <v>923</v>
      </c>
      <c r="B177" t="s">
        <v>165</v>
      </c>
      <c r="C177" s="65">
        <v>5757211.3196281008</v>
      </c>
    </row>
    <row r="178" spans="1:3">
      <c r="A178" t="s">
        <v>924</v>
      </c>
      <c r="B178" t="s">
        <v>166</v>
      </c>
      <c r="C178" s="65">
        <v>0</v>
      </c>
    </row>
    <row r="179" spans="1:3">
      <c r="A179" t="s">
        <v>925</v>
      </c>
      <c r="B179" t="s">
        <v>167</v>
      </c>
      <c r="C179" s="65">
        <v>0</v>
      </c>
    </row>
    <row r="180" spans="1:3">
      <c r="A180" t="s">
        <v>926</v>
      </c>
      <c r="B180" t="s">
        <v>168</v>
      </c>
      <c r="C180" s="65">
        <v>1568791.8660012002</v>
      </c>
    </row>
    <row r="181" spans="1:3">
      <c r="A181" t="s">
        <v>927</v>
      </c>
      <c r="B181" t="s">
        <v>169</v>
      </c>
      <c r="C181" s="65">
        <v>1182089.8829178999</v>
      </c>
    </row>
    <row r="182" spans="1:3">
      <c r="A182" t="s">
        <v>928</v>
      </c>
      <c r="B182" t="s">
        <v>170</v>
      </c>
      <c r="C182" s="65">
        <v>0</v>
      </c>
    </row>
    <row r="183" spans="1:3">
      <c r="A183" t="s">
        <v>929</v>
      </c>
      <c r="B183" t="s">
        <v>171</v>
      </c>
      <c r="C183" s="65">
        <v>1036662.4857628</v>
      </c>
    </row>
    <row r="184" spans="1:3">
      <c r="A184" t="s">
        <v>930</v>
      </c>
      <c r="B184" t="s">
        <v>172</v>
      </c>
      <c r="C184" s="65">
        <v>8122934.6566825006</v>
      </c>
    </row>
    <row r="185" spans="1:3">
      <c r="A185" t="s">
        <v>931</v>
      </c>
      <c r="B185" t="s">
        <v>173</v>
      </c>
      <c r="C185" s="65">
        <v>901532.33442349976</v>
      </c>
    </row>
    <row r="186" spans="1:3">
      <c r="A186" t="s">
        <v>932</v>
      </c>
      <c r="B186" t="s">
        <v>174</v>
      </c>
      <c r="C186" s="65">
        <v>1857532.8726781001</v>
      </c>
    </row>
    <row r="187" spans="1:3">
      <c r="A187" t="s">
        <v>933</v>
      </c>
      <c r="B187" t="s">
        <v>175</v>
      </c>
      <c r="C187" s="65">
        <v>5603882.1853551995</v>
      </c>
    </row>
    <row r="188" spans="1:3">
      <c r="A188" t="s">
        <v>934</v>
      </c>
      <c r="B188" t="s">
        <v>176</v>
      </c>
      <c r="C188" s="65">
        <v>0</v>
      </c>
    </row>
    <row r="189" spans="1:3">
      <c r="A189" t="s">
        <v>935</v>
      </c>
      <c r="B189" t="s">
        <v>177</v>
      </c>
      <c r="C189" s="65">
        <v>12532888.789570903</v>
      </c>
    </row>
    <row r="190" spans="1:3">
      <c r="A190" t="s">
        <v>936</v>
      </c>
      <c r="B190" t="s">
        <v>178</v>
      </c>
      <c r="C190" s="65">
        <v>377004</v>
      </c>
    </row>
    <row r="191" spans="1:3">
      <c r="A191" t="s">
        <v>937</v>
      </c>
      <c r="B191" t="s">
        <v>179</v>
      </c>
      <c r="C191" s="65">
        <v>0</v>
      </c>
    </row>
    <row r="192" spans="1:3">
      <c r="A192" t="s">
        <v>938</v>
      </c>
      <c r="B192" t="s">
        <v>180</v>
      </c>
      <c r="C192" s="65">
        <v>-174219.81426290001</v>
      </c>
    </row>
    <row r="193" spans="1:3">
      <c r="A193" t="s">
        <v>939</v>
      </c>
      <c r="B193" t="s">
        <v>181</v>
      </c>
      <c r="C193" s="65">
        <v>2508849.1595826996</v>
      </c>
    </row>
    <row r="194" spans="1:3">
      <c r="A194" t="s">
        <v>940</v>
      </c>
      <c r="B194" t="s">
        <v>182</v>
      </c>
      <c r="C194" s="65">
        <v>0</v>
      </c>
    </row>
    <row r="195" spans="1:3">
      <c r="A195" t="s">
        <v>941</v>
      </c>
      <c r="B195" t="s">
        <v>183</v>
      </c>
      <c r="C195" s="65">
        <v>42244664.903738298</v>
      </c>
    </row>
    <row r="196" spans="1:3">
      <c r="A196" t="s">
        <v>942</v>
      </c>
      <c r="B196" t="s">
        <v>184</v>
      </c>
      <c r="C196" s="65">
        <v>4815745.1523291003</v>
      </c>
    </row>
    <row r="197" spans="1:3">
      <c r="A197" t="s">
        <v>943</v>
      </c>
      <c r="B197" t="s">
        <v>185</v>
      </c>
      <c r="C197" s="65">
        <v>218445.24187130001</v>
      </c>
    </row>
    <row r="198" spans="1:3">
      <c r="A198" t="s">
        <v>944</v>
      </c>
      <c r="B198" t="s">
        <v>186</v>
      </c>
      <c r="C198" s="65">
        <v>620651.97059160005</v>
      </c>
    </row>
    <row r="199" spans="1:3">
      <c r="A199" t="s">
        <v>945</v>
      </c>
      <c r="B199" t="s">
        <v>187</v>
      </c>
      <c r="C199" s="65">
        <v>863250.25187149982</v>
      </c>
    </row>
    <row r="200" spans="1:3">
      <c r="A200" t="s">
        <v>946</v>
      </c>
      <c r="B200" t="s">
        <v>188</v>
      </c>
      <c r="C200" s="65">
        <v>0</v>
      </c>
    </row>
    <row r="201" spans="1:3">
      <c r="A201" t="s">
        <v>947</v>
      </c>
      <c r="B201" t="s">
        <v>189</v>
      </c>
      <c r="C201" s="65">
        <v>0</v>
      </c>
    </row>
    <row r="202" spans="1:3">
      <c r="A202" t="s">
        <v>948</v>
      </c>
      <c r="B202" t="s">
        <v>190</v>
      </c>
      <c r="C202" s="65">
        <v>4394426.2944155997</v>
      </c>
    </row>
    <row r="203" spans="1:3">
      <c r="A203" t="s">
        <v>949</v>
      </c>
      <c r="B203" t="s">
        <v>191</v>
      </c>
      <c r="C203" s="65">
        <v>29376605.874838099</v>
      </c>
    </row>
    <row r="204" spans="1:3">
      <c r="A204" t="s">
        <v>950</v>
      </c>
      <c r="B204" t="s">
        <v>192</v>
      </c>
      <c r="C204" s="65">
        <v>5796780.4260914996</v>
      </c>
    </row>
    <row r="205" spans="1:3">
      <c r="A205" t="s">
        <v>951</v>
      </c>
      <c r="B205" t="s">
        <v>193</v>
      </c>
      <c r="C205" s="65">
        <v>0</v>
      </c>
    </row>
    <row r="206" spans="1:3">
      <c r="A206" t="s">
        <v>952</v>
      </c>
      <c r="B206" t="s">
        <v>194</v>
      </c>
      <c r="C206" s="65">
        <v>0</v>
      </c>
    </row>
    <row r="207" spans="1:3">
      <c r="A207" t="s">
        <v>953</v>
      </c>
      <c r="B207" t="s">
        <v>195</v>
      </c>
      <c r="C207" s="65">
        <v>62700664.669294409</v>
      </c>
    </row>
    <row r="208" spans="1:3">
      <c r="A208" t="s">
        <v>954</v>
      </c>
      <c r="B208" t="s">
        <v>196</v>
      </c>
      <c r="C208" s="65">
        <v>5484158.9778819988</v>
      </c>
    </row>
    <row r="209" spans="1:3">
      <c r="A209" t="s">
        <v>955</v>
      </c>
      <c r="B209" t="s">
        <v>197</v>
      </c>
      <c r="C209" s="65">
        <v>0</v>
      </c>
    </row>
    <row r="210" spans="1:3">
      <c r="A210" t="s">
        <v>956</v>
      </c>
      <c r="B210" t="s">
        <v>198</v>
      </c>
      <c r="C210" s="65">
        <v>0</v>
      </c>
    </row>
    <row r="211" spans="1:3">
      <c r="A211" t="s">
        <v>957</v>
      </c>
      <c r="B211" t="s">
        <v>199</v>
      </c>
      <c r="C211" s="65">
        <v>335002</v>
      </c>
    </row>
    <row r="212" spans="1:3">
      <c r="A212" t="s">
        <v>958</v>
      </c>
      <c r="B212" t="s">
        <v>200</v>
      </c>
      <c r="C212" s="65">
        <v>0</v>
      </c>
    </row>
    <row r="213" spans="1:3">
      <c r="A213" t="s">
        <v>959</v>
      </c>
      <c r="B213" t="s">
        <v>201</v>
      </c>
      <c r="C213" s="65">
        <v>0</v>
      </c>
    </row>
    <row r="214" spans="1:3">
      <c r="A214" t="s">
        <v>960</v>
      </c>
      <c r="B214" t="s">
        <v>202</v>
      </c>
      <c r="C214" s="65">
        <v>73042403.672304392</v>
      </c>
    </row>
    <row r="215" spans="1:3">
      <c r="A215" t="s">
        <v>961</v>
      </c>
      <c r="B215" t="s">
        <v>203</v>
      </c>
      <c r="C215" s="65">
        <v>5202840.3527058</v>
      </c>
    </row>
    <row r="216" spans="1:3">
      <c r="A216" t="s">
        <v>962</v>
      </c>
      <c r="B216" t="s">
        <v>204</v>
      </c>
      <c r="C216" s="65">
        <v>-58310661.032536194</v>
      </c>
    </row>
    <row r="217" spans="1:3">
      <c r="A217" t="s">
        <v>963</v>
      </c>
      <c r="B217" t="s">
        <v>205</v>
      </c>
      <c r="C217" s="65">
        <v>35273257.629188798</v>
      </c>
    </row>
    <row r="218" spans="1:3">
      <c r="A218" t="s">
        <v>964</v>
      </c>
      <c r="B218" t="s">
        <v>206</v>
      </c>
      <c r="C218" s="65">
        <v>19611570.9332962</v>
      </c>
    </row>
    <row r="219" spans="1:3">
      <c r="A219" t="s">
        <v>965</v>
      </c>
      <c r="B219" t="s">
        <v>207</v>
      </c>
      <c r="C219" s="65">
        <v>23695104.766964599</v>
      </c>
    </row>
    <row r="220" spans="1:3">
      <c r="A220" t="s">
        <v>966</v>
      </c>
      <c r="B220" t="s">
        <v>208</v>
      </c>
      <c r="C220" s="65">
        <v>42359125.328111202</v>
      </c>
    </row>
    <row r="221" spans="1:3">
      <c r="A221" t="s">
        <v>967</v>
      </c>
      <c r="B221" t="s">
        <v>209</v>
      </c>
      <c r="C221" s="65">
        <v>0</v>
      </c>
    </row>
    <row r="222" spans="1:3">
      <c r="A222" t="s">
        <v>968</v>
      </c>
      <c r="B222" t="s">
        <v>210</v>
      </c>
      <c r="C222" s="65">
        <v>2105652.6666672002</v>
      </c>
    </row>
    <row r="223" spans="1:3">
      <c r="A223" t="s">
        <v>969</v>
      </c>
      <c r="B223" t="s">
        <v>211</v>
      </c>
      <c r="C223" s="65">
        <v>0</v>
      </c>
    </row>
    <row r="224" spans="1:3">
      <c r="A224" t="s">
        <v>970</v>
      </c>
      <c r="B224" t="s">
        <v>212</v>
      </c>
      <c r="C224" s="65">
        <v>107999.99999960003</v>
      </c>
    </row>
    <row r="225" spans="1:3">
      <c r="A225" t="s">
        <v>971</v>
      </c>
      <c r="B225" t="s">
        <v>213</v>
      </c>
      <c r="C225" s="65">
        <v>18311463.9895938</v>
      </c>
    </row>
    <row r="226" spans="1:3">
      <c r="A226" t="s">
        <v>972</v>
      </c>
      <c r="B226" t="s">
        <v>214</v>
      </c>
      <c r="C226" s="65">
        <v>1860414.3854999996</v>
      </c>
    </row>
    <row r="227" spans="1:3">
      <c r="A227" t="s">
        <v>973</v>
      </c>
      <c r="B227" t="s">
        <v>215</v>
      </c>
      <c r="C227" s="65">
        <v>0</v>
      </c>
    </row>
    <row r="228" spans="1:3">
      <c r="A228" t="s">
        <v>974</v>
      </c>
      <c r="B228" t="s">
        <v>216</v>
      </c>
      <c r="C228" s="65">
        <v>1934281.6321492</v>
      </c>
    </row>
    <row r="229" spans="1:3">
      <c r="A229" t="s">
        <v>975</v>
      </c>
      <c r="B229" t="s">
        <v>219</v>
      </c>
      <c r="C229" s="65">
        <v>0</v>
      </c>
    </row>
    <row r="230" spans="1:3">
      <c r="A230" t="s">
        <v>976</v>
      </c>
      <c r="B230" t="s">
        <v>220</v>
      </c>
      <c r="C230" s="65">
        <v>0</v>
      </c>
    </row>
    <row r="231" spans="1:3">
      <c r="A231" t="s">
        <v>977</v>
      </c>
      <c r="B231" t="s">
        <v>221</v>
      </c>
      <c r="C231" s="65">
        <v>0</v>
      </c>
    </row>
    <row r="232" spans="1:3">
      <c r="A232" t="s">
        <v>978</v>
      </c>
      <c r="B232" t="s">
        <v>222</v>
      </c>
      <c r="C232" s="65">
        <v>-48859</v>
      </c>
    </row>
    <row r="233" spans="1:3">
      <c r="A233" t="s">
        <v>979</v>
      </c>
      <c r="B233" t="s">
        <v>223</v>
      </c>
      <c r="C233" s="65">
        <v>-2.6380952000000004</v>
      </c>
    </row>
    <row r="234" spans="1:3">
      <c r="A234" t="s">
        <v>980</v>
      </c>
      <c r="B234" t="s">
        <v>224</v>
      </c>
      <c r="C234" s="65">
        <v>-11698519</v>
      </c>
    </row>
    <row r="235" spans="1:3">
      <c r="A235" t="s">
        <v>981</v>
      </c>
      <c r="B235" t="s">
        <v>225</v>
      </c>
      <c r="C235" s="65">
        <v>-5522708.6771975989</v>
      </c>
    </row>
    <row r="236" spans="1:3">
      <c r="A236" t="s">
        <v>982</v>
      </c>
      <c r="B236" t="s">
        <v>226</v>
      </c>
      <c r="C236" s="65">
        <v>0</v>
      </c>
    </row>
    <row r="237" spans="1:3">
      <c r="A237" t="s">
        <v>983</v>
      </c>
      <c r="C237" s="65">
        <v>48125</v>
      </c>
    </row>
    <row r="238" spans="1:3">
      <c r="C238" s="65" t="s">
        <v>107</v>
      </c>
    </row>
    <row r="239" spans="1:3">
      <c r="A239" t="s">
        <v>96</v>
      </c>
      <c r="C239" s="65">
        <v>483252009.48260677</v>
      </c>
    </row>
    <row r="240" spans="1:3">
      <c r="C240" s="65" t="s">
        <v>97</v>
      </c>
    </row>
    <row r="244" spans="1:3">
      <c r="A244" t="s">
        <v>228</v>
      </c>
    </row>
    <row r="245" spans="1:3">
      <c r="A245" t="s">
        <v>55</v>
      </c>
      <c r="B245" t="s">
        <v>56</v>
      </c>
      <c r="C245" s="65" t="s">
        <v>100</v>
      </c>
    </row>
    <row r="246" spans="1:3">
      <c r="A246" t="s">
        <v>984</v>
      </c>
      <c r="B246" t="s">
        <v>229</v>
      </c>
      <c r="C246" s="65">
        <v>524971678.696661</v>
      </c>
    </row>
    <row r="247" spans="1:3">
      <c r="A247" t="s">
        <v>985</v>
      </c>
      <c r="B247" t="s">
        <v>230</v>
      </c>
      <c r="C247" s="65">
        <v>0</v>
      </c>
    </row>
    <row r="248" spans="1:3">
      <c r="A248" t="s">
        <v>986</v>
      </c>
      <c r="B248" t="s">
        <v>231</v>
      </c>
      <c r="C248" s="65">
        <v>40245448.386978798</v>
      </c>
    </row>
    <row r="249" spans="1:3">
      <c r="A249" t="s">
        <v>987</v>
      </c>
      <c r="B249" t="s">
        <v>232</v>
      </c>
      <c r="C249" s="65">
        <v>185749.31999999995</v>
      </c>
    </row>
    <row r="250" spans="1:3">
      <c r="A250" t="s">
        <v>988</v>
      </c>
      <c r="B250" t="s">
        <v>233</v>
      </c>
      <c r="C250" s="65">
        <v>21858343.350000009</v>
      </c>
    </row>
    <row r="251" spans="1:3">
      <c r="C251" s="65" t="s">
        <v>107</v>
      </c>
    </row>
    <row r="252" spans="1:3">
      <c r="A252" t="s">
        <v>96</v>
      </c>
      <c r="C252" s="65">
        <v>587261219.75363982</v>
      </c>
    </row>
    <row r="253" spans="1:3">
      <c r="C253" s="65" t="s">
        <v>97</v>
      </c>
    </row>
    <row r="258" spans="1:3">
      <c r="A258" s="46" t="s">
        <v>234</v>
      </c>
      <c r="B258" s="46"/>
      <c r="C258" s="66"/>
    </row>
    <row r="259" spans="1:3">
      <c r="A259" s="46" t="s">
        <v>55</v>
      </c>
      <c r="B259" s="46" t="s">
        <v>56</v>
      </c>
      <c r="C259" s="66" t="s">
        <v>100</v>
      </c>
    </row>
    <row r="260" spans="1:3">
      <c r="A260" s="46" t="s">
        <v>989</v>
      </c>
      <c r="B260" s="46" t="s">
        <v>235</v>
      </c>
      <c r="C260" s="66">
        <v>228358662.7211107</v>
      </c>
    </row>
    <row r="261" spans="1:3">
      <c r="A261" s="46"/>
      <c r="B261" s="46"/>
      <c r="C261" s="66" t="s">
        <v>107</v>
      </c>
    </row>
    <row r="262" spans="1:3">
      <c r="A262" s="46" t="s">
        <v>96</v>
      </c>
      <c r="B262" s="46"/>
      <c r="C262" s="66">
        <v>228358662.7211107</v>
      </c>
    </row>
    <row r="263" spans="1:3">
      <c r="C263" s="65" t="s">
        <v>97</v>
      </c>
    </row>
    <row r="267" spans="1:3">
      <c r="A267" t="s">
        <v>236</v>
      </c>
    </row>
    <row r="268" spans="1:3">
      <c r="A268" t="s">
        <v>55</v>
      </c>
      <c r="B268" t="s">
        <v>56</v>
      </c>
      <c r="C268" s="65" t="s">
        <v>100</v>
      </c>
    </row>
    <row r="269" spans="1:3">
      <c r="A269" t="s">
        <v>990</v>
      </c>
      <c r="B269" t="s">
        <v>237</v>
      </c>
      <c r="C269" s="65">
        <v>27444324.510000002</v>
      </c>
    </row>
    <row r="270" spans="1:3">
      <c r="C270" s="65" t="s">
        <v>107</v>
      </c>
    </row>
    <row r="271" spans="1:3">
      <c r="A271" t="s">
        <v>96</v>
      </c>
      <c r="C271" s="65">
        <v>27444324.510000002</v>
      </c>
    </row>
    <row r="272" spans="1:3">
      <c r="C272" s="65" t="s">
        <v>97</v>
      </c>
    </row>
    <row r="275" spans="1:3">
      <c r="A275" t="s">
        <v>239</v>
      </c>
    </row>
    <row r="276" spans="1:3">
      <c r="A276" t="s">
        <v>55</v>
      </c>
      <c r="B276" t="s">
        <v>56</v>
      </c>
      <c r="C276" s="65" t="s">
        <v>100</v>
      </c>
    </row>
    <row r="277" spans="1:3">
      <c r="A277" t="s">
        <v>990</v>
      </c>
      <c r="B277" t="s">
        <v>237</v>
      </c>
      <c r="C277" s="65">
        <v>27444324.510000002</v>
      </c>
    </row>
    <row r="278" spans="1:3">
      <c r="A278" t="s">
        <v>991</v>
      </c>
      <c r="B278" t="s">
        <v>240</v>
      </c>
      <c r="C278" s="65">
        <v>5194330.2299999995</v>
      </c>
    </row>
    <row r="279" spans="1:3">
      <c r="A279" t="s">
        <v>829</v>
      </c>
      <c r="B279" t="s">
        <v>108</v>
      </c>
      <c r="C279" s="65">
        <v>125896266.58</v>
      </c>
    </row>
    <row r="280" spans="1:3">
      <c r="A280" t="s">
        <v>830</v>
      </c>
      <c r="B280" t="s">
        <v>109</v>
      </c>
      <c r="C280" s="65">
        <v>0</v>
      </c>
    </row>
    <row r="281" spans="1:3">
      <c r="A281" t="s">
        <v>992</v>
      </c>
      <c r="B281" t="s">
        <v>241</v>
      </c>
      <c r="C281" s="65">
        <v>-153933884.93000001</v>
      </c>
    </row>
    <row r="282" spans="1:3">
      <c r="A282" t="s">
        <v>993</v>
      </c>
      <c r="B282" t="s">
        <v>242</v>
      </c>
      <c r="C282" s="65">
        <v>0</v>
      </c>
    </row>
    <row r="283" spans="1:3">
      <c r="A283" t="s">
        <v>994</v>
      </c>
      <c r="B283" t="s">
        <v>243</v>
      </c>
      <c r="C283" s="65">
        <v>-11135</v>
      </c>
    </row>
    <row r="284" spans="1:3">
      <c r="A284" t="s">
        <v>995</v>
      </c>
      <c r="B284" t="s">
        <v>244</v>
      </c>
      <c r="C284" s="65">
        <v>29445282.100000001</v>
      </c>
    </row>
    <row r="285" spans="1:3">
      <c r="C285" s="65" t="s">
        <v>107</v>
      </c>
    </row>
    <row r="286" spans="1:3">
      <c r="A286" t="s">
        <v>96</v>
      </c>
      <c r="C286" s="65">
        <v>34035183.489999987</v>
      </c>
    </row>
    <row r="287" spans="1:3">
      <c r="C287" s="65" t="s">
        <v>97</v>
      </c>
    </row>
    <row r="290" spans="1:3">
      <c r="A290" t="s">
        <v>245</v>
      </c>
    </row>
    <row r="291" spans="1:3">
      <c r="A291" t="s">
        <v>55</v>
      </c>
      <c r="B291" t="s">
        <v>56</v>
      </c>
      <c r="C291" s="65" t="s">
        <v>100</v>
      </c>
    </row>
    <row r="292" spans="1:3">
      <c r="A292" t="s">
        <v>995</v>
      </c>
      <c r="B292" t="s">
        <v>244</v>
      </c>
      <c r="C292" s="65">
        <v>29445282.100000001</v>
      </c>
    </row>
    <row r="293" spans="1:3">
      <c r="C293" s="65" t="s">
        <v>107</v>
      </c>
    </row>
    <row r="294" spans="1:3">
      <c r="A294" t="s">
        <v>96</v>
      </c>
      <c r="C294" s="65">
        <v>29445282.100000001</v>
      </c>
    </row>
    <row r="295" spans="1:3">
      <c r="C295" s="65" t="s">
        <v>97</v>
      </c>
    </row>
    <row r="298" spans="1:3">
      <c r="A298" t="s">
        <v>246</v>
      </c>
    </row>
    <row r="299" spans="1:3">
      <c r="A299" t="s">
        <v>55</v>
      </c>
      <c r="B299" t="s">
        <v>56</v>
      </c>
      <c r="C299" s="65" t="s">
        <v>100</v>
      </c>
    </row>
    <row r="300" spans="1:3">
      <c r="A300" t="s">
        <v>996</v>
      </c>
      <c r="B300" t="s">
        <v>247</v>
      </c>
      <c r="C300" s="65">
        <v>0</v>
      </c>
    </row>
    <row r="301" spans="1:3">
      <c r="A301" t="s">
        <v>997</v>
      </c>
      <c r="B301" t="s">
        <v>248</v>
      </c>
      <c r="C301" s="65">
        <v>0</v>
      </c>
    </row>
    <row r="302" spans="1:3">
      <c r="A302" t="s">
        <v>998</v>
      </c>
      <c r="B302" t="s">
        <v>999</v>
      </c>
      <c r="C302" s="65">
        <v>0</v>
      </c>
    </row>
    <row r="303" spans="1:3">
      <c r="A303" t="s">
        <v>1000</v>
      </c>
      <c r="B303" t="s">
        <v>1001</v>
      </c>
      <c r="C303" s="65">
        <v>0</v>
      </c>
    </row>
    <row r="304" spans="1:3">
      <c r="C304" s="65" t="s">
        <v>107</v>
      </c>
    </row>
    <row r="305" spans="1:3">
      <c r="A305" t="s">
        <v>96</v>
      </c>
      <c r="C305" s="65">
        <v>0</v>
      </c>
    </row>
    <row r="306" spans="1:3">
      <c r="C306" s="65" t="s">
        <v>97</v>
      </c>
    </row>
    <row r="310" spans="1:3">
      <c r="A310" t="s">
        <v>249</v>
      </c>
    </row>
    <row r="311" spans="1:3">
      <c r="A311" t="s">
        <v>55</v>
      </c>
      <c r="B311" t="s">
        <v>56</v>
      </c>
      <c r="C311" s="65" t="s">
        <v>100</v>
      </c>
    </row>
    <row r="312" spans="1:3">
      <c r="A312" t="s">
        <v>1002</v>
      </c>
      <c r="B312" t="s">
        <v>250</v>
      </c>
      <c r="C312" s="65">
        <v>191487565.99999985</v>
      </c>
    </row>
    <row r="313" spans="1:3">
      <c r="A313" t="s">
        <v>1003</v>
      </c>
      <c r="B313" t="s">
        <v>251</v>
      </c>
      <c r="C313" s="65">
        <v>3554607</v>
      </c>
    </row>
    <row r="314" spans="1:3">
      <c r="A314" t="s">
        <v>1004</v>
      </c>
      <c r="B314" t="s">
        <v>252</v>
      </c>
      <c r="C314" s="65">
        <v>382158.84</v>
      </c>
    </row>
    <row r="315" spans="1:3">
      <c r="A315" t="s">
        <v>1005</v>
      </c>
      <c r="B315" t="s">
        <v>253</v>
      </c>
      <c r="C315" s="65">
        <v>0</v>
      </c>
    </row>
    <row r="316" spans="1:3">
      <c r="A316" t="s">
        <v>1006</v>
      </c>
      <c r="B316" t="s">
        <v>254</v>
      </c>
      <c r="C316" s="65">
        <v>22638365.021924101</v>
      </c>
    </row>
    <row r="317" spans="1:3">
      <c r="A317" t="s">
        <v>1007</v>
      </c>
      <c r="B317" t="s">
        <v>255</v>
      </c>
      <c r="C317" s="65">
        <v>0</v>
      </c>
    </row>
    <row r="318" spans="1:3">
      <c r="A318" t="s">
        <v>1008</v>
      </c>
      <c r="B318" t="s">
        <v>256</v>
      </c>
      <c r="C318" s="65">
        <v>0</v>
      </c>
    </row>
    <row r="319" spans="1:3">
      <c r="A319" t="s">
        <v>1009</v>
      </c>
      <c r="B319" t="s">
        <v>257</v>
      </c>
      <c r="C319" s="65">
        <v>0</v>
      </c>
    </row>
    <row r="320" spans="1:3">
      <c r="A320" t="s">
        <v>1010</v>
      </c>
      <c r="B320" t="s">
        <v>258</v>
      </c>
      <c r="C320" s="65">
        <v>0</v>
      </c>
    </row>
    <row r="321" spans="1:3">
      <c r="A321" t="s">
        <v>1011</v>
      </c>
      <c r="B321" t="s">
        <v>259</v>
      </c>
      <c r="C321" s="65">
        <v>0</v>
      </c>
    </row>
    <row r="322" spans="1:3">
      <c r="A322" t="s">
        <v>1013</v>
      </c>
      <c r="B322" t="s">
        <v>260</v>
      </c>
      <c r="C322" s="65">
        <v>0</v>
      </c>
    </row>
    <row r="323" spans="1:3">
      <c r="A323" t="s">
        <v>1014</v>
      </c>
      <c r="B323" t="s">
        <v>261</v>
      </c>
      <c r="C323" s="65">
        <v>0</v>
      </c>
    </row>
    <row r="324" spans="1:3">
      <c r="A324" t="s">
        <v>1016</v>
      </c>
      <c r="B324" t="s">
        <v>1017</v>
      </c>
      <c r="C324" s="65">
        <v>-977922</v>
      </c>
    </row>
    <row r="325" spans="1:3">
      <c r="A325" t="s">
        <v>1019</v>
      </c>
      <c r="B325" t="s">
        <v>1020</v>
      </c>
      <c r="C325" s="65">
        <v>0</v>
      </c>
    </row>
    <row r="326" spans="1:3">
      <c r="A326" t="s">
        <v>1022</v>
      </c>
      <c r="B326" t="s">
        <v>1023</v>
      </c>
      <c r="C326" s="65">
        <v>-182013</v>
      </c>
    </row>
    <row r="327" spans="1:3">
      <c r="A327" t="s">
        <v>1024</v>
      </c>
      <c r="B327" t="s">
        <v>1025</v>
      </c>
      <c r="C327" s="65">
        <v>-23174</v>
      </c>
    </row>
    <row r="328" spans="1:3">
      <c r="A328" t="s">
        <v>1026</v>
      </c>
      <c r="B328" t="s">
        <v>1027</v>
      </c>
      <c r="C328" s="65">
        <v>0</v>
      </c>
    </row>
    <row r="329" spans="1:3">
      <c r="A329" t="s">
        <v>1028</v>
      </c>
      <c r="B329" t="s">
        <v>1029</v>
      </c>
      <c r="C329" s="65">
        <v>-186526.68</v>
      </c>
    </row>
    <row r="330" spans="1:3">
      <c r="A330" t="s">
        <v>1030</v>
      </c>
      <c r="B330" t="s">
        <v>1031</v>
      </c>
      <c r="C330" s="65">
        <v>100000</v>
      </c>
    </row>
    <row r="331" spans="1:3">
      <c r="A331" t="s">
        <v>262</v>
      </c>
      <c r="C331" s="65">
        <v>-48125</v>
      </c>
    </row>
    <row r="332" spans="1:3">
      <c r="C332" s="65" t="s">
        <v>107</v>
      </c>
    </row>
    <row r="333" spans="1:3">
      <c r="A333" t="s">
        <v>263</v>
      </c>
      <c r="C333" s="65">
        <v>216744936.18192396</v>
      </c>
    </row>
    <row r="334" spans="1:3">
      <c r="C334" s="65" t="s">
        <v>107</v>
      </c>
    </row>
    <row r="335" spans="1:3">
      <c r="A335" t="s">
        <v>1032</v>
      </c>
      <c r="C335" s="65">
        <v>-11521403.310000001</v>
      </c>
    </row>
    <row r="336" spans="1:3">
      <c r="C336" s="65" t="s">
        <v>97</v>
      </c>
    </row>
    <row r="337" spans="1:3">
      <c r="A337" t="s">
        <v>96</v>
      </c>
      <c r="C337" s="65">
        <v>205223532.87192395</v>
      </c>
    </row>
    <row r="340" spans="1:3">
      <c r="A340" t="s">
        <v>264</v>
      </c>
    </row>
    <row r="341" spans="1:3">
      <c r="A341" t="s">
        <v>55</v>
      </c>
      <c r="B341" t="s">
        <v>56</v>
      </c>
      <c r="C341" s="65" t="s">
        <v>100</v>
      </c>
    </row>
    <row r="342" spans="1:3">
      <c r="A342" t="s">
        <v>1002</v>
      </c>
      <c r="B342" t="s">
        <v>250</v>
      </c>
      <c r="C342" s="65">
        <v>191487565.99999985</v>
      </c>
    </row>
    <row r="343" spans="1:3">
      <c r="A343" t="s">
        <v>1003</v>
      </c>
      <c r="B343" t="s">
        <v>251</v>
      </c>
      <c r="C343" s="65">
        <v>3554607</v>
      </c>
    </row>
    <row r="344" spans="1:3">
      <c r="A344" t="s">
        <v>1004</v>
      </c>
      <c r="B344" t="s">
        <v>252</v>
      </c>
      <c r="C344" s="65">
        <v>382158.84</v>
      </c>
    </row>
    <row r="345" spans="1:3">
      <c r="A345" t="s">
        <v>1033</v>
      </c>
      <c r="B345" t="s">
        <v>265</v>
      </c>
      <c r="C345" s="65">
        <v>0</v>
      </c>
    </row>
    <row r="346" spans="1:3">
      <c r="A346" t="s">
        <v>1034</v>
      </c>
      <c r="B346" t="s">
        <v>266</v>
      </c>
      <c r="C346" s="65">
        <v>0</v>
      </c>
    </row>
    <row r="347" spans="1:3">
      <c r="A347" t="s">
        <v>1035</v>
      </c>
      <c r="B347" t="s">
        <v>267</v>
      </c>
      <c r="C347" s="65">
        <v>0</v>
      </c>
    </row>
    <row r="348" spans="1:3">
      <c r="A348" t="s">
        <v>1036</v>
      </c>
      <c r="B348" t="s">
        <v>269</v>
      </c>
      <c r="C348" s="65">
        <v>0</v>
      </c>
    </row>
    <row r="349" spans="1:3">
      <c r="A349" t="s">
        <v>1037</v>
      </c>
      <c r="B349" t="s">
        <v>1038</v>
      </c>
      <c r="C349" s="65">
        <v>0</v>
      </c>
    </row>
    <row r="350" spans="1:3">
      <c r="A350" t="s">
        <v>1039</v>
      </c>
      <c r="B350" t="s">
        <v>25</v>
      </c>
      <c r="C350" s="65">
        <v>0</v>
      </c>
    </row>
    <row r="351" spans="1:3">
      <c r="A351" t="s">
        <v>1040</v>
      </c>
      <c r="B351" t="s">
        <v>272</v>
      </c>
      <c r="C351" s="65">
        <v>0</v>
      </c>
    </row>
    <row r="352" spans="1:3">
      <c r="A352" t="s">
        <v>1041</v>
      </c>
      <c r="B352" t="s">
        <v>273</v>
      </c>
      <c r="C352" s="65">
        <v>17346485.774806701</v>
      </c>
    </row>
    <row r="353" spans="1:3">
      <c r="A353" t="s">
        <v>1014</v>
      </c>
      <c r="B353" t="s">
        <v>261</v>
      </c>
      <c r="C353" s="65">
        <v>0</v>
      </c>
    </row>
    <row r="354" spans="1:3">
      <c r="A354" t="s">
        <v>1042</v>
      </c>
      <c r="B354" t="s">
        <v>274</v>
      </c>
      <c r="C354" s="65">
        <v>0</v>
      </c>
    </row>
    <row r="355" spans="1:3">
      <c r="A355" t="s">
        <v>1007</v>
      </c>
      <c r="B355" t="s">
        <v>255</v>
      </c>
      <c r="C355" s="65">
        <v>0</v>
      </c>
    </row>
    <row r="356" spans="1:3">
      <c r="A356" t="s">
        <v>1008</v>
      </c>
      <c r="B356" t="s">
        <v>256</v>
      </c>
      <c r="C356" s="65">
        <v>0</v>
      </c>
    </row>
    <row r="357" spans="1:3">
      <c r="A357" t="s">
        <v>1009</v>
      </c>
      <c r="B357" t="s">
        <v>257</v>
      </c>
      <c r="C357" s="65">
        <v>0</v>
      </c>
    </row>
    <row r="358" spans="1:3">
      <c r="A358" t="s">
        <v>1010</v>
      </c>
      <c r="B358" t="s">
        <v>258</v>
      </c>
      <c r="C358" s="65">
        <v>0</v>
      </c>
    </row>
    <row r="359" spans="1:3">
      <c r="A359" t="s">
        <v>1013</v>
      </c>
      <c r="B359" t="s">
        <v>260</v>
      </c>
      <c r="C359" s="65">
        <v>0</v>
      </c>
    </row>
    <row r="360" spans="1:3">
      <c r="A360" t="s">
        <v>1011</v>
      </c>
      <c r="B360" t="s">
        <v>259</v>
      </c>
      <c r="C360" s="65">
        <v>0</v>
      </c>
    </row>
    <row r="361" spans="1:3">
      <c r="A361" t="s">
        <v>1043</v>
      </c>
      <c r="B361" t="s">
        <v>1044</v>
      </c>
      <c r="C361" s="65">
        <v>0</v>
      </c>
    </row>
    <row r="362" spans="1:3">
      <c r="A362" t="s">
        <v>1045</v>
      </c>
      <c r="B362" t="s">
        <v>1046</v>
      </c>
      <c r="C362" s="65">
        <v>-2929905.3099722001</v>
      </c>
    </row>
    <row r="363" spans="1:3">
      <c r="A363" t="s">
        <v>1047</v>
      </c>
      <c r="B363" t="s">
        <v>1048</v>
      </c>
      <c r="C363" s="65">
        <v>0</v>
      </c>
    </row>
    <row r="364" spans="1:3">
      <c r="A364" t="s">
        <v>1049</v>
      </c>
      <c r="B364" t="s">
        <v>1050</v>
      </c>
      <c r="C364" s="65">
        <v>0</v>
      </c>
    </row>
    <row r="365" spans="1:3">
      <c r="A365" t="s">
        <v>1051</v>
      </c>
      <c r="B365" t="s">
        <v>1052</v>
      </c>
      <c r="C365" s="65">
        <v>-56932.167145200001</v>
      </c>
    </row>
    <row r="366" spans="1:3">
      <c r="A366" t="s">
        <v>1053</v>
      </c>
      <c r="B366">
        <v>0</v>
      </c>
      <c r="C366" s="65">
        <v>0</v>
      </c>
    </row>
    <row r="367" spans="1:3">
      <c r="A367" t="s">
        <v>1054</v>
      </c>
      <c r="B367" t="s">
        <v>1055</v>
      </c>
      <c r="C367" s="65">
        <v>-705148.44000000006</v>
      </c>
    </row>
    <row r="368" spans="1:3">
      <c r="A368" t="s">
        <v>1056</v>
      </c>
      <c r="B368" t="s">
        <v>1057</v>
      </c>
      <c r="C368" s="65">
        <v>-130257.65</v>
      </c>
    </row>
    <row r="369" spans="1:3">
      <c r="A369" t="s">
        <v>1030</v>
      </c>
      <c r="B369" t="s">
        <v>1031</v>
      </c>
      <c r="C369" s="65">
        <v>-100000</v>
      </c>
    </row>
    <row r="370" spans="1:3">
      <c r="A370" t="s">
        <v>1058</v>
      </c>
      <c r="B370" t="s">
        <v>1059</v>
      </c>
      <c r="C370" s="65">
        <v>0</v>
      </c>
    </row>
    <row r="371" spans="1:3">
      <c r="A371" t="s">
        <v>1016</v>
      </c>
      <c r="B371" t="s">
        <v>1017</v>
      </c>
      <c r="C371" s="65">
        <v>977922</v>
      </c>
    </row>
    <row r="372" spans="1:3">
      <c r="A372" t="s">
        <v>1019</v>
      </c>
      <c r="B372" t="s">
        <v>1020</v>
      </c>
      <c r="C372" s="65">
        <v>0</v>
      </c>
    </row>
    <row r="373" spans="1:3">
      <c r="A373" t="s">
        <v>1022</v>
      </c>
      <c r="B373" t="s">
        <v>1023</v>
      </c>
      <c r="C373" s="65">
        <v>182013</v>
      </c>
    </row>
    <row r="374" spans="1:3">
      <c r="A374" t="s">
        <v>1024</v>
      </c>
      <c r="B374" t="s">
        <v>1025</v>
      </c>
      <c r="C374" s="65">
        <v>23174</v>
      </c>
    </row>
    <row r="375" spans="1:3">
      <c r="A375" t="s">
        <v>1028</v>
      </c>
      <c r="B375" t="s">
        <v>1029</v>
      </c>
      <c r="C375" s="65">
        <v>186526.68</v>
      </c>
    </row>
    <row r="376" spans="1:3">
      <c r="A376" t="s">
        <v>1026</v>
      </c>
      <c r="B376" t="s">
        <v>1027</v>
      </c>
      <c r="C376" s="65">
        <v>0</v>
      </c>
    </row>
    <row r="377" spans="1:3">
      <c r="C377" s="65" t="s">
        <v>107</v>
      </c>
    </row>
    <row r="378" spans="1:3">
      <c r="A378" t="s">
        <v>275</v>
      </c>
      <c r="C378" s="65">
        <v>210218209.72768918</v>
      </c>
    </row>
    <row r="383" spans="1:3">
      <c r="B383" t="s">
        <v>276</v>
      </c>
    </row>
    <row r="385" spans="2:3">
      <c r="B385" t="s">
        <v>277</v>
      </c>
      <c r="C385" s="65">
        <v>2597786656.239624</v>
      </c>
    </row>
    <row r="386" spans="2:3">
      <c r="B386" t="s">
        <v>278</v>
      </c>
      <c r="C386" s="65">
        <v>-682668562.73918617</v>
      </c>
    </row>
    <row r="387" spans="2:3">
      <c r="B387" t="s">
        <v>279</v>
      </c>
      <c r="C387" s="65">
        <v>-483252009.48260677</v>
      </c>
    </row>
    <row r="388" spans="2:3">
      <c r="B388" t="s">
        <v>1060</v>
      </c>
      <c r="C388" s="65">
        <v>-587261219.75363982</v>
      </c>
    </row>
    <row r="389" spans="2:3">
      <c r="B389" t="s">
        <v>1061</v>
      </c>
      <c r="C389" s="65">
        <v>-228358662.7211107</v>
      </c>
    </row>
    <row r="390" spans="2:3">
      <c r="B390" t="s">
        <v>1062</v>
      </c>
      <c r="C390" s="65">
        <v>0</v>
      </c>
    </row>
    <row r="391" spans="2:3">
      <c r="C391" s="65" t="s">
        <v>107</v>
      </c>
    </row>
    <row r="392" spans="2:3">
      <c r="B392" t="s">
        <v>283</v>
      </c>
      <c r="C392" s="65">
        <v>616246201.54308033</v>
      </c>
    </row>
    <row r="393" spans="2:3">
      <c r="B393" t="s">
        <v>284</v>
      </c>
      <c r="C393" s="65">
        <v>-27444324.510000002</v>
      </c>
    </row>
    <row r="394" spans="2:3">
      <c r="B394" t="s">
        <v>285</v>
      </c>
      <c r="C394" s="65">
        <v>28037618.350000009</v>
      </c>
    </row>
    <row r="395" spans="2:3">
      <c r="B395" t="s">
        <v>286</v>
      </c>
      <c r="C395" s="65">
        <v>-29445282.100000001</v>
      </c>
    </row>
    <row r="396" spans="2:3">
      <c r="C396" s="65" t="s">
        <v>107</v>
      </c>
    </row>
    <row r="397" spans="2:3">
      <c r="B397" t="s">
        <v>287</v>
      </c>
      <c r="C397" s="65">
        <v>587394213.28308034</v>
      </c>
    </row>
    <row r="398" spans="2:3">
      <c r="C398" s="65" t="s">
        <v>97</v>
      </c>
    </row>
    <row r="403" spans="1:3">
      <c r="A403" t="s">
        <v>288</v>
      </c>
    </row>
    <row r="404" spans="1:3">
      <c r="A404" t="s">
        <v>55</v>
      </c>
      <c r="B404" t="s">
        <v>56</v>
      </c>
      <c r="C404" s="65" t="s">
        <v>100</v>
      </c>
    </row>
    <row r="405" spans="1:3">
      <c r="A405" t="s">
        <v>429</v>
      </c>
      <c r="B405" t="s">
        <v>289</v>
      </c>
      <c r="C405" s="65">
        <v>29965394.660000004</v>
      </c>
    </row>
    <row r="406" spans="1:3">
      <c r="A406" t="s">
        <v>457</v>
      </c>
      <c r="B406" t="s">
        <v>290</v>
      </c>
      <c r="C406" s="65">
        <v>0</v>
      </c>
    </row>
    <row r="407" spans="1:3">
      <c r="A407" t="s">
        <v>479</v>
      </c>
      <c r="B407" t="s">
        <v>291</v>
      </c>
      <c r="C407" s="65">
        <v>20067129.620000001</v>
      </c>
    </row>
    <row r="408" spans="1:3">
      <c r="A408" t="s">
        <v>553</v>
      </c>
      <c r="B408" t="s">
        <v>292</v>
      </c>
      <c r="C408" s="65">
        <v>0</v>
      </c>
    </row>
    <row r="409" spans="1:3">
      <c r="A409" t="s">
        <v>574</v>
      </c>
      <c r="B409" t="s">
        <v>293</v>
      </c>
      <c r="C409" s="65">
        <v>4089951.8099999996</v>
      </c>
    </row>
    <row r="410" spans="1:3">
      <c r="A410" t="s">
        <v>604</v>
      </c>
      <c r="B410" t="s">
        <v>294</v>
      </c>
      <c r="C410" s="65">
        <v>0</v>
      </c>
    </row>
    <row r="411" spans="1:3">
      <c r="A411" t="s">
        <v>631</v>
      </c>
      <c r="B411" t="s">
        <v>295</v>
      </c>
      <c r="C411" s="65">
        <v>5677562.959999999</v>
      </c>
    </row>
    <row r="412" spans="1:3">
      <c r="C412" s="65" t="s">
        <v>107</v>
      </c>
    </row>
    <row r="413" spans="1:3">
      <c r="C413" s="65">
        <v>59800039.050000004</v>
      </c>
    </row>
    <row r="414" spans="1:3">
      <c r="B414" t="s">
        <v>296</v>
      </c>
      <c r="C414" s="65">
        <v>2.5000000000000001E-2</v>
      </c>
    </row>
    <row r="415" spans="1:3">
      <c r="C415" s="65" t="s">
        <v>107</v>
      </c>
    </row>
    <row r="416" spans="1:3">
      <c r="B416" t="s">
        <v>297</v>
      </c>
      <c r="C416" s="65">
        <v>-1495000.9762500003</v>
      </c>
    </row>
    <row r="417" spans="1:3">
      <c r="C417" s="65" t="s">
        <v>107</v>
      </c>
    </row>
    <row r="418" spans="1:3">
      <c r="C418" s="65">
        <v>58305038.073750004</v>
      </c>
    </row>
    <row r="419" spans="1:3">
      <c r="C419" s="65" t="s">
        <v>97</v>
      </c>
    </row>
    <row r="422" spans="1:3">
      <c r="A422" t="s">
        <v>298</v>
      </c>
    </row>
    <row r="423" spans="1:3">
      <c r="A423" t="s">
        <v>55</v>
      </c>
      <c r="B423" t="s">
        <v>56</v>
      </c>
      <c r="C423" s="65" t="s">
        <v>100</v>
      </c>
    </row>
    <row r="424" spans="1:3">
      <c r="A424" t="s">
        <v>431</v>
      </c>
      <c r="B424" t="s">
        <v>299</v>
      </c>
      <c r="C424" s="65">
        <v>36484328.68</v>
      </c>
    </row>
    <row r="425" spans="1:3">
      <c r="A425" t="s">
        <v>459</v>
      </c>
      <c r="B425" t="s">
        <v>300</v>
      </c>
      <c r="C425" s="65">
        <v>0</v>
      </c>
    </row>
    <row r="426" spans="1:3">
      <c r="A426" t="s">
        <v>481</v>
      </c>
      <c r="B426" t="s">
        <v>301</v>
      </c>
      <c r="C426" s="65">
        <v>16374532.550000001</v>
      </c>
    </row>
    <row r="427" spans="1:3">
      <c r="A427" t="s">
        <v>508</v>
      </c>
      <c r="B427" t="s">
        <v>302</v>
      </c>
      <c r="C427" s="65">
        <v>0</v>
      </c>
    </row>
    <row r="428" spans="1:3">
      <c r="A428" t="s">
        <v>527</v>
      </c>
      <c r="B428" t="s">
        <v>303</v>
      </c>
      <c r="C428" s="65">
        <v>1194427.5900000001</v>
      </c>
    </row>
    <row r="429" spans="1:3">
      <c r="A429" t="s">
        <v>555</v>
      </c>
      <c r="B429" t="s">
        <v>304</v>
      </c>
      <c r="C429" s="65">
        <v>0</v>
      </c>
    </row>
    <row r="430" spans="1:3">
      <c r="A430" t="s">
        <v>576</v>
      </c>
      <c r="B430" t="s">
        <v>305</v>
      </c>
      <c r="C430" s="65">
        <v>2489923.6999999997</v>
      </c>
    </row>
    <row r="431" spans="1:3">
      <c r="A431" t="s">
        <v>606</v>
      </c>
      <c r="B431" t="s">
        <v>306</v>
      </c>
      <c r="C431" s="65">
        <v>0</v>
      </c>
    </row>
    <row r="432" spans="1:3">
      <c r="A432" t="s">
        <v>633</v>
      </c>
      <c r="B432" t="s">
        <v>307</v>
      </c>
      <c r="C432" s="65">
        <v>3318800.3499999996</v>
      </c>
    </row>
    <row r="433" spans="1:3">
      <c r="C433" s="65" t="s">
        <v>107</v>
      </c>
    </row>
    <row r="434" spans="1:3">
      <c r="C434" s="65">
        <v>59862012.870000012</v>
      </c>
    </row>
    <row r="435" spans="1:3">
      <c r="C435" s="65" t="s">
        <v>107</v>
      </c>
    </row>
    <row r="436" spans="1:3">
      <c r="B436" t="s">
        <v>308</v>
      </c>
      <c r="C436" s="65">
        <v>1495000.9762500003</v>
      </c>
    </row>
    <row r="437" spans="1:3">
      <c r="C437" s="65" t="s">
        <v>107</v>
      </c>
    </row>
    <row r="438" spans="1:3">
      <c r="C438" s="65">
        <v>61357013.846250013</v>
      </c>
    </row>
    <row r="439" spans="1:3">
      <c r="C439" s="65" t="s">
        <v>97</v>
      </c>
    </row>
    <row r="443" spans="1:3">
      <c r="A443" t="s">
        <v>309</v>
      </c>
    </row>
    <row r="444" spans="1:3">
      <c r="A444" t="s">
        <v>55</v>
      </c>
      <c r="B444" t="s">
        <v>56</v>
      </c>
      <c r="C444" s="65" t="s">
        <v>100</v>
      </c>
    </row>
    <row r="445" spans="1:3">
      <c r="A445" t="s">
        <v>1063</v>
      </c>
      <c r="B445" t="s">
        <v>310</v>
      </c>
      <c r="C445" s="65">
        <v>-15990038.3234326</v>
      </c>
    </row>
    <row r="446" spans="1:3">
      <c r="A446" t="s">
        <v>1064</v>
      </c>
      <c r="B446" t="s">
        <v>311</v>
      </c>
      <c r="C446" s="65">
        <v>394921.03353840002</v>
      </c>
    </row>
    <row r="447" spans="1:3">
      <c r="C447" s="65" t="s">
        <v>107</v>
      </c>
    </row>
    <row r="448" spans="1:3">
      <c r="A448" t="s">
        <v>96</v>
      </c>
      <c r="C448" s="65">
        <v>-15595117.289894201</v>
      </c>
    </row>
    <row r="449" spans="1:3">
      <c r="C449" s="65" t="s">
        <v>97</v>
      </c>
    </row>
    <row r="455" spans="1:3">
      <c r="A455" t="s">
        <v>312</v>
      </c>
    </row>
    <row r="456" spans="1:3">
      <c r="A456" t="s">
        <v>55</v>
      </c>
      <c r="B456" t="s">
        <v>56</v>
      </c>
      <c r="C456" s="65" t="s">
        <v>100</v>
      </c>
    </row>
    <row r="457" spans="1:3">
      <c r="A457" t="s">
        <v>421</v>
      </c>
      <c r="B457" t="s">
        <v>313</v>
      </c>
      <c r="C457" s="65">
        <v>353941539</v>
      </c>
    </row>
    <row r="458" spans="1:3">
      <c r="A458" t="s">
        <v>449</v>
      </c>
      <c r="B458" t="s">
        <v>314</v>
      </c>
      <c r="C458" s="65">
        <v>0</v>
      </c>
    </row>
    <row r="459" spans="1:3">
      <c r="A459" t="s">
        <v>471</v>
      </c>
      <c r="B459" t="s">
        <v>315</v>
      </c>
      <c r="C459" s="65">
        <v>217070000</v>
      </c>
    </row>
    <row r="460" spans="1:3">
      <c r="A460" t="s">
        <v>500</v>
      </c>
      <c r="B460" t="s">
        <v>316</v>
      </c>
      <c r="C460" s="65">
        <v>0</v>
      </c>
    </row>
    <row r="461" spans="1:3">
      <c r="A461" t="s">
        <v>519</v>
      </c>
      <c r="B461" t="s">
        <v>317</v>
      </c>
      <c r="C461" s="65">
        <v>21812870</v>
      </c>
    </row>
    <row r="462" spans="1:3">
      <c r="A462" t="s">
        <v>545</v>
      </c>
      <c r="B462" t="s">
        <v>318</v>
      </c>
      <c r="C462" s="65">
        <v>0</v>
      </c>
    </row>
    <row r="463" spans="1:3">
      <c r="A463" t="s">
        <v>566</v>
      </c>
      <c r="B463" t="s">
        <v>319</v>
      </c>
      <c r="C463" s="65">
        <v>40574680</v>
      </c>
    </row>
    <row r="464" spans="1:3">
      <c r="A464" t="s">
        <v>596</v>
      </c>
      <c r="B464" t="s">
        <v>320</v>
      </c>
      <c r="C464" s="65">
        <v>0</v>
      </c>
    </row>
    <row r="465" spans="1:3">
      <c r="A465" t="s">
        <v>623</v>
      </c>
      <c r="B465" t="s">
        <v>321</v>
      </c>
      <c r="C465" s="65">
        <v>68169288</v>
      </c>
    </row>
    <row r="466" spans="1:3">
      <c r="C466" s="65" t="s">
        <v>107</v>
      </c>
    </row>
    <row r="467" spans="1:3">
      <c r="A467" t="s">
        <v>322</v>
      </c>
      <c r="C467" s="65">
        <v>701568377</v>
      </c>
    </row>
    <row r="468" spans="1:3">
      <c r="C468" s="65" t="s">
        <v>107</v>
      </c>
    </row>
    <row r="469" spans="1:3">
      <c r="A469" t="s">
        <v>649</v>
      </c>
      <c r="B469" t="s">
        <v>76</v>
      </c>
      <c r="C469" s="65">
        <v>-21603035.8119088</v>
      </c>
    </row>
    <row r="470" spans="1:3">
      <c r="A470" t="s">
        <v>651</v>
      </c>
      <c r="B470" t="s">
        <v>75</v>
      </c>
      <c r="C470" s="65">
        <v>0</v>
      </c>
    </row>
    <row r="471" spans="1:3">
      <c r="A471" t="s">
        <v>799</v>
      </c>
      <c r="B471" t="s">
        <v>82</v>
      </c>
      <c r="C471" s="65">
        <v>0</v>
      </c>
    </row>
    <row r="472" spans="1:3">
      <c r="C472" s="65" t="s">
        <v>107</v>
      </c>
    </row>
    <row r="473" spans="1:3">
      <c r="A473" t="s">
        <v>323</v>
      </c>
      <c r="C473" s="65">
        <v>-21603035.8119088</v>
      </c>
    </row>
    <row r="474" spans="1:3">
      <c r="C474" s="65" t="s">
        <v>107</v>
      </c>
    </row>
    <row r="475" spans="1:3">
      <c r="A475" t="s">
        <v>324</v>
      </c>
      <c r="C475" s="65">
        <v>679965341.18809116</v>
      </c>
    </row>
    <row r="476" spans="1:3">
      <c r="C476" s="65" t="s">
        <v>97</v>
      </c>
    </row>
    <row r="479" spans="1:3">
      <c r="A479" t="s">
        <v>325</v>
      </c>
    </row>
    <row r="480" spans="1:3">
      <c r="A480" t="s">
        <v>55</v>
      </c>
      <c r="B480" t="s">
        <v>56</v>
      </c>
      <c r="C480" s="65" t="s">
        <v>100</v>
      </c>
    </row>
    <row r="481" spans="1:3">
      <c r="A481" t="s">
        <v>423</v>
      </c>
      <c r="B481" t="s">
        <v>326</v>
      </c>
      <c r="C481" s="65">
        <v>2161601</v>
      </c>
    </row>
    <row r="482" spans="1:3">
      <c r="A482" t="s">
        <v>451</v>
      </c>
      <c r="B482" t="s">
        <v>327</v>
      </c>
      <c r="C482" s="65">
        <v>0</v>
      </c>
    </row>
    <row r="483" spans="1:3">
      <c r="A483" t="s">
        <v>473</v>
      </c>
      <c r="B483" t="s">
        <v>328</v>
      </c>
      <c r="C483" s="65">
        <v>1046662</v>
      </c>
    </row>
    <row r="484" spans="1:3">
      <c r="A484" t="s">
        <v>502</v>
      </c>
      <c r="B484" t="s">
        <v>329</v>
      </c>
      <c r="C484" s="65">
        <v>0</v>
      </c>
    </row>
    <row r="485" spans="1:3">
      <c r="A485" t="s">
        <v>521</v>
      </c>
      <c r="B485" t="s">
        <v>330</v>
      </c>
      <c r="C485" s="65">
        <v>83593</v>
      </c>
    </row>
    <row r="486" spans="1:3">
      <c r="A486" t="s">
        <v>547</v>
      </c>
      <c r="B486" t="s">
        <v>331</v>
      </c>
      <c r="C486" s="65">
        <v>0</v>
      </c>
    </row>
    <row r="487" spans="1:3">
      <c r="A487" t="s">
        <v>568</v>
      </c>
      <c r="B487" t="s">
        <v>332</v>
      </c>
      <c r="C487" s="65">
        <v>176858</v>
      </c>
    </row>
    <row r="488" spans="1:3">
      <c r="A488" t="s">
        <v>598</v>
      </c>
      <c r="B488" t="s">
        <v>333</v>
      </c>
      <c r="C488" s="65">
        <v>0</v>
      </c>
    </row>
    <row r="489" spans="1:3">
      <c r="A489" t="s">
        <v>625</v>
      </c>
      <c r="B489" t="s">
        <v>334</v>
      </c>
      <c r="C489" s="65">
        <v>303168</v>
      </c>
    </row>
    <row r="490" spans="1:3">
      <c r="C490" s="65" t="s">
        <v>107</v>
      </c>
    </row>
    <row r="491" spans="1:3">
      <c r="A491" t="s">
        <v>335</v>
      </c>
      <c r="C491" s="65">
        <v>3771882</v>
      </c>
    </row>
    <row r="492" spans="1:3">
      <c r="C492" s="65" t="s">
        <v>107</v>
      </c>
    </row>
    <row r="493" spans="1:3">
      <c r="A493" t="s">
        <v>653</v>
      </c>
      <c r="B493" t="s">
        <v>77</v>
      </c>
      <c r="C493" s="65">
        <v>-3119969.9657645999</v>
      </c>
    </row>
    <row r="494" spans="1:3">
      <c r="A494" t="s">
        <v>663</v>
      </c>
      <c r="B494" t="s">
        <v>83</v>
      </c>
      <c r="C494" s="65">
        <v>0</v>
      </c>
    </row>
    <row r="495" spans="1:3">
      <c r="C495" s="65" t="s">
        <v>107</v>
      </c>
    </row>
    <row r="496" spans="1:3">
      <c r="A496" t="s">
        <v>336</v>
      </c>
      <c r="C496" s="65">
        <v>-3119969.9657645999</v>
      </c>
    </row>
    <row r="497" spans="1:3">
      <c r="C497" s="65" t="s">
        <v>107</v>
      </c>
    </row>
    <row r="498" spans="1:3">
      <c r="A498" t="s">
        <v>337</v>
      </c>
      <c r="C498" s="65">
        <v>651912.03423540015</v>
      </c>
    </row>
    <row r="499" spans="1:3">
      <c r="C499" s="65" t="s">
        <v>97</v>
      </c>
    </row>
    <row r="502" spans="1:3">
      <c r="A502" t="s">
        <v>338</v>
      </c>
    </row>
    <row r="503" spans="1:3">
      <c r="A503" t="s">
        <v>55</v>
      </c>
      <c r="B503" t="s">
        <v>56</v>
      </c>
      <c r="C503" s="65" t="s">
        <v>100</v>
      </c>
    </row>
    <row r="504" spans="1:3">
      <c r="A504" t="s">
        <v>425</v>
      </c>
      <c r="B504" t="s">
        <v>339</v>
      </c>
      <c r="C504" s="65">
        <v>37177786</v>
      </c>
    </row>
    <row r="505" spans="1:3">
      <c r="A505" t="s">
        <v>453</v>
      </c>
      <c r="B505" t="s">
        <v>340</v>
      </c>
      <c r="C505" s="65">
        <v>0</v>
      </c>
    </row>
    <row r="506" spans="1:3">
      <c r="A506" t="s">
        <v>475</v>
      </c>
      <c r="B506" t="s">
        <v>341</v>
      </c>
      <c r="C506" s="65">
        <v>17676375</v>
      </c>
    </row>
    <row r="507" spans="1:3">
      <c r="A507" t="s">
        <v>504</v>
      </c>
      <c r="B507" t="s">
        <v>342</v>
      </c>
      <c r="C507" s="65">
        <v>0</v>
      </c>
    </row>
    <row r="508" spans="1:3">
      <c r="A508" t="s">
        <v>523</v>
      </c>
      <c r="B508" t="s">
        <v>343</v>
      </c>
      <c r="C508" s="65">
        <v>1325706</v>
      </c>
    </row>
    <row r="509" spans="1:3">
      <c r="A509" t="s">
        <v>549</v>
      </c>
      <c r="B509" t="s">
        <v>344</v>
      </c>
      <c r="C509" s="65">
        <v>0</v>
      </c>
    </row>
    <row r="510" spans="1:3">
      <c r="A510" t="s">
        <v>570</v>
      </c>
      <c r="B510" t="s">
        <v>345</v>
      </c>
      <c r="C510" s="65">
        <v>2930147</v>
      </c>
    </row>
    <row r="511" spans="1:3">
      <c r="A511" t="s">
        <v>600</v>
      </c>
      <c r="B511" t="s">
        <v>346</v>
      </c>
      <c r="C511" s="65">
        <v>0</v>
      </c>
    </row>
    <row r="512" spans="1:3">
      <c r="A512" t="s">
        <v>627</v>
      </c>
      <c r="B512" t="s">
        <v>347</v>
      </c>
      <c r="C512" s="65">
        <v>5223525</v>
      </c>
    </row>
    <row r="513" spans="1:3">
      <c r="C513" s="65" t="s">
        <v>107</v>
      </c>
    </row>
    <row r="514" spans="1:3">
      <c r="A514" t="s">
        <v>348</v>
      </c>
      <c r="C514" s="65">
        <v>64333539</v>
      </c>
    </row>
    <row r="515" spans="1:3">
      <c r="C515" s="65" t="s">
        <v>107</v>
      </c>
    </row>
    <row r="516" spans="1:3">
      <c r="A516" t="s">
        <v>655</v>
      </c>
      <c r="B516" t="s">
        <v>78</v>
      </c>
      <c r="C516" s="65">
        <v>-2.6684455999999996</v>
      </c>
    </row>
    <row r="517" spans="1:3">
      <c r="A517" t="s">
        <v>665</v>
      </c>
      <c r="B517" t="s">
        <v>84</v>
      </c>
      <c r="C517" s="65">
        <v>1013905</v>
      </c>
    </row>
    <row r="518" spans="1:3">
      <c r="C518" s="65" t="s">
        <v>107</v>
      </c>
    </row>
    <row r="519" spans="1:3">
      <c r="A519" t="s">
        <v>349</v>
      </c>
      <c r="C519" s="65">
        <v>1013902.3315544</v>
      </c>
    </row>
    <row r="520" spans="1:3">
      <c r="C520" s="65" t="s">
        <v>107</v>
      </c>
    </row>
    <row r="521" spans="1:3">
      <c r="A521" t="s">
        <v>350</v>
      </c>
      <c r="C521" s="65">
        <v>65347441.331554398</v>
      </c>
    </row>
    <row r="522" spans="1:3">
      <c r="C522" s="65" t="s">
        <v>97</v>
      </c>
    </row>
    <row r="526" spans="1:3">
      <c r="A526" t="s">
        <v>351</v>
      </c>
    </row>
    <row r="527" spans="1:3">
      <c r="A527" t="s">
        <v>55</v>
      </c>
      <c r="B527" t="s">
        <v>56</v>
      </c>
      <c r="C527" s="65" t="s">
        <v>100</v>
      </c>
    </row>
    <row r="528" spans="1:3">
      <c r="A528" t="s">
        <v>427</v>
      </c>
      <c r="B528" t="s">
        <v>352</v>
      </c>
      <c r="C528" s="65">
        <v>9163895</v>
      </c>
    </row>
    <row r="529" spans="1:3">
      <c r="A529" t="s">
        <v>455</v>
      </c>
      <c r="B529" t="s">
        <v>353</v>
      </c>
      <c r="C529" s="65">
        <v>0</v>
      </c>
    </row>
    <row r="530" spans="1:3">
      <c r="A530" t="s">
        <v>477</v>
      </c>
      <c r="B530" t="s">
        <v>354</v>
      </c>
      <c r="C530" s="65">
        <v>5108622</v>
      </c>
    </row>
    <row r="531" spans="1:3">
      <c r="A531" t="s">
        <v>506</v>
      </c>
      <c r="B531" t="s">
        <v>355</v>
      </c>
      <c r="C531" s="65">
        <v>0</v>
      </c>
    </row>
    <row r="532" spans="1:3">
      <c r="A532" t="s">
        <v>525</v>
      </c>
      <c r="B532" t="s">
        <v>356</v>
      </c>
      <c r="C532" s="65">
        <v>481189</v>
      </c>
    </row>
    <row r="533" spans="1:3">
      <c r="A533" t="s">
        <v>551</v>
      </c>
      <c r="B533" t="s">
        <v>357</v>
      </c>
      <c r="C533" s="65">
        <v>0</v>
      </c>
    </row>
    <row r="534" spans="1:3">
      <c r="A534" t="s">
        <v>572</v>
      </c>
      <c r="B534" t="s">
        <v>358</v>
      </c>
      <c r="C534" s="65">
        <v>930482</v>
      </c>
    </row>
    <row r="535" spans="1:3">
      <c r="A535" t="s">
        <v>602</v>
      </c>
      <c r="B535" t="s">
        <v>359</v>
      </c>
      <c r="C535" s="65">
        <v>0</v>
      </c>
    </row>
    <row r="536" spans="1:3">
      <c r="A536" t="s">
        <v>629</v>
      </c>
      <c r="B536" t="s">
        <v>360</v>
      </c>
      <c r="C536" s="65">
        <v>1538942</v>
      </c>
    </row>
    <row r="537" spans="1:3">
      <c r="C537" s="65" t="s">
        <v>107</v>
      </c>
    </row>
    <row r="538" spans="1:3">
      <c r="A538" t="s">
        <v>361</v>
      </c>
      <c r="C538" s="65">
        <v>17223130</v>
      </c>
    </row>
    <row r="539" spans="1:3">
      <c r="C539" s="65" t="s">
        <v>107</v>
      </c>
    </row>
    <row r="540" spans="1:3">
      <c r="A540" t="s">
        <v>657</v>
      </c>
      <c r="B540" t="s">
        <v>79</v>
      </c>
      <c r="C540" s="65">
        <v>-2946655</v>
      </c>
    </row>
    <row r="541" spans="1:3">
      <c r="A541" t="s">
        <v>667</v>
      </c>
      <c r="B541" t="s">
        <v>85</v>
      </c>
      <c r="C541" s="65">
        <v>7965014</v>
      </c>
    </row>
    <row r="542" spans="1:3">
      <c r="C542" s="65" t="s">
        <v>107</v>
      </c>
    </row>
    <row r="543" spans="1:3">
      <c r="A543" t="s">
        <v>362</v>
      </c>
      <c r="C543" s="65">
        <v>5018359</v>
      </c>
    </row>
    <row r="544" spans="1:3">
      <c r="C544" s="65" t="s">
        <v>107</v>
      </c>
    </row>
    <row r="545" spans="1:3">
      <c r="A545" t="s">
        <v>363</v>
      </c>
      <c r="C545" s="65">
        <v>22241489</v>
      </c>
    </row>
    <row r="546" spans="1:3">
      <c r="C546" s="65" t="s">
        <v>97</v>
      </c>
    </row>
    <row r="551" spans="1:3">
      <c r="A551" t="s">
        <v>364</v>
      </c>
    </row>
    <row r="552" spans="1:3">
      <c r="A552" t="s">
        <v>55</v>
      </c>
      <c r="B552" t="s">
        <v>56</v>
      </c>
      <c r="C552" s="65" t="s">
        <v>100</v>
      </c>
    </row>
    <row r="553" spans="1:3">
      <c r="A553" t="s">
        <v>433</v>
      </c>
      <c r="B553" t="s">
        <v>365</v>
      </c>
      <c r="C553" s="65">
        <v>77303348.890000001</v>
      </c>
    </row>
    <row r="554" spans="1:3">
      <c r="A554" t="s">
        <v>461</v>
      </c>
      <c r="B554" t="s">
        <v>366</v>
      </c>
      <c r="C554" s="65">
        <v>0</v>
      </c>
    </row>
    <row r="555" spans="1:3">
      <c r="A555" t="s">
        <v>485</v>
      </c>
      <c r="B555" t="s">
        <v>367</v>
      </c>
      <c r="C555" s="65">
        <v>20113983.830000002</v>
      </c>
    </row>
    <row r="556" spans="1:3">
      <c r="A556" t="s">
        <v>510</v>
      </c>
      <c r="B556" t="s">
        <v>368</v>
      </c>
      <c r="C556" s="65">
        <v>0</v>
      </c>
    </row>
    <row r="557" spans="1:3">
      <c r="A557" t="s">
        <v>531</v>
      </c>
      <c r="B557" t="s">
        <v>369</v>
      </c>
      <c r="C557" s="65">
        <v>377472.11</v>
      </c>
    </row>
    <row r="558" spans="1:3">
      <c r="A558" t="s">
        <v>557</v>
      </c>
      <c r="B558" t="s">
        <v>370</v>
      </c>
      <c r="C558" s="65">
        <v>0</v>
      </c>
    </row>
    <row r="559" spans="1:3">
      <c r="A559" t="s">
        <v>580</v>
      </c>
      <c r="B559" t="s">
        <v>371</v>
      </c>
      <c r="C559" s="65">
        <v>2161731.87</v>
      </c>
    </row>
    <row r="560" spans="1:3">
      <c r="A560" t="s">
        <v>608</v>
      </c>
      <c r="B560" t="s">
        <v>372</v>
      </c>
      <c r="C560" s="65">
        <v>0</v>
      </c>
    </row>
    <row r="561" spans="1:3">
      <c r="A561" t="s">
        <v>637</v>
      </c>
      <c r="B561" t="s">
        <v>373</v>
      </c>
      <c r="C561" s="65">
        <v>6253898.1000000006</v>
      </c>
    </row>
    <row r="562" spans="1:3">
      <c r="A562" t="s">
        <v>439</v>
      </c>
      <c r="C562" s="65" t="s">
        <v>107</v>
      </c>
    </row>
    <row r="563" spans="1:3">
      <c r="A563" t="s">
        <v>374</v>
      </c>
      <c r="C563" s="65">
        <v>106210434.8</v>
      </c>
    </row>
    <row r="564" spans="1:3">
      <c r="C564" s="65" t="s">
        <v>107</v>
      </c>
    </row>
    <row r="565" spans="1:3">
      <c r="A565" t="s">
        <v>659</v>
      </c>
      <c r="B565" t="s">
        <v>80</v>
      </c>
      <c r="C565" s="65">
        <v>-3534382</v>
      </c>
    </row>
    <row r="566" spans="1:3">
      <c r="A566" t="s">
        <v>669</v>
      </c>
      <c r="B566" t="s">
        <v>86</v>
      </c>
      <c r="C566" s="65">
        <v>1688414</v>
      </c>
    </row>
    <row r="567" spans="1:3">
      <c r="C567" s="65" t="s">
        <v>107</v>
      </c>
    </row>
    <row r="568" spans="1:3">
      <c r="A568" t="s">
        <v>375</v>
      </c>
      <c r="C568" s="65">
        <v>-1845968</v>
      </c>
    </row>
    <row r="569" spans="1:3">
      <c r="C569" s="65" t="s">
        <v>107</v>
      </c>
    </row>
    <row r="570" spans="1:3">
      <c r="A570" t="s">
        <v>376</v>
      </c>
      <c r="C570" s="65">
        <v>104364466.8</v>
      </c>
    </row>
    <row r="571" spans="1:3">
      <c r="C571" s="65" t="s">
        <v>97</v>
      </c>
    </row>
    <row r="578" spans="1:3">
      <c r="A578" t="s">
        <v>390</v>
      </c>
    </row>
    <row r="579" spans="1:3">
      <c r="A579" t="s">
        <v>55</v>
      </c>
      <c r="B579" t="s">
        <v>56</v>
      </c>
      <c r="C579" s="65" t="s">
        <v>100</v>
      </c>
    </row>
    <row r="580" spans="1:3">
      <c r="A580" t="s">
        <v>1065</v>
      </c>
      <c r="B580" t="s">
        <v>391</v>
      </c>
      <c r="C580" s="65">
        <v>0</v>
      </c>
    </row>
    <row r="581" spans="1:3">
      <c r="A581" t="s">
        <v>1066</v>
      </c>
      <c r="B581" t="s">
        <v>392</v>
      </c>
      <c r="C581" s="65">
        <v>0</v>
      </c>
    </row>
    <row r="582" spans="1:3">
      <c r="A582" t="s">
        <v>1067</v>
      </c>
      <c r="B582" t="s">
        <v>393</v>
      </c>
      <c r="C582" s="65">
        <v>0</v>
      </c>
    </row>
    <row r="583" spans="1:3">
      <c r="A583" t="s">
        <v>1068</v>
      </c>
      <c r="B583" t="s">
        <v>394</v>
      </c>
      <c r="C583" s="65">
        <v>0</v>
      </c>
    </row>
    <row r="584" spans="1:3">
      <c r="A584" t="s">
        <v>1069</v>
      </c>
      <c r="B584" t="s">
        <v>395</v>
      </c>
      <c r="C584" s="65">
        <v>0</v>
      </c>
    </row>
    <row r="585" spans="1:3">
      <c r="A585" t="s">
        <v>1070</v>
      </c>
      <c r="B585" t="s">
        <v>1071</v>
      </c>
      <c r="C585" s="65">
        <v>0</v>
      </c>
    </row>
    <row r="586" spans="1:3">
      <c r="A586" t="s">
        <v>1072</v>
      </c>
      <c r="B586" t="s">
        <v>1073</v>
      </c>
      <c r="C586" s="65">
        <v>170010</v>
      </c>
    </row>
    <row r="587" spans="1:3">
      <c r="A587" t="s">
        <v>1074</v>
      </c>
      <c r="B587" t="s">
        <v>1075</v>
      </c>
      <c r="C587" s="65">
        <v>0</v>
      </c>
    </row>
    <row r="588" spans="1:3">
      <c r="A588" t="s">
        <v>1076</v>
      </c>
      <c r="B588" t="s">
        <v>1077</v>
      </c>
      <c r="C588" s="65">
        <v>0</v>
      </c>
    </row>
    <row r="589" spans="1:3">
      <c r="A589" t="s">
        <v>1078</v>
      </c>
      <c r="B589" t="s">
        <v>1079</v>
      </c>
      <c r="C589" s="65">
        <v>116427</v>
      </c>
    </row>
    <row r="590" spans="1:3">
      <c r="C590" s="65" t="s">
        <v>107</v>
      </c>
    </row>
    <row r="591" spans="1:3">
      <c r="A591" t="s">
        <v>396</v>
      </c>
      <c r="C591" s="65">
        <v>286437</v>
      </c>
    </row>
    <row r="592" spans="1:3">
      <c r="C592" s="65" t="s">
        <v>97</v>
      </c>
    </row>
    <row r="596" spans="1:3">
      <c r="A596" t="s">
        <v>1080</v>
      </c>
    </row>
    <row r="597" spans="1:3">
      <c r="A597" t="s">
        <v>435</v>
      </c>
      <c r="B597" t="s">
        <v>378</v>
      </c>
      <c r="C597" s="65">
        <v>43027990</v>
      </c>
    </row>
    <row r="598" spans="1:3">
      <c r="A598" t="s">
        <v>463</v>
      </c>
      <c r="B598" t="s">
        <v>379</v>
      </c>
      <c r="C598" s="65">
        <v>0</v>
      </c>
    </row>
    <row r="599" spans="1:3">
      <c r="A599" t="s">
        <v>487</v>
      </c>
      <c r="B599" t="s">
        <v>380</v>
      </c>
      <c r="C599" s="65">
        <v>18628285</v>
      </c>
    </row>
    <row r="600" spans="1:3">
      <c r="A600" t="s">
        <v>512</v>
      </c>
      <c r="B600" t="s">
        <v>1081</v>
      </c>
      <c r="C600" s="65">
        <v>0</v>
      </c>
    </row>
    <row r="601" spans="1:3">
      <c r="A601" t="s">
        <v>533</v>
      </c>
      <c r="B601" t="s">
        <v>1082</v>
      </c>
      <c r="C601" s="65">
        <v>1612138</v>
      </c>
    </row>
    <row r="602" spans="1:3">
      <c r="A602" t="s">
        <v>559</v>
      </c>
      <c r="B602" t="s">
        <v>383</v>
      </c>
      <c r="C602" s="65">
        <v>0</v>
      </c>
    </row>
    <row r="603" spans="1:3">
      <c r="A603" t="s">
        <v>582</v>
      </c>
      <c r="B603" t="s">
        <v>384</v>
      </c>
      <c r="C603" s="65">
        <v>2918794</v>
      </c>
    </row>
    <row r="604" spans="1:3">
      <c r="A604" t="s">
        <v>610</v>
      </c>
      <c r="B604" t="s">
        <v>385</v>
      </c>
      <c r="C604" s="65">
        <v>0</v>
      </c>
    </row>
    <row r="605" spans="1:3">
      <c r="A605" t="s">
        <v>639</v>
      </c>
      <c r="B605" t="s">
        <v>386</v>
      </c>
      <c r="C605" s="65">
        <v>5057376</v>
      </c>
    </row>
    <row r="606" spans="1:3">
      <c r="A606" t="s">
        <v>439</v>
      </c>
      <c r="C606" s="65" t="s">
        <v>107</v>
      </c>
    </row>
    <row r="607" spans="1:3">
      <c r="A607" t="s">
        <v>387</v>
      </c>
      <c r="C607" s="65">
        <v>71244583</v>
      </c>
    </row>
    <row r="609" spans="1:3">
      <c r="A609" t="s">
        <v>988</v>
      </c>
      <c r="B609" t="s">
        <v>233</v>
      </c>
      <c r="C609" s="65">
        <v>21858343.350000009</v>
      </c>
    </row>
    <row r="610" spans="1:3">
      <c r="A610" t="s">
        <v>661</v>
      </c>
      <c r="B610" t="s">
        <v>81</v>
      </c>
      <c r="C610" s="65">
        <v>-1558366</v>
      </c>
    </row>
    <row r="611" spans="1:3">
      <c r="C611" s="65" t="s">
        <v>107</v>
      </c>
    </row>
    <row r="612" spans="1:3">
      <c r="A612" t="s">
        <v>388</v>
      </c>
      <c r="C612" s="65">
        <v>20299977.350000009</v>
      </c>
    </row>
    <row r="613" spans="1:3">
      <c r="C613" s="65" t="s">
        <v>107</v>
      </c>
    </row>
    <row r="614" spans="1:3">
      <c r="A614" t="s">
        <v>389</v>
      </c>
      <c r="C614" s="65">
        <v>91544560.350000009</v>
      </c>
    </row>
    <row r="615" spans="1:3">
      <c r="C615" s="65" t="s">
        <v>97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2"/>
  <dimension ref="A1:T54"/>
  <sheetViews>
    <sheetView showGridLines="0" tabSelected="1" view="pageBreakPreview" topLeftCell="A3" zoomScale="60" zoomScaleNormal="100" workbookViewId="0">
      <selection activeCell="Q45" sqref="Q45"/>
    </sheetView>
  </sheetViews>
  <sheetFormatPr defaultColWidth="9.33203125" defaultRowHeight="14.1" customHeight="1"/>
  <cols>
    <col min="1" max="1" width="3.5546875" style="1" customWidth="1"/>
    <col min="2" max="2" width="1.5546875" style="1" customWidth="1"/>
    <col min="3" max="3" width="9.5546875" style="1" customWidth="1"/>
    <col min="4" max="4" width="14.44140625" style="1" customWidth="1"/>
    <col min="5" max="5" width="9.5546875" style="1" customWidth="1"/>
    <col min="6" max="6" width="7.6640625" style="1" customWidth="1"/>
    <col min="7" max="8" width="9.5546875" style="1" customWidth="1"/>
    <col min="9" max="9" width="9.6640625" style="1" customWidth="1"/>
    <col min="10" max="10" width="9.5546875" style="1" customWidth="1"/>
    <col min="11" max="11" width="9.6640625" style="1" customWidth="1"/>
    <col min="12" max="12" width="4.6640625" style="1" customWidth="1"/>
    <col min="13" max="13" width="4.33203125" style="1" customWidth="1"/>
    <col min="14" max="14" width="10.33203125" style="1" customWidth="1"/>
    <col min="15" max="15" width="9.5546875" style="1" customWidth="1"/>
    <col min="16" max="16" width="13.44140625" style="1" customWidth="1"/>
    <col min="17" max="20" width="9.5546875" style="1" customWidth="1"/>
    <col min="21" max="16384" width="9.33203125" style="1"/>
  </cols>
  <sheetData>
    <row r="1" spans="1:20" ht="14.1" hidden="1" customHeight="1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>
      <c r="S2" s="1">
        <v>1</v>
      </c>
    </row>
    <row r="3" spans="1:20" ht="14.1" customHeight="1" thickBot="1">
      <c r="A3" s="2" t="s">
        <v>0</v>
      </c>
      <c r="B3" s="2"/>
      <c r="C3" s="2"/>
      <c r="D3" s="2"/>
      <c r="E3" s="2"/>
      <c r="F3" s="2"/>
      <c r="G3" s="2"/>
      <c r="H3" s="2" t="s">
        <v>1</v>
      </c>
      <c r="I3" s="2"/>
      <c r="J3" s="2"/>
      <c r="K3" s="2"/>
      <c r="L3" s="2"/>
      <c r="M3" s="2"/>
      <c r="N3" s="2"/>
      <c r="O3" s="2"/>
      <c r="P3" s="2"/>
      <c r="Q3" s="2"/>
      <c r="R3" s="2"/>
      <c r="S3" s="42" t="str">
        <f>"Page 1 of " &amp; S$2</f>
        <v>Page 1 of 1</v>
      </c>
    </row>
    <row r="4" spans="1:20" ht="14.1" customHeight="1">
      <c r="A4" s="1" t="s">
        <v>3</v>
      </c>
      <c r="E4" s="1" t="s">
        <v>4</v>
      </c>
      <c r="G4" s="1" t="s">
        <v>5</v>
      </c>
      <c r="K4" s="8"/>
      <c r="L4" s="8"/>
      <c r="N4" s="8"/>
      <c r="O4" s="8"/>
      <c r="P4" s="8" t="s">
        <v>6</v>
      </c>
      <c r="S4" s="9"/>
      <c r="T4" s="9"/>
    </row>
    <row r="5" spans="1:20" ht="14.1" customHeight="1">
      <c r="G5" s="1" t="s">
        <v>7</v>
      </c>
      <c r="K5" s="7"/>
      <c r="L5" s="9"/>
      <c r="O5" s="7"/>
      <c r="P5" s="7" t="s">
        <v>8</v>
      </c>
      <c r="Q5" s="9" t="s">
        <v>9</v>
      </c>
      <c r="S5" s="7"/>
      <c r="T5" s="9"/>
    </row>
    <row r="6" spans="1:20" ht="14.1" customHeight="1">
      <c r="A6" s="1" t="s">
        <v>10</v>
      </c>
      <c r="K6" s="7"/>
      <c r="L6" s="9"/>
      <c r="M6" s="7"/>
      <c r="P6" s="7" t="s">
        <v>8</v>
      </c>
      <c r="Q6" s="9" t="s">
        <v>11</v>
      </c>
      <c r="S6" s="7"/>
      <c r="T6" s="9"/>
    </row>
    <row r="7" spans="1:20" ht="14.1" customHeight="1">
      <c r="K7" s="7"/>
      <c r="L7" s="9"/>
      <c r="M7" s="7"/>
      <c r="P7" s="7" t="s">
        <v>8</v>
      </c>
      <c r="Q7" s="9" t="s">
        <v>12</v>
      </c>
      <c r="S7" s="7"/>
      <c r="T7" s="9"/>
    </row>
    <row r="8" spans="1:20" ht="14.1" customHeight="1" thickBot="1">
      <c r="A8" s="2" t="s">
        <v>1969</v>
      </c>
      <c r="B8" s="2"/>
      <c r="C8" s="39"/>
      <c r="D8" s="2"/>
      <c r="E8" s="2"/>
      <c r="F8" s="2"/>
      <c r="G8" s="2"/>
      <c r="H8" s="2"/>
      <c r="I8" s="2"/>
      <c r="J8" s="2" t="s">
        <v>14</v>
      </c>
      <c r="K8" s="2"/>
      <c r="L8" s="2"/>
      <c r="M8" s="2"/>
      <c r="N8" s="2"/>
      <c r="O8" s="2"/>
      <c r="P8" s="2"/>
      <c r="Q8" s="2" t="s">
        <v>1968</v>
      </c>
      <c r="R8" s="2"/>
      <c r="S8" s="2"/>
    </row>
    <row r="9" spans="1:20" ht="14.1" customHeight="1">
      <c r="B9" s="4"/>
      <c r="C9" s="3"/>
      <c r="D9" s="3"/>
      <c r="E9" s="3"/>
      <c r="F9" s="3"/>
      <c r="G9" s="3" t="s">
        <v>16</v>
      </c>
      <c r="H9" s="3"/>
      <c r="I9" s="3" t="s">
        <v>17</v>
      </c>
      <c r="J9" s="3"/>
      <c r="K9" s="3" t="s">
        <v>18</v>
      </c>
      <c r="L9" s="3"/>
      <c r="M9" s="3"/>
      <c r="N9" s="3" t="s">
        <v>19</v>
      </c>
      <c r="O9" s="3"/>
      <c r="P9" s="3" t="s">
        <v>20</v>
      </c>
      <c r="Q9" s="3"/>
      <c r="R9" s="3" t="s">
        <v>21</v>
      </c>
      <c r="S9" s="3"/>
    </row>
    <row r="10" spans="1:20" ht="14.1" customHeight="1">
      <c r="B10" s="4"/>
      <c r="C10" s="3"/>
      <c r="D10" s="3"/>
      <c r="E10" s="3"/>
      <c r="F10" s="3"/>
      <c r="G10" s="18"/>
      <c r="H10" s="18"/>
      <c r="I10" s="18" t="s">
        <v>22</v>
      </c>
      <c r="J10" s="18"/>
      <c r="K10" s="19"/>
      <c r="L10" s="4"/>
      <c r="M10" s="3"/>
      <c r="N10" s="18"/>
      <c r="O10" s="18"/>
      <c r="P10" s="18" t="s">
        <v>23</v>
      </c>
      <c r="Q10" s="18"/>
      <c r="R10" s="18"/>
      <c r="S10" s="3"/>
    </row>
    <row r="11" spans="1:20" ht="14.1" customHeight="1">
      <c r="B11" s="4"/>
      <c r="C11" s="4"/>
      <c r="D11" s="4"/>
      <c r="E11" s="4"/>
      <c r="F11" s="4"/>
      <c r="G11" s="3" t="s">
        <v>24</v>
      </c>
      <c r="H11" s="4" t="s">
        <v>25</v>
      </c>
      <c r="I11" s="3" t="s">
        <v>24</v>
      </c>
      <c r="J11" s="4"/>
      <c r="K11" s="4" t="s">
        <v>26</v>
      </c>
      <c r="L11" s="4"/>
      <c r="M11" s="4"/>
      <c r="N11" s="4" t="s">
        <v>24</v>
      </c>
      <c r="O11" s="4" t="s">
        <v>25</v>
      </c>
      <c r="P11" s="4" t="s">
        <v>24</v>
      </c>
      <c r="Q11" s="4"/>
      <c r="R11" s="4" t="s">
        <v>26</v>
      </c>
      <c r="S11" s="4"/>
    </row>
    <row r="12" spans="1:20" ht="14.1" customHeight="1">
      <c r="A12" s="1" t="s">
        <v>27</v>
      </c>
      <c r="B12" s="4"/>
      <c r="C12" s="4"/>
      <c r="D12" s="4"/>
      <c r="E12" s="4"/>
      <c r="F12" s="3"/>
      <c r="G12" s="4" t="s">
        <v>28</v>
      </c>
      <c r="H12" s="4"/>
      <c r="I12" s="4" t="s">
        <v>29</v>
      </c>
      <c r="J12" s="4"/>
      <c r="K12" s="3" t="s">
        <v>30</v>
      </c>
      <c r="L12" s="3"/>
      <c r="M12" s="3"/>
      <c r="N12" s="4" t="s">
        <v>28</v>
      </c>
      <c r="O12" s="4"/>
      <c r="P12" s="3" t="s">
        <v>29</v>
      </c>
      <c r="Q12" s="3"/>
      <c r="R12" s="3" t="s">
        <v>30</v>
      </c>
      <c r="S12" s="4"/>
    </row>
    <row r="13" spans="1:20" ht="14.1" customHeight="1" thickBot="1">
      <c r="A13" s="2" t="s">
        <v>31</v>
      </c>
      <c r="B13" s="5"/>
      <c r="C13" s="5"/>
      <c r="D13" s="5"/>
      <c r="E13" s="5"/>
      <c r="F13" s="5"/>
      <c r="G13" s="16">
        <v>45291</v>
      </c>
      <c r="H13" s="16"/>
      <c r="I13" s="16">
        <v>45657</v>
      </c>
      <c r="J13" s="17"/>
      <c r="K13" s="16">
        <v>46022</v>
      </c>
      <c r="L13" s="17"/>
      <c r="M13" s="17"/>
      <c r="N13" s="16">
        <v>45291</v>
      </c>
      <c r="O13" s="16"/>
      <c r="P13" s="16">
        <v>45657</v>
      </c>
      <c r="Q13" s="17"/>
      <c r="R13" s="16">
        <v>46022</v>
      </c>
      <c r="S13" s="10"/>
    </row>
    <row r="14" spans="1:20" ht="14.1" customHeight="1">
      <c r="A14" s="1">
        <v>1</v>
      </c>
      <c r="B14" s="14"/>
      <c r="C14" s="6"/>
      <c r="D14" s="6"/>
      <c r="E14" s="6"/>
      <c r="F14" s="13"/>
      <c r="G14" s="13"/>
      <c r="H14" s="13"/>
      <c r="I14" s="13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20" ht="14.1" customHeight="1">
      <c r="A15" s="1">
        <v>2</v>
      </c>
      <c r="B15" s="14"/>
      <c r="C15" s="6" t="s">
        <v>32</v>
      </c>
      <c r="F15" s="13"/>
      <c r="G15" s="35">
        <f>'2023 FINAL FERC RPT'!F39</f>
        <v>2640046</v>
      </c>
      <c r="H15" s="35"/>
      <c r="I15" s="35">
        <f>'2024B Surv Rpt 2_15_24'!G40</f>
        <v>2641012</v>
      </c>
      <c r="J15" s="35"/>
      <c r="K15" s="35">
        <f>'Gross Receipts_RAF Support 2025'!B251</f>
        <v>2595565</v>
      </c>
      <c r="L15" s="21"/>
      <c r="M15" s="35"/>
      <c r="N15" s="35">
        <f>G15</f>
        <v>2640046</v>
      </c>
      <c r="O15" s="35"/>
      <c r="P15" s="35">
        <f>I15</f>
        <v>2641012</v>
      </c>
      <c r="Q15" s="21"/>
      <c r="R15" s="35">
        <f>K15</f>
        <v>2595565</v>
      </c>
      <c r="S15" s="166"/>
    </row>
    <row r="16" spans="1:20" ht="14.1" customHeight="1">
      <c r="A16" s="1">
        <v>3</v>
      </c>
      <c r="B16" s="12"/>
      <c r="C16" s="6"/>
      <c r="F16" s="11"/>
      <c r="G16" s="36"/>
      <c r="H16" s="36"/>
      <c r="I16" s="36"/>
      <c r="J16" s="37"/>
      <c r="K16" s="36"/>
      <c r="L16" s="37"/>
      <c r="M16" s="36"/>
      <c r="N16" s="36"/>
      <c r="O16" s="36"/>
      <c r="P16" s="36"/>
      <c r="Q16" s="38"/>
      <c r="R16" s="36"/>
      <c r="S16" s="11"/>
    </row>
    <row r="17" spans="1:19" ht="14.1" customHeight="1">
      <c r="A17" s="1">
        <v>4</v>
      </c>
      <c r="B17" s="12"/>
      <c r="C17" s="1" t="s">
        <v>33</v>
      </c>
      <c r="F17" s="11"/>
      <c r="G17" s="22">
        <f>'2023 Gross Rcpts RAF Support'!F136</f>
        <v>-1968.8689999999999</v>
      </c>
      <c r="H17" s="22"/>
      <c r="I17" s="22">
        <f>'2024 INCOME STATMNT EPM 2_14_24'!F80</f>
        <v>0</v>
      </c>
      <c r="J17" s="22"/>
      <c r="K17" s="22">
        <f>'Gross Receipts_RAF Support 2025'!E115</f>
        <v>-70</v>
      </c>
      <c r="L17" s="27"/>
      <c r="M17" s="22"/>
      <c r="N17" s="22">
        <v>0</v>
      </c>
      <c r="O17" s="22"/>
      <c r="P17" s="22">
        <v>0</v>
      </c>
      <c r="Q17" s="38"/>
      <c r="R17" s="22">
        <v>0</v>
      </c>
      <c r="S17" s="11"/>
    </row>
    <row r="18" spans="1:19" ht="14.1" customHeight="1">
      <c r="A18" s="1">
        <v>5</v>
      </c>
      <c r="B18" s="12"/>
      <c r="C18" s="6"/>
      <c r="F18" s="11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8"/>
      <c r="R18" s="36"/>
      <c r="S18" s="11"/>
    </row>
    <row r="19" spans="1:19" ht="14.1" customHeight="1">
      <c r="A19" s="1">
        <v>6</v>
      </c>
      <c r="B19" s="12"/>
      <c r="C19" s="6" t="s">
        <v>34</v>
      </c>
      <c r="F19" s="11"/>
      <c r="G19" s="23">
        <f>G15-G17</f>
        <v>2642014.8689999999</v>
      </c>
      <c r="H19" s="36"/>
      <c r="I19" s="23">
        <f>I15-I17</f>
        <v>2641012</v>
      </c>
      <c r="J19" s="36"/>
      <c r="K19" s="23">
        <f>K15-K17</f>
        <v>2595635</v>
      </c>
      <c r="L19" s="36"/>
      <c r="M19" s="36"/>
      <c r="N19" s="23">
        <f>N15-N17</f>
        <v>2640046</v>
      </c>
      <c r="O19" s="36"/>
      <c r="P19" s="23">
        <f>P15-P17</f>
        <v>2641012</v>
      </c>
      <c r="Q19" s="38"/>
      <c r="R19" s="23">
        <f>R15-R17</f>
        <v>2595565</v>
      </c>
      <c r="S19" s="11"/>
    </row>
    <row r="20" spans="1:19" ht="14.1" customHeight="1">
      <c r="A20" s="1">
        <v>7</v>
      </c>
      <c r="B20" s="12"/>
      <c r="C20" s="6"/>
      <c r="F20" s="11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8"/>
      <c r="R20" s="36"/>
      <c r="S20" s="11"/>
    </row>
    <row r="21" spans="1:19" ht="14.1" customHeight="1">
      <c r="A21" s="1">
        <v>8</v>
      </c>
      <c r="B21" s="12"/>
      <c r="C21" s="6" t="s">
        <v>35</v>
      </c>
      <c r="F21" s="11"/>
      <c r="G21" s="36">
        <f>'2023 Gross Rcpts RAF Support'!F140</f>
        <v>8155.2939999999999</v>
      </c>
      <c r="H21" s="36"/>
      <c r="I21" s="36">
        <f>'2024B Surv Rpt 2_15_24'!G9</f>
        <v>1844</v>
      </c>
      <c r="J21" s="36"/>
      <c r="K21" s="36">
        <f>'Gross Receipts_RAF Support 2025'!E117</f>
        <v>2026</v>
      </c>
      <c r="L21" s="36"/>
      <c r="M21" s="36"/>
      <c r="N21" s="36">
        <f>G21</f>
        <v>8155.2939999999999</v>
      </c>
      <c r="O21" s="36"/>
      <c r="P21" s="36">
        <f>I21</f>
        <v>1844</v>
      </c>
      <c r="Q21" s="38"/>
      <c r="R21" s="36">
        <f>K21</f>
        <v>2026</v>
      </c>
      <c r="S21" s="11"/>
    </row>
    <row r="22" spans="1:19" ht="14.1" customHeight="1">
      <c r="A22" s="1">
        <v>9</v>
      </c>
      <c r="B22" s="12"/>
      <c r="C22" s="6"/>
      <c r="F22" s="11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8"/>
      <c r="R22" s="36"/>
      <c r="S22" s="11"/>
    </row>
    <row r="23" spans="1:19" ht="14.1" customHeight="1">
      <c r="A23" s="1">
        <v>10</v>
      </c>
      <c r="B23" s="12"/>
      <c r="C23" s="6" t="s">
        <v>36</v>
      </c>
      <c r="F23" s="11"/>
      <c r="G23" s="36">
        <f>'2023 Gross Rcpts RAF Support'!F133</f>
        <v>-386885.587</v>
      </c>
      <c r="H23" s="36"/>
      <c r="I23" s="36">
        <f>'2024B Surv Rpt 2_15_24'!G28</f>
        <v>-37118.257342716395</v>
      </c>
      <c r="J23" s="36"/>
      <c r="K23" s="36">
        <f>'Gross Receipts_RAF Support 2025'!E102</f>
        <v>-20540</v>
      </c>
      <c r="L23" s="36"/>
      <c r="M23" s="36"/>
      <c r="N23" s="36"/>
      <c r="O23" s="36"/>
      <c r="P23" s="36"/>
      <c r="Q23" s="38"/>
      <c r="R23" s="36"/>
      <c r="S23" s="11"/>
    </row>
    <row r="24" spans="1:19" ht="14.1" customHeight="1">
      <c r="A24" s="1">
        <v>11</v>
      </c>
      <c r="B24" s="12"/>
      <c r="G24" s="24"/>
      <c r="H24" s="22"/>
      <c r="I24" s="22"/>
      <c r="J24" s="22"/>
      <c r="K24" s="22"/>
      <c r="L24" s="22"/>
      <c r="M24" s="22"/>
      <c r="N24" s="24"/>
      <c r="O24" s="22"/>
      <c r="P24" s="22"/>
      <c r="Q24" s="38"/>
      <c r="R24" s="22"/>
      <c r="S24" s="11"/>
    </row>
    <row r="25" spans="1:19" ht="14.1" customHeight="1">
      <c r="A25" s="1">
        <v>12</v>
      </c>
      <c r="B25" s="12"/>
      <c r="C25" s="1" t="s">
        <v>37</v>
      </c>
      <c r="G25" s="24">
        <f>'2023 FINAL FERC RPT'!F30+'2023 FINAL FERC RPT'!F32</f>
        <v>3473.201</v>
      </c>
      <c r="H25" s="22"/>
      <c r="I25" s="22">
        <f>'2024B Surv Rpt 2_15_24'!G33</f>
        <v>3583</v>
      </c>
      <c r="J25" s="22"/>
      <c r="K25" s="22">
        <f>'Gross Receipts_RAF Support 2025'!E150</f>
        <v>3583</v>
      </c>
      <c r="L25" s="22"/>
      <c r="M25" s="22"/>
      <c r="N25" s="24">
        <v>0</v>
      </c>
      <c r="O25" s="22"/>
      <c r="P25" s="24">
        <v>0</v>
      </c>
      <c r="Q25" s="38"/>
      <c r="R25" s="22">
        <v>0</v>
      </c>
      <c r="S25" s="11"/>
    </row>
    <row r="26" spans="1:19" ht="14.1" customHeight="1">
      <c r="A26" s="1">
        <v>13</v>
      </c>
      <c r="B26" s="12"/>
      <c r="S26" s="11"/>
    </row>
    <row r="27" spans="1:19" ht="14.1" customHeight="1">
      <c r="A27" s="1">
        <v>14</v>
      </c>
      <c r="C27" s="6" t="s">
        <v>38</v>
      </c>
      <c r="F27" s="11"/>
      <c r="G27" s="22">
        <f>'2023 Gross Rcpts RAF Support'!F184</f>
        <v>15297.346</v>
      </c>
      <c r="H27" s="22"/>
      <c r="I27" s="22">
        <f>'2024B Surv Rpt 2_15_24'!G15</f>
        <v>13648.146714992899</v>
      </c>
      <c r="J27" s="22"/>
      <c r="K27" s="22">
        <f>'Gross Receipts_RAF Support 2025'!E140</f>
        <v>11449</v>
      </c>
      <c r="L27" s="22"/>
      <c r="M27" s="22"/>
      <c r="N27" s="24">
        <v>0</v>
      </c>
      <c r="O27" s="22"/>
      <c r="P27" s="24">
        <v>0</v>
      </c>
      <c r="Q27" s="38"/>
      <c r="R27" s="22">
        <v>0</v>
      </c>
      <c r="S27" s="11"/>
    </row>
    <row r="28" spans="1:19" ht="14.1" customHeight="1">
      <c r="A28" s="1">
        <v>15</v>
      </c>
      <c r="G28" s="24"/>
      <c r="H28" s="22"/>
      <c r="I28" s="22"/>
      <c r="J28" s="22"/>
      <c r="K28" s="22"/>
      <c r="L28" s="22"/>
      <c r="M28" s="22"/>
      <c r="N28" s="24"/>
      <c r="O28" s="22"/>
      <c r="P28" s="22"/>
      <c r="Q28" s="38"/>
      <c r="R28" s="22"/>
      <c r="S28" s="11"/>
    </row>
    <row r="29" spans="1:19" ht="14.1" customHeight="1">
      <c r="A29" s="1">
        <v>3</v>
      </c>
      <c r="C29" s="6" t="s">
        <v>39</v>
      </c>
      <c r="F29" s="11"/>
      <c r="G29" s="22">
        <v>19811</v>
      </c>
      <c r="H29" s="24"/>
      <c r="I29" s="22">
        <f>'2024B Surv Rpt 2_15_24'!G11</f>
        <v>19027</v>
      </c>
      <c r="J29" s="22"/>
      <c r="K29" s="22">
        <f>'Gross Receipts_RAF Support 2025'!B252</f>
        <v>19223</v>
      </c>
      <c r="L29" s="21"/>
      <c r="M29" s="22"/>
      <c r="N29" s="24">
        <v>0</v>
      </c>
      <c r="O29" s="22"/>
      <c r="P29" s="24">
        <v>0</v>
      </c>
      <c r="Q29" s="38"/>
      <c r="R29" s="24">
        <v>0</v>
      </c>
      <c r="S29" s="11"/>
    </row>
    <row r="30" spans="1:19" ht="14.1" customHeight="1">
      <c r="A30" s="1">
        <v>16</v>
      </c>
      <c r="G30" s="24"/>
      <c r="H30" s="24"/>
      <c r="I30" s="22"/>
      <c r="J30" s="22"/>
      <c r="L30" s="22"/>
      <c r="M30" s="22"/>
      <c r="N30" s="24"/>
      <c r="O30" s="24"/>
      <c r="P30" s="24"/>
      <c r="Q30" s="38"/>
      <c r="R30" s="24"/>
      <c r="S30" s="11"/>
    </row>
    <row r="31" spans="1:19" ht="14.1" customHeight="1">
      <c r="A31" s="1">
        <v>17</v>
      </c>
      <c r="B31" s="12"/>
      <c r="C31" s="25" t="s">
        <v>40</v>
      </c>
      <c r="F31" s="11"/>
      <c r="G31" s="22">
        <f>'2023 Gross Rcpts RAF Support'!F165</f>
        <v>14334.286</v>
      </c>
      <c r="H31" s="24"/>
      <c r="I31" s="22">
        <f>'2024B Surv Rpt 2_15_24'!G12</f>
        <v>15155</v>
      </c>
      <c r="J31" s="24"/>
      <c r="K31" s="22">
        <f>'Gross Receipts_RAF Support 2025'!E131</f>
        <v>15155</v>
      </c>
      <c r="L31" s="24"/>
      <c r="M31" s="24"/>
      <c r="N31" s="24">
        <v>0</v>
      </c>
      <c r="O31" s="22"/>
      <c r="P31" s="24">
        <v>0</v>
      </c>
      <c r="Q31" s="26"/>
      <c r="R31" s="24">
        <v>0</v>
      </c>
      <c r="S31" s="11"/>
    </row>
    <row r="32" spans="1:19" ht="14.1" customHeight="1">
      <c r="A32" s="1">
        <v>18</v>
      </c>
      <c r="B32" s="12"/>
      <c r="E32" s="31"/>
      <c r="F32" s="11"/>
      <c r="I32" s="22"/>
      <c r="J32" s="24"/>
      <c r="L32" s="24"/>
      <c r="M32" s="24"/>
      <c r="N32" s="24"/>
      <c r="O32" s="22"/>
      <c r="P32" s="22"/>
      <c r="Q32" s="26"/>
      <c r="S32" s="11"/>
    </row>
    <row r="33" spans="1:19" ht="14.1" customHeight="1">
      <c r="A33" s="1">
        <v>19</v>
      </c>
      <c r="B33" s="12"/>
      <c r="C33" s="1" t="s">
        <v>41</v>
      </c>
      <c r="F33" s="11"/>
      <c r="G33" s="24">
        <f>'2023 Gross Rcpts RAF Support'!I316+'2023 Gross Rcpts RAF Support'!I250+'2023 Gross Rcpts RAF Support'!I318-'2023 Gross Rcpts RAF Support'!I311+'2023 FINAL FERC RPT'!F35</f>
        <v>111943.671</v>
      </c>
      <c r="H33" s="21" t="s">
        <v>16</v>
      </c>
      <c r="I33" s="41">
        <f>'GRT_RAF Support 2024'!C17+'GRT_RAF Support 2024'!C45+'GRT_RAF Support 2024'!C53</f>
        <v>108673.11062772339</v>
      </c>
      <c r="J33" s="21" t="s">
        <v>17</v>
      </c>
      <c r="K33" s="24">
        <f>'Gross Receipts_RAF Support 2025'!C172+'Gross Receipts_RAF Support 2025'!C200+'Gross Receipts_RAF Support 2025'!C209</f>
        <v>110457.60000000009</v>
      </c>
      <c r="L33" s="21" t="s">
        <v>17</v>
      </c>
      <c r="M33" s="24"/>
      <c r="N33" s="24">
        <f>'2023 RAF Filing summary'!R39+'2023 RAF Filing summary'!R40+'2023 RAF Filing summary'!O184+'2023 FINAL FERC RPT'!F35</f>
        <v>35133.67</v>
      </c>
      <c r="O33" s="27" t="s">
        <v>18</v>
      </c>
      <c r="P33" s="24">
        <f>'GRT_RAF Support 2024'!C45+'GRT_RAF Support 2024'!C62</f>
        <v>44723.555555555504</v>
      </c>
      <c r="Q33" s="21" t="s">
        <v>19</v>
      </c>
      <c r="R33" s="24">
        <f>'Gross Receipts_RAF Support 2025'!C200+'Gross Receipts_RAF Support 2025'!C217</f>
        <v>58058.444444444496</v>
      </c>
      <c r="S33" s="21" t="s">
        <v>19</v>
      </c>
    </row>
    <row r="34" spans="1:19" ht="14.1" customHeight="1">
      <c r="A34" s="1">
        <v>20</v>
      </c>
      <c r="B34" s="12"/>
      <c r="F34" s="11"/>
      <c r="G34" s="24"/>
      <c r="I34" s="24"/>
      <c r="J34" s="24"/>
      <c r="K34" s="24"/>
      <c r="L34" s="24"/>
      <c r="M34" s="24"/>
      <c r="N34" s="24"/>
      <c r="O34" s="22"/>
      <c r="P34" s="22"/>
      <c r="Q34" s="26"/>
      <c r="R34" s="24"/>
      <c r="S34" s="11"/>
    </row>
    <row r="35" spans="1:19" ht="14.1" customHeight="1">
      <c r="A35" s="1">
        <v>21</v>
      </c>
      <c r="B35" s="12"/>
      <c r="C35" s="6" t="s">
        <v>42</v>
      </c>
      <c r="F35" s="11"/>
      <c r="G35" s="23">
        <f>SUM(G21:G34)</f>
        <v>-213870.78899999996</v>
      </c>
      <c r="I35" s="23">
        <f>SUM(I21:I34)</f>
        <v>124811.9999999999</v>
      </c>
      <c r="J35" s="24"/>
      <c r="K35" s="23">
        <f>SUM(K21:K34)</f>
        <v>141353.60000000009</v>
      </c>
      <c r="L35" s="36"/>
      <c r="M35" s="36"/>
      <c r="N35" s="23">
        <f>SUM(N21:N34)</f>
        <v>43288.964</v>
      </c>
      <c r="O35" s="22"/>
      <c r="P35" s="23">
        <f>SUM(P21:P34)</f>
        <v>46567.555555555504</v>
      </c>
      <c r="Q35" s="26"/>
      <c r="R35" s="23">
        <f>SUM(R21:R34)</f>
        <v>60084.444444444496</v>
      </c>
      <c r="S35" s="11"/>
    </row>
    <row r="36" spans="1:19" ht="14.1" customHeight="1">
      <c r="A36" s="1">
        <v>22</v>
      </c>
      <c r="B36" s="12"/>
      <c r="C36" s="6"/>
      <c r="E36" s="31"/>
      <c r="F36" s="11"/>
      <c r="G36" s="36"/>
      <c r="I36" s="36"/>
      <c r="J36" s="24"/>
      <c r="K36" s="36"/>
      <c r="L36" s="36"/>
      <c r="M36" s="36"/>
      <c r="N36" s="36"/>
      <c r="O36" s="22"/>
      <c r="P36" s="36"/>
      <c r="Q36" s="26"/>
      <c r="R36" s="36"/>
      <c r="S36" s="11"/>
    </row>
    <row r="37" spans="1:19" ht="14.1" customHeight="1">
      <c r="A37" s="1">
        <v>23</v>
      </c>
      <c r="B37" s="12"/>
      <c r="C37" s="6" t="s">
        <v>43</v>
      </c>
      <c r="F37" s="11"/>
      <c r="G37" s="28">
        <f>+G19-G35</f>
        <v>2855885.6579999998</v>
      </c>
      <c r="I37" s="28">
        <f>+I19-I35</f>
        <v>2516200</v>
      </c>
      <c r="J37" s="24"/>
      <c r="K37" s="28">
        <f>+K19-K35</f>
        <v>2454281.4</v>
      </c>
      <c r="L37" s="36"/>
      <c r="M37" s="36"/>
      <c r="N37" s="28">
        <f>+N19-N35</f>
        <v>2596757.0359999998</v>
      </c>
      <c r="O37" s="22"/>
      <c r="P37" s="28">
        <f>+P19-P35</f>
        <v>2594444.4444444445</v>
      </c>
      <c r="Q37" s="26"/>
      <c r="R37" s="28">
        <f>+R19-R35</f>
        <v>2535480.5555555555</v>
      </c>
      <c r="S37" s="11"/>
    </row>
    <row r="38" spans="1:19" ht="14.1" customHeight="1">
      <c r="A38" s="1">
        <v>24</v>
      </c>
      <c r="B38" s="12"/>
      <c r="C38" s="6"/>
      <c r="E38" s="31"/>
      <c r="F38" s="11"/>
      <c r="G38" s="11"/>
      <c r="J38" s="24"/>
      <c r="K38" s="11"/>
      <c r="L38" s="11"/>
      <c r="M38" s="11"/>
      <c r="N38" s="11"/>
      <c r="O38" s="22"/>
      <c r="P38" s="11"/>
      <c r="Q38" s="26"/>
      <c r="R38" s="11"/>
      <c r="S38" s="11"/>
    </row>
    <row r="39" spans="1:19" ht="14.1" customHeight="1">
      <c r="A39" s="1">
        <v>25</v>
      </c>
      <c r="B39" s="12"/>
      <c r="C39" s="6" t="s">
        <v>44</v>
      </c>
      <c r="F39" s="11"/>
      <c r="G39" s="33">
        <v>2.5000000000000001E-2</v>
      </c>
      <c r="I39" s="33">
        <v>2.5000000000000001E-2</v>
      </c>
      <c r="J39" s="24"/>
      <c r="K39" s="33">
        <v>2.5000000000000001E-2</v>
      </c>
      <c r="L39" s="11"/>
      <c r="M39" s="11"/>
      <c r="N39" s="29">
        <v>7.2000000000000005E-4</v>
      </c>
      <c r="O39" s="22"/>
      <c r="P39" s="29">
        <v>7.2000000000000005E-4</v>
      </c>
      <c r="Q39" s="26"/>
      <c r="R39" s="29">
        <v>7.2000000000000005E-4</v>
      </c>
      <c r="S39" s="11"/>
    </row>
    <row r="40" spans="1:19" ht="14.1" customHeight="1">
      <c r="A40" s="1">
        <v>26</v>
      </c>
      <c r="B40" s="15"/>
      <c r="C40" s="6"/>
      <c r="F40" s="11"/>
      <c r="G40" s="11"/>
      <c r="I40" s="11"/>
      <c r="J40" s="24"/>
      <c r="K40" s="11"/>
      <c r="L40" s="11"/>
      <c r="M40" s="11"/>
      <c r="N40" s="11"/>
      <c r="O40" s="22"/>
      <c r="P40" s="11"/>
      <c r="Q40" s="26"/>
      <c r="R40" s="11"/>
      <c r="S40" s="11"/>
    </row>
    <row r="41" spans="1:19" ht="14.1" customHeight="1" thickBot="1">
      <c r="A41" s="1">
        <v>27</v>
      </c>
      <c r="B41" s="12"/>
      <c r="C41" s="6" t="s">
        <v>45</v>
      </c>
      <c r="F41" s="11"/>
      <c r="G41" s="34">
        <f>+G37*G39</f>
        <v>71397.141449999996</v>
      </c>
      <c r="I41" s="34">
        <f>+I37*I39</f>
        <v>62905</v>
      </c>
      <c r="J41" s="24"/>
      <c r="K41" s="34">
        <f>+K37*K39</f>
        <v>61357.035000000003</v>
      </c>
      <c r="L41" s="36"/>
      <c r="M41" s="36"/>
      <c r="N41" s="34">
        <f>+N37*N39</f>
        <v>1869.66506592</v>
      </c>
      <c r="O41" s="22"/>
      <c r="P41" s="34">
        <f>+P37*P39</f>
        <v>1868.0000000000002</v>
      </c>
      <c r="Q41" s="26"/>
      <c r="R41" s="34">
        <f>+R37*R39</f>
        <v>1825.546</v>
      </c>
      <c r="S41" s="11"/>
    </row>
    <row r="42" spans="1:19" ht="14.1" customHeight="1" thickTop="1">
      <c r="A42" s="1">
        <v>28</v>
      </c>
      <c r="B42" s="12"/>
      <c r="G42" s="30"/>
      <c r="I42" s="31"/>
      <c r="J42" s="24"/>
      <c r="K42" s="24"/>
      <c r="L42" s="24"/>
      <c r="O42" s="36"/>
      <c r="P42" s="31"/>
      <c r="Q42" s="31"/>
      <c r="R42" s="31"/>
      <c r="S42" s="11"/>
    </row>
    <row r="43" spans="1:19" ht="14.1" customHeight="1">
      <c r="A43" s="1">
        <v>29</v>
      </c>
      <c r="B43" s="12"/>
      <c r="C43" s="20" t="s">
        <v>46</v>
      </c>
      <c r="G43" s="30"/>
      <c r="K43" s="31"/>
      <c r="L43" s="32"/>
      <c r="N43" s="31"/>
      <c r="O43" s="31"/>
      <c r="P43" s="31"/>
      <c r="Q43" s="31"/>
      <c r="R43" s="31"/>
      <c r="S43" s="11"/>
    </row>
    <row r="44" spans="1:19" ht="14.1" customHeight="1">
      <c r="A44" s="1">
        <v>30</v>
      </c>
      <c r="B44" s="12"/>
      <c r="C44" s="20" t="s">
        <v>47</v>
      </c>
      <c r="G44" s="30"/>
      <c r="K44" s="31"/>
      <c r="L44" s="32"/>
      <c r="N44" s="31"/>
      <c r="O44" s="31"/>
      <c r="P44" s="31"/>
      <c r="Q44" s="31"/>
      <c r="R44" s="31"/>
      <c r="S44" s="11"/>
    </row>
    <row r="45" spans="1:19" ht="14.1" customHeight="1">
      <c r="A45" s="1">
        <v>31</v>
      </c>
      <c r="B45" s="12"/>
      <c r="C45" s="20" t="s">
        <v>48</v>
      </c>
      <c r="I45" s="31"/>
      <c r="J45" s="32"/>
      <c r="O45" s="31"/>
      <c r="P45" s="31"/>
      <c r="Q45" s="31"/>
      <c r="R45" s="31"/>
      <c r="S45" s="11"/>
    </row>
    <row r="46" spans="1:19" ht="14.1" customHeight="1">
      <c r="A46" s="1">
        <v>32</v>
      </c>
      <c r="B46" s="12"/>
      <c r="C46" s="20" t="s">
        <v>49</v>
      </c>
      <c r="G46" s="26"/>
      <c r="H46" s="26"/>
      <c r="K46" s="31"/>
      <c r="N46" s="31"/>
      <c r="O46" s="31"/>
      <c r="P46" s="31"/>
      <c r="Q46" s="31"/>
      <c r="R46" s="31"/>
      <c r="S46" s="11"/>
    </row>
    <row r="47" spans="1:19" ht="14.1" customHeight="1">
      <c r="A47" s="1">
        <v>33</v>
      </c>
      <c r="B47" s="12"/>
      <c r="C47" s="20"/>
      <c r="F47" s="11"/>
      <c r="G47" s="26"/>
      <c r="H47" s="38"/>
      <c r="K47" s="31"/>
      <c r="M47" s="11"/>
      <c r="N47" s="31"/>
      <c r="O47" s="31"/>
      <c r="P47" s="31"/>
      <c r="Q47" s="31"/>
      <c r="R47" s="31"/>
      <c r="S47" s="11"/>
    </row>
    <row r="48" spans="1:19" ht="14.1" customHeight="1" thickBot="1">
      <c r="A48" s="1">
        <v>34</v>
      </c>
      <c r="B48" s="2" t="s">
        <v>51</v>
      </c>
      <c r="C48" s="2"/>
      <c r="D48" s="2"/>
      <c r="E48" s="2"/>
      <c r="F48" s="2"/>
      <c r="G48" s="2"/>
      <c r="H48" s="2"/>
      <c r="I48" s="2"/>
      <c r="J48" s="2"/>
      <c r="K48" s="40"/>
      <c r="L48" s="2"/>
      <c r="M48" s="2"/>
      <c r="N48" s="2"/>
      <c r="O48" s="2"/>
      <c r="P48" s="2"/>
      <c r="Q48" s="2"/>
      <c r="R48" s="2"/>
      <c r="S48" s="2"/>
    </row>
    <row r="49" spans="1:17" ht="14.1" customHeight="1">
      <c r="A49" s="1" t="s">
        <v>52</v>
      </c>
      <c r="Q49" s="1" t="s">
        <v>53</v>
      </c>
    </row>
    <row r="51" spans="1:17" ht="14.1" customHeight="1">
      <c r="I51" s="31"/>
    </row>
    <row r="52" spans="1:17" ht="14.1" customHeight="1">
      <c r="I52" s="31"/>
    </row>
    <row r="53" spans="1:17" ht="14.1" customHeight="1">
      <c r="I53" s="31"/>
    </row>
    <row r="54" spans="1:17" ht="14.1" customHeight="1">
      <c r="I54" s="31"/>
    </row>
  </sheetData>
  <phoneticPr fontId="2" type="noConversion"/>
  <pageMargins left="0.7" right="0" top="1" bottom="0" header="0" footer="0"/>
  <pageSetup scale="75" orientation="landscape" r:id="rId1"/>
  <headerFooter alignWithMargins="0"/>
  <customProperties>
    <customPr name="_pios_id" r:id="rId2"/>
    <customPr name="EpmWorksheetKeyString_GUID" r:id="rId3"/>
    <customPr name="FPMExcelClientCellBasedFunctionStatus" r:id="rId4"/>
  </customProperties>
  <ignoredErrors>
    <ignoredError sqref="H33 G9:R9 J33 L33:M33 S33 Q33 O3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EC1B0-966B-47EA-BB30-23C49FB55396}">
  <dimension ref="A1:M562"/>
  <sheetViews>
    <sheetView topLeftCell="A15" workbookViewId="0">
      <selection activeCell="F35" sqref="F35"/>
    </sheetView>
  </sheetViews>
  <sheetFormatPr defaultRowHeight="13.2"/>
  <cols>
    <col min="3" max="3" width="41.33203125" bestFit="1" customWidth="1"/>
    <col min="4" max="4" width="47.6640625" bestFit="1" customWidth="1"/>
    <col min="5" max="5" width="17.33203125" bestFit="1" customWidth="1"/>
    <col min="6" max="6" width="26.6640625" bestFit="1" customWidth="1"/>
    <col min="7" max="7" width="63.88671875" customWidth="1"/>
    <col min="8" max="8" width="18.109375" customWidth="1"/>
  </cols>
  <sheetData>
    <row r="1" spans="1:13" ht="14.4">
      <c r="A1" s="168"/>
      <c r="B1" s="168"/>
      <c r="C1" s="168"/>
      <c r="D1" s="43"/>
      <c r="E1" s="43"/>
      <c r="F1" s="43"/>
      <c r="G1" s="43"/>
      <c r="H1" s="43"/>
      <c r="I1" s="43"/>
      <c r="J1" s="43"/>
      <c r="K1" s="168"/>
      <c r="L1" s="168"/>
    </row>
    <row r="2" spans="1:13" ht="14.4">
      <c r="A2" s="168"/>
      <c r="B2" s="168"/>
      <c r="C2" s="168"/>
      <c r="D2" s="43"/>
      <c r="E2" s="43"/>
      <c r="F2" s="43"/>
      <c r="G2" s="43"/>
      <c r="H2" s="43"/>
      <c r="I2" s="43"/>
      <c r="J2" s="43"/>
      <c r="K2" s="168"/>
      <c r="L2" s="168"/>
    </row>
    <row r="3" spans="1:13" ht="14.4">
      <c r="A3" s="168"/>
      <c r="B3" s="168"/>
      <c r="C3" s="169" t="s">
        <v>54</v>
      </c>
      <c r="D3" s="169"/>
      <c r="E3" s="169"/>
      <c r="F3" s="43"/>
      <c r="G3" s="43"/>
      <c r="H3" s="43"/>
      <c r="I3" s="43"/>
      <c r="J3" s="43"/>
      <c r="K3" s="168"/>
      <c r="L3" s="168"/>
    </row>
    <row r="4" spans="1:13" ht="14.4">
      <c r="A4" s="168"/>
      <c r="B4" s="168"/>
      <c r="C4" s="100" t="s">
        <v>55</v>
      </c>
      <c r="D4" s="100" t="s">
        <v>56</v>
      </c>
      <c r="E4" s="100" t="s">
        <v>57</v>
      </c>
      <c r="F4" s="101"/>
      <c r="G4" s="101"/>
      <c r="H4" s="43" t="s">
        <v>58</v>
      </c>
      <c r="I4" s="101" t="s">
        <v>59</v>
      </c>
      <c r="J4" s="43"/>
      <c r="K4" s="101"/>
      <c r="L4" s="168"/>
      <c r="M4" s="168"/>
    </row>
    <row r="5" spans="1:13" ht="14.4">
      <c r="A5" s="167"/>
      <c r="B5" s="167"/>
      <c r="C5" s="103">
        <v>9440000</v>
      </c>
      <c r="D5" s="102" t="s">
        <v>60</v>
      </c>
      <c r="E5" s="130">
        <v>-1710867657</v>
      </c>
      <c r="F5" s="104"/>
      <c r="G5" s="104"/>
      <c r="H5" s="104">
        <v>-1595541196</v>
      </c>
      <c r="I5" s="104">
        <v>115326462</v>
      </c>
      <c r="J5" s="102"/>
      <c r="K5" s="102"/>
      <c r="L5" s="167"/>
      <c r="M5" s="167"/>
    </row>
    <row r="6" spans="1:13" ht="14.4">
      <c r="A6" s="167"/>
      <c r="B6" s="167"/>
      <c r="C6" s="103">
        <v>9442000</v>
      </c>
      <c r="D6" s="102" t="s">
        <v>61</v>
      </c>
      <c r="E6" s="130">
        <v>-1005501693</v>
      </c>
      <c r="F6" s="104"/>
      <c r="G6" s="104"/>
      <c r="H6" s="104">
        <v>-952304409</v>
      </c>
      <c r="I6" s="104">
        <v>53197284</v>
      </c>
      <c r="J6" s="102"/>
      <c r="K6" s="102"/>
      <c r="L6" s="167"/>
      <c r="M6" s="167"/>
    </row>
    <row r="7" spans="1:13" ht="14.4">
      <c r="A7" s="167"/>
      <c r="B7" s="167"/>
      <c r="C7" s="103">
        <v>9444000</v>
      </c>
      <c r="D7" s="102" t="s">
        <v>62</v>
      </c>
      <c r="E7" s="130">
        <v>-40424516</v>
      </c>
      <c r="F7" s="104"/>
      <c r="G7" s="104"/>
      <c r="H7" s="104">
        <v>-39030055</v>
      </c>
      <c r="I7" s="104">
        <v>1394461</v>
      </c>
      <c r="J7" s="102"/>
      <c r="K7" s="102"/>
      <c r="L7" s="167"/>
      <c r="M7" s="167"/>
    </row>
    <row r="8" spans="1:13" ht="14.4">
      <c r="A8" s="167"/>
      <c r="B8" s="167"/>
      <c r="C8" s="103">
        <v>9445000</v>
      </c>
      <c r="D8" s="102" t="s">
        <v>63</v>
      </c>
      <c r="E8" s="130">
        <v>-207554450</v>
      </c>
      <c r="F8" s="130">
        <f>SUM(E5:E8)</f>
        <v>-2964348316</v>
      </c>
      <c r="G8" s="130"/>
      <c r="H8" s="104">
        <v>-198146360</v>
      </c>
      <c r="I8" s="104">
        <v>9408091</v>
      </c>
      <c r="J8" s="102"/>
      <c r="K8" s="102"/>
      <c r="L8" s="167"/>
      <c r="M8" s="167"/>
    </row>
    <row r="9" spans="1:13" ht="14.4">
      <c r="A9" s="167"/>
      <c r="B9" s="167"/>
      <c r="C9" s="103">
        <v>9447000</v>
      </c>
      <c r="D9" s="102" t="s">
        <v>64</v>
      </c>
      <c r="E9" s="131">
        <v>-8155294</v>
      </c>
      <c r="F9" s="131">
        <f>E9</f>
        <v>-8155294</v>
      </c>
      <c r="G9" s="131"/>
      <c r="H9" s="104">
        <v>-12448573</v>
      </c>
      <c r="I9" s="104">
        <v>-4293279</v>
      </c>
      <c r="J9" s="102"/>
      <c r="K9" s="102"/>
      <c r="L9" s="167"/>
      <c r="M9" s="167"/>
    </row>
    <row r="10" spans="1:13" ht="14.4">
      <c r="A10" s="167"/>
      <c r="B10" s="167"/>
      <c r="C10" s="103">
        <v>9449100</v>
      </c>
      <c r="D10" s="102" t="s">
        <v>65</v>
      </c>
      <c r="E10" s="102" t="s">
        <v>66</v>
      </c>
      <c r="F10" s="102"/>
      <c r="G10" s="102"/>
      <c r="H10" s="102" t="s">
        <v>67</v>
      </c>
      <c r="I10" s="102" t="s">
        <v>67</v>
      </c>
      <c r="J10" s="102"/>
      <c r="K10" s="102"/>
      <c r="L10" s="167"/>
      <c r="M10" s="167"/>
    </row>
    <row r="11" spans="1:13" ht="14.4">
      <c r="A11" s="167"/>
      <c r="B11" s="167"/>
      <c r="C11" s="103">
        <v>9451000</v>
      </c>
      <c r="D11" s="102" t="s">
        <v>68</v>
      </c>
      <c r="E11" s="132">
        <v>-19810654</v>
      </c>
      <c r="F11" s="132">
        <f>E11</f>
        <v>-19810654</v>
      </c>
      <c r="G11" s="132"/>
      <c r="H11" s="104">
        <v>-19424524</v>
      </c>
      <c r="I11" s="104">
        <v>386130</v>
      </c>
      <c r="J11" s="102"/>
      <c r="K11" s="102"/>
      <c r="L11" s="167"/>
      <c r="M11" s="167"/>
    </row>
    <row r="12" spans="1:13" ht="14.4">
      <c r="A12" s="167"/>
      <c r="B12" s="167"/>
      <c r="C12" s="103">
        <v>9454000</v>
      </c>
      <c r="D12" s="139" t="s">
        <v>69</v>
      </c>
      <c r="E12" s="140">
        <v>-10162638</v>
      </c>
      <c r="F12" s="140"/>
      <c r="G12" s="140" t="s">
        <v>70</v>
      </c>
      <c r="H12" s="104">
        <v>-10193190</v>
      </c>
      <c r="I12" s="104">
        <v>-30551</v>
      </c>
      <c r="J12" s="102"/>
      <c r="K12" s="102"/>
      <c r="L12" s="167"/>
      <c r="M12" s="167"/>
    </row>
    <row r="13" spans="1:13" ht="14.4">
      <c r="A13" s="167"/>
      <c r="B13" s="167"/>
      <c r="C13" s="103">
        <v>9455000</v>
      </c>
      <c r="D13" s="139" t="s">
        <v>71</v>
      </c>
      <c r="E13" s="140">
        <v>-4171649</v>
      </c>
      <c r="F13" s="140"/>
      <c r="G13" s="140" t="s">
        <v>72</v>
      </c>
      <c r="H13" s="104">
        <v>-4089649</v>
      </c>
      <c r="I13" s="104">
        <v>81999</v>
      </c>
      <c r="J13" s="102"/>
      <c r="K13" s="102"/>
      <c r="L13" s="167"/>
      <c r="M13" s="167"/>
    </row>
    <row r="14" spans="1:13" ht="14.4">
      <c r="A14" s="167"/>
      <c r="B14" s="167"/>
      <c r="C14" s="103">
        <v>9456000</v>
      </c>
      <c r="D14" s="139" t="s">
        <v>73</v>
      </c>
      <c r="E14" s="140">
        <v>-3992464</v>
      </c>
      <c r="F14" s="140"/>
      <c r="G14" s="140"/>
      <c r="H14" s="104">
        <v>-25752401</v>
      </c>
      <c r="I14" s="104">
        <v>-21759937</v>
      </c>
      <c r="J14" s="102"/>
      <c r="K14" s="102"/>
      <c r="L14" s="167"/>
      <c r="M14" s="167"/>
    </row>
    <row r="15" spans="1:13" ht="14.4">
      <c r="A15" s="167"/>
      <c r="B15" s="167"/>
      <c r="C15" s="103">
        <v>9456100</v>
      </c>
      <c r="D15" s="139" t="s">
        <v>74</v>
      </c>
      <c r="E15" s="140">
        <v>-9336014</v>
      </c>
      <c r="F15" s="140">
        <f>SUM(E12:E15)</f>
        <v>-27662765</v>
      </c>
      <c r="G15" s="140">
        <f>'2023 Gross Rcpts RAF Support'!H165+'2023 Gross Rcpts RAF Support'!H184+'2023 Gross Rcpts RAF Support'!H136</f>
        <v>-27662764.460000001</v>
      </c>
      <c r="H15" s="104">
        <v>-10576011</v>
      </c>
      <c r="I15" s="104">
        <v>-1239997</v>
      </c>
      <c r="J15" s="102"/>
      <c r="K15" s="102"/>
      <c r="L15" s="167"/>
      <c r="M15" s="167"/>
    </row>
    <row r="16" spans="1:13" ht="14.4">
      <c r="A16" s="167"/>
      <c r="B16" s="167"/>
      <c r="C16" s="102">
        <v>4073022</v>
      </c>
      <c r="D16" s="102" t="s">
        <v>75</v>
      </c>
      <c r="E16" s="133">
        <v>4819870</v>
      </c>
      <c r="F16" s="104"/>
      <c r="G16" s="104">
        <f>(E14+E15)/-1000</f>
        <v>13328.477999999999</v>
      </c>
      <c r="H16" s="104">
        <v>3641660</v>
      </c>
      <c r="I16" s="104">
        <v>-1178210</v>
      </c>
      <c r="J16" s="102"/>
      <c r="K16" s="102"/>
      <c r="L16" s="167"/>
      <c r="M16" s="167"/>
    </row>
    <row r="17" spans="1:13" ht="14.4">
      <c r="A17" s="167"/>
      <c r="B17" s="167"/>
      <c r="C17" s="102">
        <v>4073020</v>
      </c>
      <c r="D17" s="102" t="s">
        <v>76</v>
      </c>
      <c r="E17" s="133">
        <v>386614050</v>
      </c>
      <c r="F17" s="104"/>
      <c r="G17" s="104"/>
      <c r="H17" s="104">
        <v>248867285</v>
      </c>
      <c r="I17" s="104">
        <v>-137746765</v>
      </c>
      <c r="J17" s="102"/>
      <c r="K17" s="102"/>
      <c r="L17" s="167"/>
      <c r="M17" s="167"/>
    </row>
    <row r="18" spans="1:13" ht="14.4">
      <c r="A18" s="167"/>
      <c r="B18" s="167"/>
      <c r="C18" s="102">
        <v>4073030</v>
      </c>
      <c r="D18" s="102" t="s">
        <v>77</v>
      </c>
      <c r="E18" s="133">
        <v>158822</v>
      </c>
      <c r="F18" s="104"/>
      <c r="G18" s="104"/>
      <c r="H18" s="104">
        <v>608435</v>
      </c>
      <c r="I18" s="104">
        <v>449613</v>
      </c>
      <c r="J18" s="102"/>
      <c r="K18" s="102"/>
      <c r="L18" s="167"/>
      <c r="M18" s="167"/>
    </row>
    <row r="19" spans="1:13" ht="14.4">
      <c r="A19" s="167"/>
      <c r="B19" s="167"/>
      <c r="C19" s="102">
        <v>4073040</v>
      </c>
      <c r="D19" s="102" t="s">
        <v>78</v>
      </c>
      <c r="E19" s="133">
        <v>4786390</v>
      </c>
      <c r="F19" s="104"/>
      <c r="G19" s="104"/>
      <c r="H19" s="104">
        <v>5459181</v>
      </c>
      <c r="I19" s="104">
        <v>672791</v>
      </c>
      <c r="J19" s="102"/>
      <c r="K19" s="102"/>
      <c r="L19" s="167"/>
      <c r="M19" s="167"/>
    </row>
    <row r="20" spans="1:13" ht="14.4">
      <c r="A20" s="167"/>
      <c r="B20" s="167"/>
      <c r="C20" s="102">
        <v>4073050</v>
      </c>
      <c r="D20" s="102" t="s">
        <v>79</v>
      </c>
      <c r="E20" s="133">
        <v>6820600</v>
      </c>
      <c r="F20" s="104"/>
      <c r="G20" s="104"/>
      <c r="H20" s="104">
        <v>4440330</v>
      </c>
      <c r="I20" s="104">
        <v>-2380270</v>
      </c>
      <c r="J20" s="102"/>
      <c r="K20" s="102"/>
      <c r="L20" s="167"/>
      <c r="M20" s="167"/>
    </row>
    <row r="21" spans="1:13" ht="14.4">
      <c r="A21" s="167"/>
      <c r="B21" s="167"/>
      <c r="C21" s="102">
        <v>4073090</v>
      </c>
      <c r="D21" s="102" t="s">
        <v>80</v>
      </c>
      <c r="E21" s="133">
        <v>2731235</v>
      </c>
      <c r="F21" s="104"/>
      <c r="G21" s="104"/>
      <c r="H21" s="104">
        <v>3525964</v>
      </c>
      <c r="I21" s="104">
        <v>794729</v>
      </c>
      <c r="J21" s="102"/>
      <c r="K21" s="102"/>
      <c r="L21" s="167"/>
      <c r="M21" s="167"/>
    </row>
    <row r="22" spans="1:13" ht="14.4">
      <c r="A22" s="167"/>
      <c r="B22" s="167"/>
      <c r="C22" s="102">
        <v>4073213</v>
      </c>
      <c r="D22" s="102" t="s">
        <v>81</v>
      </c>
      <c r="E22" s="133">
        <v>2059400</v>
      </c>
      <c r="F22" s="104"/>
      <c r="G22" s="104"/>
      <c r="H22" s="104">
        <v>1998589</v>
      </c>
      <c r="I22" s="104">
        <v>-60811</v>
      </c>
      <c r="J22" s="102"/>
      <c r="K22" s="102"/>
      <c r="L22" s="167"/>
      <c r="M22" s="167"/>
    </row>
    <row r="23" spans="1:13" ht="14.4">
      <c r="A23" s="167"/>
      <c r="B23" s="167"/>
      <c r="C23" s="102">
        <v>4074021</v>
      </c>
      <c r="D23" s="102" t="s">
        <v>82</v>
      </c>
      <c r="E23" s="134" t="s">
        <v>66</v>
      </c>
      <c r="F23" s="102"/>
      <c r="G23" s="102"/>
      <c r="H23" s="102" t="s">
        <v>67</v>
      </c>
      <c r="I23" s="102" t="s">
        <v>67</v>
      </c>
      <c r="J23" s="102"/>
      <c r="K23" s="102"/>
      <c r="L23" s="167"/>
      <c r="M23" s="167"/>
    </row>
    <row r="24" spans="1:13" ht="14.4">
      <c r="A24" s="167"/>
      <c r="B24" s="167"/>
      <c r="C24" s="102">
        <v>4074031</v>
      </c>
      <c r="D24" s="102" t="s">
        <v>83</v>
      </c>
      <c r="E24" s="133">
        <v>-3967824</v>
      </c>
      <c r="F24" s="104"/>
      <c r="G24" s="104"/>
      <c r="H24" s="104">
        <v>-2645216</v>
      </c>
      <c r="I24" s="104">
        <v>1322608</v>
      </c>
      <c r="J24" s="102"/>
      <c r="K24" s="102"/>
      <c r="L24" s="167"/>
      <c r="M24" s="167"/>
    </row>
    <row r="25" spans="1:13" ht="14.4">
      <c r="A25" s="167"/>
      <c r="B25" s="167"/>
      <c r="C25" s="102">
        <v>4074041</v>
      </c>
      <c r="D25" s="102" t="s">
        <v>84</v>
      </c>
      <c r="E25" s="133">
        <v>-361923</v>
      </c>
      <c r="F25" s="104"/>
      <c r="G25" s="104"/>
      <c r="H25" s="104">
        <v>-1796823</v>
      </c>
      <c r="I25" s="104">
        <v>-1434900</v>
      </c>
      <c r="J25" s="102"/>
      <c r="K25" s="102"/>
      <c r="L25" s="167"/>
      <c r="M25" s="167"/>
    </row>
    <row r="26" spans="1:13" ht="14.4">
      <c r="A26" s="167"/>
      <c r="B26" s="167"/>
      <c r="C26" s="102">
        <v>4074051</v>
      </c>
      <c r="D26" s="102" t="s">
        <v>85</v>
      </c>
      <c r="E26" s="133">
        <v>-6570558</v>
      </c>
      <c r="F26" s="104"/>
      <c r="G26" s="104"/>
      <c r="H26" s="104">
        <v>-4380376</v>
      </c>
      <c r="I26" s="104">
        <v>2190182</v>
      </c>
      <c r="J26" s="102"/>
      <c r="K26" s="102"/>
      <c r="L26" s="167"/>
      <c r="M26" s="167"/>
    </row>
    <row r="27" spans="1:13" ht="14.4">
      <c r="A27" s="167"/>
      <c r="B27" s="167"/>
      <c r="C27" s="102">
        <v>4074091</v>
      </c>
      <c r="D27" s="102" t="s">
        <v>86</v>
      </c>
      <c r="E27" s="133">
        <v>-10204475</v>
      </c>
      <c r="F27" s="133">
        <f>SUM(E16:E27)</f>
        <v>386885587</v>
      </c>
      <c r="G27" s="133"/>
      <c r="H27" s="104">
        <v>-7280875</v>
      </c>
      <c r="I27" s="104">
        <v>2923600</v>
      </c>
      <c r="J27" s="102"/>
      <c r="K27" s="102"/>
      <c r="L27" s="167"/>
      <c r="M27" s="167"/>
    </row>
    <row r="28" spans="1:13" ht="14.4">
      <c r="A28" s="167"/>
      <c r="B28" s="167"/>
      <c r="C28" s="102">
        <v>4118020</v>
      </c>
      <c r="D28" s="102" t="s">
        <v>87</v>
      </c>
      <c r="E28" s="102" t="s">
        <v>66</v>
      </c>
      <c r="F28" s="102"/>
      <c r="G28" s="102"/>
      <c r="H28" s="102" t="s">
        <v>67</v>
      </c>
      <c r="I28" s="102" t="s">
        <v>67</v>
      </c>
      <c r="J28" s="102"/>
      <c r="K28" s="102"/>
      <c r="L28" s="167"/>
      <c r="M28" s="167"/>
    </row>
    <row r="29" spans="1:13" ht="14.4">
      <c r="A29" s="167"/>
      <c r="B29" s="167"/>
      <c r="C29" s="102">
        <v>4118021</v>
      </c>
      <c r="D29" s="102" t="s">
        <v>88</v>
      </c>
      <c r="E29" s="102" t="s">
        <v>66</v>
      </c>
      <c r="F29" s="102"/>
      <c r="G29" s="102"/>
      <c r="H29" s="102" t="s">
        <v>67</v>
      </c>
      <c r="I29" s="102" t="s">
        <v>67</v>
      </c>
      <c r="J29" s="102"/>
      <c r="K29" s="102"/>
      <c r="L29" s="167"/>
      <c r="M29" s="167"/>
    </row>
    <row r="30" spans="1:13" ht="14.4">
      <c r="A30" s="167"/>
      <c r="B30" s="167"/>
      <c r="C30" s="102">
        <v>4118010</v>
      </c>
      <c r="D30" s="102" t="s">
        <v>89</v>
      </c>
      <c r="E30" s="102">
        <v>-53</v>
      </c>
      <c r="F30" s="102">
        <v>5.2999999999999999E-2</v>
      </c>
      <c r="G30" s="102"/>
      <c r="H30" s="102">
        <v>-53</v>
      </c>
      <c r="I30" s="102" t="s">
        <v>66</v>
      </c>
      <c r="J30" s="102"/>
      <c r="K30" s="102"/>
      <c r="L30" s="167"/>
      <c r="M30" s="167"/>
    </row>
    <row r="31" spans="1:13" ht="14.4">
      <c r="A31" s="167"/>
      <c r="B31" s="167"/>
      <c r="C31" s="102">
        <v>4118011</v>
      </c>
      <c r="D31" s="102" t="s">
        <v>90</v>
      </c>
      <c r="E31" s="102" t="s">
        <v>66</v>
      </c>
      <c r="F31" s="102"/>
      <c r="G31" s="102"/>
      <c r="H31" s="102" t="s">
        <v>67</v>
      </c>
      <c r="I31" s="102" t="s">
        <v>67</v>
      </c>
      <c r="J31" s="102"/>
      <c r="K31" s="102"/>
      <c r="L31" s="167"/>
      <c r="M31" s="167"/>
    </row>
    <row r="32" spans="1:13" ht="14.4">
      <c r="A32" s="167"/>
      <c r="B32" s="167"/>
      <c r="C32" s="103">
        <v>4118030</v>
      </c>
      <c r="D32" s="102" t="s">
        <v>91</v>
      </c>
      <c r="E32" s="104">
        <v>-3473148</v>
      </c>
      <c r="F32" s="104">
        <v>3473.1480000000001</v>
      </c>
      <c r="G32" s="104"/>
      <c r="H32" s="102" t="s">
        <v>66</v>
      </c>
      <c r="I32" s="104">
        <v>3473148</v>
      </c>
      <c r="J32" s="102"/>
      <c r="K32" s="102"/>
      <c r="L32" s="167"/>
      <c r="M32" s="167"/>
    </row>
    <row r="33" spans="1:13" ht="14.4">
      <c r="A33" s="167"/>
      <c r="B33" s="167"/>
      <c r="C33" s="103">
        <v>4118031</v>
      </c>
      <c r="D33" s="102" t="s">
        <v>92</v>
      </c>
      <c r="E33" s="102" t="s">
        <v>66</v>
      </c>
      <c r="F33" s="102"/>
      <c r="G33" s="102"/>
      <c r="H33" s="102" t="s">
        <v>67</v>
      </c>
      <c r="I33" s="102" t="s">
        <v>67</v>
      </c>
      <c r="J33" s="102"/>
      <c r="K33" s="102"/>
      <c r="L33" s="167"/>
      <c r="M33" s="167"/>
    </row>
    <row r="34" spans="1:13" ht="15" customHeight="1">
      <c r="A34" s="167"/>
      <c r="B34" s="167"/>
      <c r="C34" s="105">
        <v>7000700</v>
      </c>
      <c r="D34" s="102" t="s">
        <v>93</v>
      </c>
      <c r="E34" s="102" t="s">
        <v>66</v>
      </c>
      <c r="F34" s="102"/>
      <c r="G34" s="102"/>
      <c r="H34" s="102" t="s">
        <v>67</v>
      </c>
      <c r="I34" s="102" t="s">
        <v>67</v>
      </c>
      <c r="J34" s="102"/>
      <c r="K34" s="102"/>
      <c r="L34" s="167"/>
      <c r="M34" s="167"/>
    </row>
    <row r="35" spans="1:13" ht="14.4">
      <c r="A35" s="167"/>
      <c r="B35" s="167"/>
      <c r="C35" s="105" t="s">
        <v>94</v>
      </c>
      <c r="D35" s="102" t="s">
        <v>95</v>
      </c>
      <c r="E35" s="104">
        <v>-3481056</v>
      </c>
      <c r="F35" s="104">
        <v>3481.056</v>
      </c>
      <c r="G35" s="104"/>
      <c r="H35" s="104">
        <v>-3217429</v>
      </c>
      <c r="I35" s="104">
        <v>263626</v>
      </c>
      <c r="J35" s="102"/>
      <c r="K35" s="102"/>
      <c r="L35" s="167"/>
      <c r="M35" s="167"/>
    </row>
    <row r="36" spans="1:13" ht="15.6">
      <c r="A36" s="167"/>
      <c r="B36" s="167"/>
      <c r="C36" s="167"/>
      <c r="D36" s="102"/>
      <c r="E36" s="106"/>
      <c r="F36" s="106"/>
      <c r="G36" s="106"/>
      <c r="H36" s="102"/>
      <c r="I36" s="102" t="s">
        <v>67</v>
      </c>
      <c r="J36" s="102"/>
      <c r="K36" s="102"/>
      <c r="L36" s="167"/>
      <c r="M36" s="167"/>
    </row>
    <row r="37" spans="1:13" ht="14.4">
      <c r="A37" s="168"/>
      <c r="B37" s="168"/>
      <c r="C37" s="107" t="s">
        <v>96</v>
      </c>
      <c r="D37" s="107"/>
      <c r="E37" s="109">
        <v>-2640045699</v>
      </c>
      <c r="F37" s="109">
        <f>E37-E32</f>
        <v>-2636572551</v>
      </c>
      <c r="G37" s="109"/>
      <c r="H37" s="109">
        <v>-2618285696</v>
      </c>
      <c r="I37" s="104">
        <v>21760003</v>
      </c>
      <c r="J37" s="43"/>
      <c r="K37" s="108"/>
      <c r="L37" s="168"/>
      <c r="M37" s="168"/>
    </row>
    <row r="38" spans="1:13" ht="14.4">
      <c r="A38" s="168"/>
      <c r="B38" s="168"/>
      <c r="C38" s="168"/>
      <c r="D38" s="102"/>
      <c r="E38" s="110" t="s">
        <v>97</v>
      </c>
      <c r="F38" s="43"/>
      <c r="G38" s="43"/>
      <c r="H38" s="43"/>
      <c r="I38" s="43"/>
      <c r="J38" s="168"/>
      <c r="K38" s="168"/>
    </row>
    <row r="39" spans="1:13" ht="14.4">
      <c r="A39" s="43"/>
      <c r="B39" s="43"/>
      <c r="C39" s="43"/>
      <c r="D39" s="102"/>
      <c r="E39" s="110"/>
      <c r="F39" s="43">
        <v>2640046</v>
      </c>
      <c r="G39" s="43" t="s">
        <v>98</v>
      </c>
      <c r="H39" s="43"/>
      <c r="I39" s="43"/>
      <c r="J39" s="43"/>
      <c r="K39" s="43"/>
    </row>
    <row r="40" spans="1:13" ht="14.4">
      <c r="A40" s="43"/>
      <c r="B40" s="43"/>
      <c r="C40" s="43"/>
      <c r="D40" s="102"/>
      <c r="E40" s="135">
        <f>'C-21 Linked'!G19</f>
        <v>2642014.8689999999</v>
      </c>
      <c r="F40" s="136"/>
      <c r="G40" s="121">
        <f>G15-F15</f>
        <v>0.53999999910593033</v>
      </c>
      <c r="H40" s="43"/>
      <c r="I40" s="43"/>
      <c r="J40" s="43"/>
      <c r="K40" s="43"/>
    </row>
    <row r="41" spans="1:13" ht="14.4">
      <c r="A41" s="43"/>
      <c r="B41" s="43"/>
      <c r="C41" s="43"/>
      <c r="D41" s="102"/>
      <c r="E41" s="135">
        <f>SUM('C-21 Linked'!G21:G31)</f>
        <v>-325814.45999999996</v>
      </c>
      <c r="F41" s="136">
        <f>SUM(F9:F27)</f>
        <v>331256874</v>
      </c>
      <c r="G41" s="43"/>
      <c r="H41" s="43"/>
      <c r="I41" s="43"/>
      <c r="J41" s="43"/>
      <c r="K41" s="43"/>
    </row>
    <row r="42" spans="1:13" ht="14.4">
      <c r="A42" s="168"/>
      <c r="B42" s="168"/>
      <c r="C42" s="168"/>
      <c r="D42" s="43"/>
      <c r="E42" s="136">
        <f>E40-E41</f>
        <v>2967829.3289999999</v>
      </c>
      <c r="F42" s="136">
        <f>'2023 Gross Rcpts RAF Support'!H133+'2023 Gross Rcpts RAF Support'!H136+'2023 Gross Rcpts RAF Support'!H140+'2023 Gross Rcpts RAF Support'!H154+'2023 Gross Rcpts RAF Support'!H165+'2023 Gross Rcpts RAF Support'!H184</f>
        <v>331256874.54000002</v>
      </c>
      <c r="G42" s="43"/>
      <c r="H42" s="43"/>
      <c r="I42" s="43"/>
      <c r="J42" s="168"/>
      <c r="K42" s="168"/>
    </row>
    <row r="43" spans="1:13" ht="14.4">
      <c r="A43" s="168"/>
      <c r="B43" s="168"/>
      <c r="C43" s="168"/>
      <c r="D43" s="43"/>
      <c r="E43" s="138">
        <f>E42+'2023 Gross Rcpts RAF Support'!F121</f>
        <v>3481.3289999999106</v>
      </c>
      <c r="F43" s="137"/>
      <c r="G43" s="43"/>
      <c r="H43" s="43"/>
      <c r="I43" s="43"/>
      <c r="J43" s="168"/>
      <c r="K43" s="168"/>
    </row>
    <row r="44" spans="1:13" ht="14.4">
      <c r="A44" s="168"/>
      <c r="B44" s="168"/>
      <c r="C44" s="168"/>
      <c r="D44" s="43"/>
      <c r="E44" s="43"/>
      <c r="F44" s="43"/>
      <c r="G44" s="43"/>
      <c r="H44" s="43"/>
      <c r="I44" s="43"/>
      <c r="J44" s="168"/>
      <c r="K44" s="168"/>
    </row>
    <row r="45" spans="1:13" ht="14.4">
      <c r="A45" s="168"/>
      <c r="B45" s="168"/>
      <c r="C45" s="169" t="s">
        <v>99</v>
      </c>
      <c r="D45" s="169"/>
      <c r="E45" s="169"/>
      <c r="F45" s="43"/>
      <c r="G45" s="43"/>
      <c r="H45" s="43"/>
      <c r="I45" s="43"/>
      <c r="J45" s="168"/>
      <c r="K45" s="168"/>
    </row>
    <row r="46" spans="1:13" ht="14.4">
      <c r="A46" s="168"/>
      <c r="B46" s="168"/>
      <c r="C46" s="100" t="s">
        <v>55</v>
      </c>
      <c r="D46" s="100" t="s">
        <v>56</v>
      </c>
      <c r="E46" s="100" t="s">
        <v>100</v>
      </c>
      <c r="F46" s="43"/>
      <c r="G46" s="43"/>
      <c r="H46" s="43"/>
      <c r="I46" s="43"/>
      <c r="J46" s="168"/>
      <c r="K46" s="168"/>
    </row>
    <row r="47" spans="1:13" ht="14.4">
      <c r="A47" s="167"/>
      <c r="B47" s="167"/>
      <c r="C47" s="102">
        <v>8010410</v>
      </c>
      <c r="D47" s="102" t="s">
        <v>101</v>
      </c>
      <c r="E47" s="104">
        <v>-60079574</v>
      </c>
      <c r="F47" s="102"/>
      <c r="G47" s="102"/>
      <c r="H47" s="102"/>
      <c r="I47" s="102"/>
      <c r="J47" s="167"/>
      <c r="K47" s="167"/>
    </row>
    <row r="48" spans="1:13" ht="14.4">
      <c r="A48" s="167"/>
      <c r="B48" s="167"/>
      <c r="C48" s="102">
        <v>8010310</v>
      </c>
      <c r="D48" s="102" t="s">
        <v>102</v>
      </c>
      <c r="E48" s="104">
        <v>-260173977</v>
      </c>
      <c r="F48" s="102"/>
      <c r="G48" s="102"/>
      <c r="H48" s="102"/>
      <c r="I48" s="102"/>
      <c r="J48" s="167"/>
      <c r="K48" s="167"/>
    </row>
    <row r="49" spans="1:11" ht="14.4">
      <c r="A49" s="167"/>
      <c r="B49" s="167"/>
      <c r="C49" s="102">
        <v>8010430</v>
      </c>
      <c r="D49" s="102" t="s">
        <v>103</v>
      </c>
      <c r="E49" s="102" t="s">
        <v>66</v>
      </c>
      <c r="F49" s="102"/>
      <c r="G49" s="102"/>
      <c r="H49" s="102"/>
      <c r="I49" s="102"/>
      <c r="J49" s="167"/>
      <c r="K49" s="167"/>
    </row>
    <row r="50" spans="1:11" ht="14.4">
      <c r="A50" s="167"/>
      <c r="B50" s="167"/>
      <c r="C50" s="102">
        <v>8010330</v>
      </c>
      <c r="D50" s="102" t="s">
        <v>104</v>
      </c>
      <c r="E50" s="104">
        <v>-126649</v>
      </c>
      <c r="F50" s="102"/>
      <c r="G50" s="102"/>
      <c r="H50" s="102"/>
      <c r="I50" s="102"/>
      <c r="J50" s="167"/>
      <c r="K50" s="167"/>
    </row>
    <row r="51" spans="1:11" ht="14.4">
      <c r="A51" s="167"/>
      <c r="B51" s="167"/>
      <c r="C51" s="102">
        <v>8010405</v>
      </c>
      <c r="D51" s="102" t="s">
        <v>105</v>
      </c>
      <c r="E51" s="104">
        <v>-6080</v>
      </c>
      <c r="F51" s="102"/>
      <c r="G51" s="102"/>
      <c r="H51" s="102"/>
      <c r="I51" s="102"/>
      <c r="J51" s="167"/>
      <c r="K51" s="167"/>
    </row>
    <row r="52" spans="1:11" ht="14.4">
      <c r="A52" s="167"/>
      <c r="B52" s="167"/>
      <c r="C52" s="102">
        <v>8010305</v>
      </c>
      <c r="D52" s="102" t="s">
        <v>106</v>
      </c>
      <c r="E52" s="104">
        <v>-24630</v>
      </c>
      <c r="F52" s="102"/>
      <c r="G52" s="102"/>
      <c r="H52" s="102"/>
      <c r="I52" s="102"/>
      <c r="J52" s="167"/>
      <c r="K52" s="167"/>
    </row>
    <row r="53" spans="1:11" ht="15.6">
      <c r="A53" s="167"/>
      <c r="B53" s="167"/>
      <c r="C53" s="167"/>
      <c r="D53" s="102"/>
      <c r="E53" s="106" t="s">
        <v>107</v>
      </c>
      <c r="F53" s="102"/>
      <c r="G53" s="102"/>
      <c r="H53" s="102"/>
      <c r="I53" s="102"/>
      <c r="J53" s="167"/>
      <c r="K53" s="167"/>
    </row>
    <row r="54" spans="1:11" ht="14.4">
      <c r="A54" s="167"/>
      <c r="B54" s="167"/>
      <c r="C54" s="102" t="s">
        <v>96</v>
      </c>
      <c r="D54" s="102"/>
      <c r="E54" s="111">
        <v>-320410910.61000001</v>
      </c>
      <c r="F54" s="102"/>
      <c r="G54" s="102"/>
      <c r="H54" s="102"/>
      <c r="I54" s="102"/>
      <c r="J54" s="167"/>
      <c r="K54" s="167"/>
    </row>
    <row r="55" spans="1:11" ht="15.6">
      <c r="A55" s="167"/>
      <c r="B55" s="167"/>
      <c r="C55" s="167"/>
      <c r="D55" s="102"/>
      <c r="E55" s="106" t="s">
        <v>107</v>
      </c>
      <c r="F55" s="102"/>
      <c r="G55" s="102"/>
      <c r="H55" s="102"/>
      <c r="I55" s="102"/>
      <c r="J55" s="167"/>
      <c r="K55" s="167"/>
    </row>
    <row r="56" spans="1:11" ht="14.4">
      <c r="A56" s="167"/>
      <c r="B56" s="167"/>
      <c r="C56" s="102">
        <v>9410100</v>
      </c>
      <c r="D56" s="102" t="s">
        <v>108</v>
      </c>
      <c r="E56" s="104">
        <v>304592214</v>
      </c>
      <c r="F56" s="102"/>
      <c r="G56" s="102"/>
      <c r="H56" s="102"/>
      <c r="I56" s="102"/>
      <c r="J56" s="167"/>
      <c r="K56" s="167"/>
    </row>
    <row r="57" spans="1:11" ht="14.4">
      <c r="A57" s="167"/>
      <c r="B57" s="167"/>
      <c r="C57" s="103">
        <v>9410200</v>
      </c>
      <c r="D57" s="102" t="s">
        <v>109</v>
      </c>
      <c r="E57" s="104">
        <v>30710</v>
      </c>
      <c r="F57" s="102"/>
      <c r="G57" s="102"/>
      <c r="H57" s="102"/>
      <c r="I57" s="102"/>
      <c r="J57" s="167"/>
      <c r="K57" s="167"/>
    </row>
    <row r="58" spans="1:11" ht="15.6">
      <c r="A58" s="167"/>
      <c r="B58" s="167"/>
      <c r="C58" s="167"/>
      <c r="D58" s="102"/>
      <c r="E58" s="106" t="s">
        <v>107</v>
      </c>
      <c r="F58" s="102"/>
      <c r="G58" s="102"/>
      <c r="H58" s="102"/>
      <c r="I58" s="102"/>
      <c r="J58" s="167"/>
      <c r="K58" s="167"/>
    </row>
    <row r="59" spans="1:11" ht="14.4">
      <c r="A59" s="167"/>
      <c r="B59" s="167"/>
      <c r="C59" s="102" t="s">
        <v>96</v>
      </c>
      <c r="D59" s="102"/>
      <c r="E59" s="111">
        <v>-15787986.25</v>
      </c>
      <c r="F59" s="102"/>
      <c r="G59" s="102"/>
      <c r="H59" s="102"/>
      <c r="I59" s="102"/>
      <c r="J59" s="167"/>
      <c r="K59" s="167"/>
    </row>
    <row r="60" spans="1:11" ht="14.4">
      <c r="A60" s="167"/>
      <c r="B60" s="167"/>
      <c r="C60" s="167"/>
      <c r="D60" s="102"/>
      <c r="E60" s="110" t="s">
        <v>97</v>
      </c>
      <c r="F60" s="102"/>
      <c r="G60" s="102"/>
      <c r="H60" s="102"/>
      <c r="I60" s="102"/>
      <c r="J60" s="167"/>
      <c r="K60" s="167"/>
    </row>
    <row r="61" spans="1:11" ht="14.4">
      <c r="A61" s="167"/>
      <c r="B61" s="167"/>
      <c r="C61" s="167"/>
      <c r="D61" s="102"/>
      <c r="E61" s="110"/>
      <c r="F61" s="102"/>
      <c r="G61" s="102"/>
      <c r="H61" s="102"/>
      <c r="I61" s="102"/>
      <c r="J61" s="167"/>
      <c r="K61" s="167"/>
    </row>
    <row r="62" spans="1:11" ht="14.4">
      <c r="A62" s="168"/>
      <c r="B62" s="168"/>
      <c r="C62" s="168"/>
      <c r="D62" s="43"/>
      <c r="E62" s="43"/>
      <c r="F62" s="43"/>
      <c r="G62" s="43"/>
      <c r="H62" s="43"/>
      <c r="I62" s="43"/>
      <c r="J62" s="168"/>
      <c r="K62" s="168"/>
    </row>
    <row r="63" spans="1:11" ht="14.4">
      <c r="A63" s="168"/>
      <c r="B63" s="168"/>
      <c r="C63" s="168"/>
      <c r="D63" s="43"/>
      <c r="E63" s="43"/>
      <c r="F63" s="43"/>
      <c r="G63" s="43"/>
      <c r="H63" s="43"/>
      <c r="I63" s="43"/>
      <c r="J63" s="168"/>
      <c r="K63" s="168"/>
    </row>
    <row r="64" spans="1:11" ht="14.4">
      <c r="A64" s="168"/>
      <c r="B64" s="168"/>
      <c r="C64" s="169" t="s">
        <v>110</v>
      </c>
      <c r="D64" s="169"/>
      <c r="E64" s="169"/>
      <c r="F64" s="43"/>
      <c r="G64" s="43"/>
      <c r="H64" s="43"/>
      <c r="I64" s="43"/>
      <c r="J64" s="168"/>
      <c r="K64" s="168"/>
    </row>
    <row r="65" spans="1:11" ht="14.4">
      <c r="A65" s="168"/>
      <c r="B65" s="168"/>
      <c r="C65" s="100" t="s">
        <v>55</v>
      </c>
      <c r="D65" s="100" t="s">
        <v>56</v>
      </c>
      <c r="E65" s="100" t="s">
        <v>100</v>
      </c>
      <c r="F65" s="43"/>
      <c r="G65" s="43"/>
      <c r="H65" s="43"/>
      <c r="I65" s="43"/>
      <c r="J65" s="168"/>
      <c r="K65" s="168"/>
    </row>
    <row r="66" spans="1:11" ht="14.4">
      <c r="A66" s="167"/>
      <c r="B66" s="167"/>
      <c r="C66" s="102">
        <v>9501000</v>
      </c>
      <c r="D66" s="102" t="s">
        <v>111</v>
      </c>
      <c r="E66" s="104">
        <v>61965609</v>
      </c>
      <c r="F66" s="102"/>
      <c r="G66" s="102"/>
      <c r="H66" s="102"/>
      <c r="I66" s="102"/>
      <c r="J66" s="167"/>
      <c r="K66" s="167"/>
    </row>
    <row r="67" spans="1:11" ht="14.4">
      <c r="A67" s="167"/>
      <c r="B67" s="167"/>
      <c r="C67" s="102">
        <v>9509000</v>
      </c>
      <c r="D67" s="102" t="s">
        <v>112</v>
      </c>
      <c r="E67" s="104">
        <v>48084</v>
      </c>
      <c r="F67" s="102"/>
      <c r="G67" s="102"/>
      <c r="H67" s="102"/>
      <c r="I67" s="102"/>
      <c r="J67" s="167"/>
      <c r="K67" s="167"/>
    </row>
    <row r="68" spans="1:11" ht="14.4">
      <c r="A68" s="167"/>
      <c r="B68" s="167"/>
      <c r="C68" s="102">
        <v>9547000</v>
      </c>
      <c r="D68" s="102" t="s">
        <v>113</v>
      </c>
      <c r="E68" s="104">
        <v>485526515</v>
      </c>
      <c r="F68" s="102"/>
      <c r="G68" s="102"/>
      <c r="H68" s="102"/>
      <c r="I68" s="102"/>
      <c r="J68" s="167"/>
      <c r="K68" s="167"/>
    </row>
    <row r="69" spans="1:11" ht="14.4">
      <c r="A69" s="167"/>
      <c r="B69" s="167"/>
      <c r="C69" s="102">
        <v>9555000</v>
      </c>
      <c r="D69" s="102" t="s">
        <v>114</v>
      </c>
      <c r="E69" s="112">
        <v>77775408</v>
      </c>
      <c r="F69" s="102"/>
      <c r="G69" s="102"/>
      <c r="H69" s="102"/>
      <c r="I69" s="102"/>
      <c r="J69" s="167"/>
      <c r="K69" s="167"/>
    </row>
    <row r="70" spans="1:11" ht="14.4">
      <c r="A70" s="167"/>
      <c r="B70" s="167"/>
      <c r="C70" s="102">
        <v>4073021</v>
      </c>
      <c r="D70" s="102" t="s">
        <v>115</v>
      </c>
      <c r="E70" s="112">
        <v>64989253</v>
      </c>
      <c r="F70" s="102"/>
      <c r="G70" s="102"/>
      <c r="H70" s="102"/>
      <c r="I70" s="102"/>
      <c r="J70" s="167"/>
      <c r="K70" s="167"/>
    </row>
    <row r="71" spans="1:11" ht="14.4">
      <c r="A71" s="167"/>
      <c r="B71" s="167"/>
      <c r="C71" s="102">
        <v>4073031</v>
      </c>
      <c r="D71" s="102" t="s">
        <v>116</v>
      </c>
      <c r="E71" s="113" t="s">
        <v>66</v>
      </c>
      <c r="F71" s="102"/>
      <c r="G71" s="102"/>
      <c r="H71" s="102"/>
      <c r="I71" s="102"/>
      <c r="J71" s="167"/>
      <c r="K71" s="167"/>
    </row>
    <row r="72" spans="1:11" ht="14.4">
      <c r="A72" s="167"/>
      <c r="B72" s="167"/>
      <c r="C72" s="102">
        <v>4074020</v>
      </c>
      <c r="D72" s="102" t="s">
        <v>117</v>
      </c>
      <c r="E72" s="113" t="s">
        <v>66</v>
      </c>
      <c r="F72" s="102"/>
      <c r="G72" s="102"/>
      <c r="H72" s="102"/>
      <c r="I72" s="102"/>
      <c r="J72" s="167"/>
      <c r="K72" s="167"/>
    </row>
    <row r="73" spans="1:11" ht="14.4">
      <c r="A73" s="167"/>
      <c r="B73" s="167"/>
      <c r="C73" s="102">
        <v>4074030</v>
      </c>
      <c r="D73" s="102" t="s">
        <v>118</v>
      </c>
      <c r="E73" s="112">
        <v>-6987833</v>
      </c>
      <c r="F73" s="102"/>
      <c r="G73" s="102"/>
      <c r="H73" s="102"/>
      <c r="I73" s="102"/>
      <c r="J73" s="167"/>
      <c r="K73" s="167"/>
    </row>
    <row r="74" spans="1:11" ht="15.6">
      <c r="A74" s="167"/>
      <c r="B74" s="167"/>
      <c r="C74" s="167"/>
      <c r="D74" s="102"/>
      <c r="E74" s="106" t="s">
        <v>107</v>
      </c>
      <c r="F74" s="102"/>
      <c r="G74" s="102"/>
      <c r="H74" s="102"/>
      <c r="I74" s="102"/>
      <c r="J74" s="167"/>
      <c r="K74" s="167"/>
    </row>
    <row r="75" spans="1:11" ht="14.4">
      <c r="A75" s="167"/>
      <c r="B75" s="167"/>
      <c r="C75" s="102" t="s">
        <v>96</v>
      </c>
      <c r="D75" s="102"/>
      <c r="E75" s="111">
        <v>683317036.74000001</v>
      </c>
      <c r="F75" s="102"/>
      <c r="G75" s="102"/>
      <c r="H75" s="102"/>
      <c r="I75" s="102"/>
      <c r="J75" s="167"/>
      <c r="K75" s="167"/>
    </row>
    <row r="76" spans="1:11" ht="14.4">
      <c r="A76" s="168"/>
      <c r="B76" s="168"/>
      <c r="C76" s="168"/>
      <c r="D76" s="43"/>
      <c r="E76" s="110" t="s">
        <v>97</v>
      </c>
      <c r="F76" s="43"/>
      <c r="G76" s="43"/>
      <c r="H76" s="43"/>
      <c r="I76" s="43"/>
      <c r="J76" s="168"/>
      <c r="K76" s="168"/>
    </row>
    <row r="77" spans="1:11" ht="14.4">
      <c r="A77" s="168"/>
      <c r="B77" s="168"/>
      <c r="C77" s="168"/>
      <c r="D77" s="43"/>
      <c r="E77" s="43"/>
      <c r="F77" s="43"/>
      <c r="G77" s="43"/>
      <c r="H77" s="43"/>
      <c r="I77" s="43"/>
      <c r="J77" s="168"/>
      <c r="K77" s="168"/>
    </row>
    <row r="78" spans="1:11" ht="14.4">
      <c r="A78" s="168"/>
      <c r="B78" s="168"/>
      <c r="C78" s="168"/>
      <c r="D78" s="43"/>
      <c r="E78" s="43"/>
      <c r="F78" s="43"/>
      <c r="G78" s="43"/>
      <c r="H78" s="43"/>
      <c r="I78" s="43"/>
      <c r="J78" s="168"/>
      <c r="K78" s="168"/>
    </row>
    <row r="79" spans="1:11" ht="14.4">
      <c r="A79" s="168"/>
      <c r="B79" s="168"/>
      <c r="C79" s="168"/>
      <c r="D79" s="43"/>
      <c r="E79" s="43"/>
      <c r="F79" s="43"/>
      <c r="G79" s="43"/>
      <c r="H79" s="43"/>
      <c r="I79" s="43"/>
      <c r="J79" s="168"/>
      <c r="K79" s="168"/>
    </row>
    <row r="80" spans="1:11" ht="14.4">
      <c r="A80" s="168"/>
      <c r="B80" s="168"/>
      <c r="C80" s="169" t="s">
        <v>119</v>
      </c>
      <c r="D80" s="169"/>
      <c r="E80" s="169"/>
      <c r="F80" s="43"/>
      <c r="G80" s="43"/>
      <c r="H80" s="43"/>
      <c r="I80" s="43"/>
      <c r="J80" s="168"/>
      <c r="K80" s="168"/>
    </row>
    <row r="81" spans="1:11" ht="14.4">
      <c r="A81" s="168"/>
      <c r="B81" s="168"/>
      <c r="C81" s="100" t="s">
        <v>55</v>
      </c>
      <c r="D81" s="100" t="s">
        <v>56</v>
      </c>
      <c r="E81" s="100" t="s">
        <v>100</v>
      </c>
      <c r="F81" s="43" t="s">
        <v>120</v>
      </c>
      <c r="G81" s="101" t="s">
        <v>59</v>
      </c>
      <c r="H81" s="43"/>
      <c r="I81" s="43"/>
      <c r="J81" s="168"/>
      <c r="K81" s="168"/>
    </row>
    <row r="82" spans="1:11" ht="14.4">
      <c r="A82" s="167"/>
      <c r="B82" s="167"/>
      <c r="C82" s="102">
        <v>9500000</v>
      </c>
      <c r="D82" s="102" t="s">
        <v>121</v>
      </c>
      <c r="E82" s="104">
        <v>5482487</v>
      </c>
      <c r="F82" s="111">
        <v>6237854.7699999996</v>
      </c>
      <c r="G82" s="114">
        <v>755367.72</v>
      </c>
      <c r="H82" s="102"/>
      <c r="I82" s="102"/>
      <c r="J82" s="167"/>
      <c r="K82" s="167"/>
    </row>
    <row r="83" spans="1:11" ht="14.4">
      <c r="A83" s="167"/>
      <c r="B83" s="167"/>
      <c r="C83" s="102">
        <v>9502000</v>
      </c>
      <c r="D83" s="102" t="s">
        <v>122</v>
      </c>
      <c r="E83" s="104">
        <v>8261649</v>
      </c>
      <c r="F83" s="111">
        <v>8453685.9499999993</v>
      </c>
      <c r="G83" s="111">
        <v>192036.51</v>
      </c>
      <c r="H83" s="102"/>
      <c r="I83" s="102"/>
      <c r="J83" s="167"/>
      <c r="K83" s="167"/>
    </row>
    <row r="84" spans="1:11" ht="14.4">
      <c r="A84" s="167"/>
      <c r="B84" s="167"/>
      <c r="C84" s="102">
        <v>9503000</v>
      </c>
      <c r="D84" s="102" t="s">
        <v>123</v>
      </c>
      <c r="E84" s="102" t="s">
        <v>66</v>
      </c>
      <c r="F84" s="102" t="s">
        <v>67</v>
      </c>
      <c r="G84" s="102" t="s">
        <v>67</v>
      </c>
      <c r="H84" s="102"/>
      <c r="I84" s="102"/>
      <c r="J84" s="167"/>
      <c r="K84" s="167"/>
    </row>
    <row r="85" spans="1:11" ht="14.4">
      <c r="A85" s="167"/>
      <c r="B85" s="167"/>
      <c r="C85" s="102">
        <v>9505000</v>
      </c>
      <c r="D85" s="102" t="s">
        <v>124</v>
      </c>
      <c r="E85" s="104">
        <v>2652592</v>
      </c>
      <c r="F85" s="111">
        <v>2677437.41</v>
      </c>
      <c r="G85" s="111">
        <v>24845.759999999998</v>
      </c>
      <c r="H85" s="102"/>
      <c r="I85" s="102"/>
      <c r="J85" s="167"/>
      <c r="K85" s="167"/>
    </row>
    <row r="86" spans="1:11" ht="14.4">
      <c r="A86" s="167"/>
      <c r="B86" s="167"/>
      <c r="C86" s="102">
        <v>9506000</v>
      </c>
      <c r="D86" s="102" t="s">
        <v>125</v>
      </c>
      <c r="E86" s="104">
        <v>4932160</v>
      </c>
      <c r="F86" s="111">
        <v>3867429.22</v>
      </c>
      <c r="G86" s="114">
        <v>-1064730.7</v>
      </c>
      <c r="H86" s="102"/>
      <c r="I86" s="102"/>
      <c r="J86" s="167"/>
      <c r="K86" s="167"/>
    </row>
    <row r="87" spans="1:11" ht="14.4">
      <c r="A87" s="167"/>
      <c r="B87" s="167"/>
      <c r="C87" s="102">
        <v>9507000</v>
      </c>
      <c r="D87" s="102" t="s">
        <v>126</v>
      </c>
      <c r="E87" s="104">
        <v>26948</v>
      </c>
      <c r="F87" s="111">
        <v>30796.27</v>
      </c>
      <c r="G87" s="111">
        <v>3848.15</v>
      </c>
      <c r="H87" s="102"/>
      <c r="I87" s="102"/>
      <c r="J87" s="167"/>
      <c r="K87" s="167"/>
    </row>
    <row r="88" spans="1:11" ht="14.4">
      <c r="A88" s="167"/>
      <c r="B88" s="167"/>
      <c r="C88" s="102">
        <v>9510000</v>
      </c>
      <c r="D88" s="102" t="s">
        <v>127</v>
      </c>
      <c r="E88" s="102">
        <v>-582</v>
      </c>
      <c r="F88" s="102">
        <v>134.38999999999999</v>
      </c>
      <c r="G88" s="102">
        <v>715.93</v>
      </c>
      <c r="H88" s="102"/>
      <c r="I88" s="102"/>
      <c r="J88" s="167"/>
      <c r="K88" s="167"/>
    </row>
    <row r="89" spans="1:11" ht="14.4">
      <c r="A89" s="167"/>
      <c r="B89" s="167"/>
      <c r="C89" s="102">
        <v>9511000</v>
      </c>
      <c r="D89" s="102" t="s">
        <v>128</v>
      </c>
      <c r="E89" s="104">
        <v>4094935</v>
      </c>
      <c r="F89" s="111">
        <v>3757858.04</v>
      </c>
      <c r="G89" s="111">
        <v>-337077.19</v>
      </c>
      <c r="H89" s="102"/>
      <c r="I89" s="102"/>
      <c r="J89" s="167"/>
      <c r="K89" s="167"/>
    </row>
    <row r="90" spans="1:11" ht="14.4">
      <c r="A90" s="167"/>
      <c r="B90" s="167"/>
      <c r="C90" s="102">
        <v>9512000</v>
      </c>
      <c r="D90" s="102" t="s">
        <v>129</v>
      </c>
      <c r="E90" s="104">
        <v>15158011</v>
      </c>
      <c r="F90" s="111">
        <v>14201800.15</v>
      </c>
      <c r="G90" s="114">
        <v>-956211.06</v>
      </c>
      <c r="H90" s="102"/>
      <c r="I90" s="102"/>
      <c r="J90" s="167"/>
      <c r="K90" s="167"/>
    </row>
    <row r="91" spans="1:11" ht="14.4">
      <c r="A91" s="167"/>
      <c r="B91" s="167"/>
      <c r="C91" s="102">
        <v>9513000</v>
      </c>
      <c r="D91" s="102" t="s">
        <v>130</v>
      </c>
      <c r="E91" s="104">
        <v>2723838</v>
      </c>
      <c r="F91" s="111">
        <v>4106613.18</v>
      </c>
      <c r="G91" s="114">
        <v>1382775.42</v>
      </c>
      <c r="H91" s="102"/>
      <c r="I91" s="102"/>
      <c r="J91" s="167"/>
      <c r="K91" s="167"/>
    </row>
    <row r="92" spans="1:11" ht="14.4">
      <c r="A92" s="167"/>
      <c r="B92" s="167"/>
      <c r="C92" s="102">
        <v>9514000</v>
      </c>
      <c r="D92" s="102" t="s">
        <v>131</v>
      </c>
      <c r="E92" s="104">
        <v>2711982</v>
      </c>
      <c r="F92" s="111">
        <v>2258606.1</v>
      </c>
      <c r="G92" s="111">
        <v>-453376.29</v>
      </c>
      <c r="H92" s="102"/>
      <c r="I92" s="102"/>
      <c r="J92" s="167"/>
      <c r="K92" s="167"/>
    </row>
    <row r="93" spans="1:11" ht="14.4">
      <c r="A93" s="167"/>
      <c r="B93" s="167"/>
      <c r="C93" s="102">
        <v>9546000</v>
      </c>
      <c r="D93" s="102" t="s">
        <v>132</v>
      </c>
      <c r="E93" s="104">
        <v>14459</v>
      </c>
      <c r="F93" s="102" t="s">
        <v>67</v>
      </c>
      <c r="G93" s="111">
        <v>-14458.77</v>
      </c>
      <c r="H93" s="102"/>
      <c r="I93" s="102"/>
      <c r="J93" s="167"/>
      <c r="K93" s="167"/>
    </row>
    <row r="94" spans="1:11" ht="14.4">
      <c r="A94" s="167"/>
      <c r="B94" s="167"/>
      <c r="C94" s="102">
        <v>9548000</v>
      </c>
      <c r="D94" s="102" t="s">
        <v>133</v>
      </c>
      <c r="E94" s="104">
        <v>25539185</v>
      </c>
      <c r="F94" s="111">
        <v>24813207.739999998</v>
      </c>
      <c r="G94" s="114">
        <v>-725977.25</v>
      </c>
      <c r="H94" s="102"/>
      <c r="I94" s="102"/>
      <c r="J94" s="167"/>
      <c r="K94" s="167"/>
    </row>
    <row r="95" spans="1:11" ht="14.4">
      <c r="A95" s="167"/>
      <c r="B95" s="167"/>
      <c r="C95" s="102">
        <v>9548100</v>
      </c>
      <c r="D95" s="102" t="s">
        <v>134</v>
      </c>
      <c r="E95" s="102" t="s">
        <v>66</v>
      </c>
      <c r="F95" s="102" t="s">
        <v>67</v>
      </c>
      <c r="G95" s="102" t="s">
        <v>67</v>
      </c>
      <c r="H95" s="102"/>
      <c r="I95" s="102"/>
      <c r="J95" s="167"/>
      <c r="K95" s="167"/>
    </row>
    <row r="96" spans="1:11" ht="14.4">
      <c r="A96" s="167"/>
      <c r="B96" s="167"/>
      <c r="C96" s="102">
        <v>9549000</v>
      </c>
      <c r="D96" s="102" t="s">
        <v>135</v>
      </c>
      <c r="E96" s="104">
        <v>7405528</v>
      </c>
      <c r="F96" s="111">
        <v>8163484.6900000004</v>
      </c>
      <c r="G96" s="114">
        <v>757956.61</v>
      </c>
      <c r="H96" s="102"/>
      <c r="I96" s="102"/>
      <c r="J96" s="167"/>
      <c r="K96" s="167"/>
    </row>
    <row r="97" spans="1:11" ht="14.4">
      <c r="A97" s="167"/>
      <c r="B97" s="167"/>
      <c r="C97" s="102">
        <v>9550000</v>
      </c>
      <c r="D97" s="102" t="s">
        <v>136</v>
      </c>
      <c r="E97" s="102" t="s">
        <v>66</v>
      </c>
      <c r="F97" s="102" t="s">
        <v>67</v>
      </c>
      <c r="G97" s="102" t="s">
        <v>67</v>
      </c>
      <c r="H97" s="102"/>
      <c r="I97" s="102"/>
      <c r="J97" s="167"/>
      <c r="K97" s="167"/>
    </row>
    <row r="98" spans="1:11" ht="14.4">
      <c r="A98" s="167"/>
      <c r="B98" s="167"/>
      <c r="C98" s="102">
        <v>9551000</v>
      </c>
      <c r="D98" s="102" t="s">
        <v>137</v>
      </c>
      <c r="E98" s="102" t="s">
        <v>66</v>
      </c>
      <c r="F98" s="102" t="s">
        <v>67</v>
      </c>
      <c r="G98" s="102" t="s">
        <v>67</v>
      </c>
      <c r="H98" s="102"/>
      <c r="I98" s="102"/>
      <c r="J98" s="167"/>
      <c r="K98" s="167"/>
    </row>
    <row r="99" spans="1:11" ht="14.4">
      <c r="A99" s="167"/>
      <c r="B99" s="167"/>
      <c r="C99" s="102">
        <v>9552000</v>
      </c>
      <c r="D99" s="102" t="s">
        <v>138</v>
      </c>
      <c r="E99" s="104">
        <v>1509293</v>
      </c>
      <c r="F99" s="111">
        <v>1689401.15</v>
      </c>
      <c r="G99" s="111">
        <v>180108.55</v>
      </c>
      <c r="H99" s="102"/>
      <c r="I99" s="102"/>
      <c r="J99" s="167"/>
      <c r="K99" s="167"/>
    </row>
    <row r="100" spans="1:11" ht="14.4">
      <c r="A100" s="167"/>
      <c r="B100" s="167"/>
      <c r="C100" s="102">
        <v>9553000</v>
      </c>
      <c r="D100" s="102" t="s">
        <v>139</v>
      </c>
      <c r="E100" s="104">
        <v>19224483</v>
      </c>
      <c r="F100" s="111">
        <v>23309893.449999999</v>
      </c>
      <c r="G100" s="114">
        <v>4085410.43</v>
      </c>
      <c r="H100" s="102"/>
      <c r="I100" s="102"/>
      <c r="J100" s="167"/>
      <c r="K100" s="167"/>
    </row>
    <row r="101" spans="1:11" ht="14.4">
      <c r="A101" s="167"/>
      <c r="B101" s="167"/>
      <c r="C101" s="102">
        <v>9553100</v>
      </c>
      <c r="D101" s="102" t="s">
        <v>140</v>
      </c>
      <c r="E101" s="102" t="s">
        <v>66</v>
      </c>
      <c r="F101" s="102" t="s">
        <v>67</v>
      </c>
      <c r="G101" s="102" t="s">
        <v>67</v>
      </c>
      <c r="H101" s="102"/>
      <c r="I101" s="102"/>
      <c r="J101" s="167"/>
      <c r="K101" s="167"/>
    </row>
    <row r="102" spans="1:11" ht="14.4">
      <c r="A102" s="167"/>
      <c r="B102" s="167"/>
      <c r="C102" s="102">
        <v>9554000</v>
      </c>
      <c r="D102" s="102" t="s">
        <v>140</v>
      </c>
      <c r="E102" s="104">
        <v>1315928</v>
      </c>
      <c r="F102" s="111">
        <v>1059907.33</v>
      </c>
      <c r="G102" s="111">
        <v>-256020.55</v>
      </c>
      <c r="H102" s="102"/>
      <c r="I102" s="102"/>
      <c r="J102" s="167"/>
      <c r="K102" s="167"/>
    </row>
    <row r="103" spans="1:11" ht="14.4">
      <c r="A103" s="167"/>
      <c r="B103" s="167"/>
      <c r="C103" s="102">
        <v>9555000</v>
      </c>
      <c r="D103" s="102" t="s">
        <v>114</v>
      </c>
      <c r="E103" s="104">
        <v>77775408</v>
      </c>
      <c r="F103" s="111">
        <v>131620057.83</v>
      </c>
      <c r="G103" s="114">
        <v>53844649.549999997</v>
      </c>
      <c r="H103" s="102"/>
      <c r="I103" s="102"/>
      <c r="J103" s="167"/>
      <c r="K103" s="167"/>
    </row>
    <row r="104" spans="1:11" ht="14.4">
      <c r="A104" s="167"/>
      <c r="B104" s="167"/>
      <c r="C104" s="103">
        <v>9555000</v>
      </c>
      <c r="D104" s="102" t="s">
        <v>114</v>
      </c>
      <c r="E104" s="104">
        <v>-77775408</v>
      </c>
      <c r="F104" s="111">
        <v>-131620057.83</v>
      </c>
      <c r="G104" s="114">
        <v>-53844649.549999997</v>
      </c>
      <c r="H104" s="102"/>
      <c r="I104" s="102"/>
      <c r="J104" s="167"/>
      <c r="K104" s="167"/>
    </row>
    <row r="105" spans="1:11" ht="14.4">
      <c r="A105" s="167"/>
      <c r="B105" s="167"/>
      <c r="C105" s="102">
        <v>9556000</v>
      </c>
      <c r="D105" s="102" t="s">
        <v>141</v>
      </c>
      <c r="E105" s="104">
        <v>625916</v>
      </c>
      <c r="F105" s="111">
        <v>623438.34</v>
      </c>
      <c r="G105" s="111">
        <v>-2477.86</v>
      </c>
      <c r="H105" s="102"/>
      <c r="I105" s="102"/>
      <c r="J105" s="167"/>
      <c r="K105" s="167"/>
    </row>
    <row r="106" spans="1:11" ht="14.4">
      <c r="A106" s="167"/>
      <c r="B106" s="167"/>
      <c r="C106" s="102">
        <v>9557000</v>
      </c>
      <c r="D106" s="102" t="s">
        <v>142</v>
      </c>
      <c r="E106" s="102" t="s">
        <v>66</v>
      </c>
      <c r="F106" s="111">
        <v>2999.72</v>
      </c>
      <c r="G106" s="111">
        <v>2999.72</v>
      </c>
      <c r="H106" s="102"/>
      <c r="I106" s="102"/>
      <c r="J106" s="167"/>
      <c r="K106" s="167"/>
    </row>
    <row r="107" spans="1:11" ht="14.4">
      <c r="A107" s="167"/>
      <c r="B107" s="167"/>
      <c r="C107" s="102">
        <v>9560000</v>
      </c>
      <c r="D107" s="102" t="s">
        <v>143</v>
      </c>
      <c r="E107" s="104">
        <v>1052003</v>
      </c>
      <c r="F107" s="111">
        <v>1213611.56</v>
      </c>
      <c r="G107" s="111">
        <v>161608.25</v>
      </c>
      <c r="H107" s="102"/>
      <c r="I107" s="102"/>
      <c r="J107" s="167"/>
      <c r="K107" s="167"/>
    </row>
    <row r="108" spans="1:11" ht="14.4">
      <c r="A108" s="167"/>
      <c r="B108" s="167"/>
      <c r="C108" s="102">
        <v>9561100</v>
      </c>
      <c r="D108" s="102" t="s">
        <v>144</v>
      </c>
      <c r="E108" s="104">
        <v>82643</v>
      </c>
      <c r="F108" s="111">
        <v>82231.58</v>
      </c>
      <c r="G108" s="102">
        <v>-411.31</v>
      </c>
      <c r="H108" s="102"/>
      <c r="I108" s="102"/>
      <c r="J108" s="167"/>
      <c r="K108" s="167"/>
    </row>
    <row r="109" spans="1:11" ht="14.4">
      <c r="A109" s="167"/>
      <c r="B109" s="167"/>
      <c r="C109" s="102">
        <v>9561200</v>
      </c>
      <c r="D109" s="102" t="s">
        <v>145</v>
      </c>
      <c r="E109" s="104">
        <v>1507948</v>
      </c>
      <c r="F109" s="111">
        <v>1517976.98</v>
      </c>
      <c r="G109" s="111">
        <v>10029.33</v>
      </c>
      <c r="H109" s="102"/>
      <c r="I109" s="102"/>
      <c r="J109" s="167"/>
      <c r="K109" s="167"/>
    </row>
    <row r="110" spans="1:11" ht="14.4">
      <c r="A110" s="167"/>
      <c r="B110" s="167"/>
      <c r="C110" s="102">
        <v>9561300</v>
      </c>
      <c r="D110" s="102" t="s">
        <v>146</v>
      </c>
      <c r="E110" s="104">
        <v>969610</v>
      </c>
      <c r="F110" s="111">
        <v>979938.13</v>
      </c>
      <c r="G110" s="111">
        <v>10328.42</v>
      </c>
      <c r="H110" s="102"/>
      <c r="I110" s="102"/>
      <c r="J110" s="167"/>
      <c r="K110" s="167"/>
    </row>
    <row r="111" spans="1:11" ht="14.4">
      <c r="A111" s="167"/>
      <c r="B111" s="167"/>
      <c r="C111" s="102">
        <v>9561400</v>
      </c>
      <c r="D111" s="102" t="s">
        <v>147</v>
      </c>
      <c r="E111" s="102" t="s">
        <v>66</v>
      </c>
      <c r="F111" s="102" t="s">
        <v>67</v>
      </c>
      <c r="G111" s="102" t="s">
        <v>67</v>
      </c>
      <c r="H111" s="102"/>
      <c r="I111" s="102"/>
      <c r="J111" s="167"/>
      <c r="K111" s="167"/>
    </row>
    <row r="112" spans="1:11" ht="14.4">
      <c r="A112" s="167"/>
      <c r="B112" s="167"/>
      <c r="C112" s="102">
        <v>9561500</v>
      </c>
      <c r="D112" s="102" t="s">
        <v>148</v>
      </c>
      <c r="E112" s="102" t="s">
        <v>66</v>
      </c>
      <c r="F112" s="102" t="s">
        <v>67</v>
      </c>
      <c r="G112" s="102" t="s">
        <v>67</v>
      </c>
      <c r="H112" s="102"/>
      <c r="I112" s="102"/>
      <c r="J112" s="167"/>
      <c r="K112" s="167"/>
    </row>
    <row r="113" spans="1:11" ht="14.4">
      <c r="A113" s="167"/>
      <c r="B113" s="167"/>
      <c r="C113" s="102">
        <v>9561600</v>
      </c>
      <c r="D113" s="102" t="s">
        <v>149</v>
      </c>
      <c r="E113" s="102" t="s">
        <v>66</v>
      </c>
      <c r="F113" s="102" t="s">
        <v>67</v>
      </c>
      <c r="G113" s="102" t="s">
        <v>67</v>
      </c>
      <c r="H113" s="102"/>
      <c r="I113" s="102"/>
      <c r="J113" s="167"/>
      <c r="K113" s="167"/>
    </row>
    <row r="114" spans="1:11" ht="14.4">
      <c r="A114" s="167"/>
      <c r="B114" s="167"/>
      <c r="C114" s="102">
        <v>9561700</v>
      </c>
      <c r="D114" s="102" t="s">
        <v>150</v>
      </c>
      <c r="E114" s="102" t="s">
        <v>66</v>
      </c>
      <c r="F114" s="102" t="s">
        <v>67</v>
      </c>
      <c r="G114" s="102" t="s">
        <v>67</v>
      </c>
      <c r="H114" s="102"/>
      <c r="I114" s="102"/>
      <c r="J114" s="167"/>
      <c r="K114" s="167"/>
    </row>
    <row r="115" spans="1:11" ht="14.4">
      <c r="A115" s="167"/>
      <c r="B115" s="167"/>
      <c r="C115" s="102">
        <v>9561800</v>
      </c>
      <c r="D115" s="102" t="s">
        <v>151</v>
      </c>
      <c r="E115" s="104">
        <v>831496</v>
      </c>
      <c r="F115" s="111">
        <v>819115.51</v>
      </c>
      <c r="G115" s="111">
        <v>-12380.13</v>
      </c>
      <c r="H115" s="102"/>
      <c r="I115" s="102"/>
      <c r="J115" s="167"/>
      <c r="K115" s="167"/>
    </row>
    <row r="116" spans="1:11" ht="14.4">
      <c r="A116" s="167"/>
      <c r="B116" s="167"/>
      <c r="C116" s="102">
        <v>9562000</v>
      </c>
      <c r="D116" s="102" t="s">
        <v>152</v>
      </c>
      <c r="E116" s="104">
        <v>1614391</v>
      </c>
      <c r="F116" s="111">
        <v>1418720.12</v>
      </c>
      <c r="G116" s="111">
        <v>-195670.94</v>
      </c>
      <c r="H116" s="102"/>
      <c r="I116" s="102"/>
      <c r="J116" s="167"/>
      <c r="K116" s="167"/>
    </row>
    <row r="117" spans="1:11" ht="14.4">
      <c r="A117" s="167"/>
      <c r="B117" s="167"/>
      <c r="C117" s="102">
        <v>9563000</v>
      </c>
      <c r="D117" s="102" t="s">
        <v>153</v>
      </c>
      <c r="E117" s="104">
        <v>513538</v>
      </c>
      <c r="F117" s="111">
        <v>301350.92</v>
      </c>
      <c r="G117" s="111">
        <v>-212186.99</v>
      </c>
      <c r="H117" s="102"/>
      <c r="I117" s="102"/>
      <c r="J117" s="167"/>
      <c r="K117" s="167"/>
    </row>
    <row r="118" spans="1:11" ht="14.4">
      <c r="A118" s="167"/>
      <c r="B118" s="167"/>
      <c r="C118" s="102">
        <v>9564000</v>
      </c>
      <c r="D118" s="102" t="s">
        <v>154</v>
      </c>
      <c r="E118" s="102" t="s">
        <v>66</v>
      </c>
      <c r="F118" s="102" t="s">
        <v>67</v>
      </c>
      <c r="G118" s="102" t="s">
        <v>67</v>
      </c>
      <c r="H118" s="102"/>
      <c r="I118" s="102"/>
      <c r="J118" s="167"/>
      <c r="K118" s="167"/>
    </row>
    <row r="119" spans="1:11" ht="14.4">
      <c r="A119" s="167"/>
      <c r="B119" s="167"/>
      <c r="C119" s="102">
        <v>9565000</v>
      </c>
      <c r="D119" s="102" t="s">
        <v>155</v>
      </c>
      <c r="E119" s="102" t="s">
        <v>66</v>
      </c>
      <c r="F119" s="102" t="s">
        <v>67</v>
      </c>
      <c r="G119" s="102" t="s">
        <v>67</v>
      </c>
      <c r="H119" s="102"/>
      <c r="I119" s="102"/>
      <c r="J119" s="167"/>
      <c r="K119" s="167"/>
    </row>
    <row r="120" spans="1:11" ht="14.4">
      <c r="A120" s="167"/>
      <c r="B120" s="167"/>
      <c r="C120" s="102">
        <v>9566000</v>
      </c>
      <c r="D120" s="102" t="s">
        <v>156</v>
      </c>
      <c r="E120" s="104">
        <v>1973420</v>
      </c>
      <c r="F120" s="111">
        <v>1675601.64</v>
      </c>
      <c r="G120" s="111">
        <v>-297818.18</v>
      </c>
      <c r="H120" s="102"/>
      <c r="I120" s="102"/>
      <c r="J120" s="167"/>
      <c r="K120" s="167"/>
    </row>
    <row r="121" spans="1:11" ht="14.4">
      <c r="A121" s="167"/>
      <c r="B121" s="167"/>
      <c r="C121" s="102">
        <v>9567000</v>
      </c>
      <c r="D121" s="102" t="s">
        <v>157</v>
      </c>
      <c r="E121" s="104">
        <v>21513</v>
      </c>
      <c r="F121" s="111">
        <v>21512.92</v>
      </c>
      <c r="G121" s="102" t="s">
        <v>67</v>
      </c>
      <c r="H121" s="102"/>
      <c r="I121" s="102"/>
      <c r="J121" s="167"/>
      <c r="K121" s="167"/>
    </row>
    <row r="122" spans="1:11" ht="14.4">
      <c r="A122" s="167"/>
      <c r="B122" s="167"/>
      <c r="C122" s="102">
        <v>9568000</v>
      </c>
      <c r="D122" s="102" t="s">
        <v>158</v>
      </c>
      <c r="E122" s="102" t="s">
        <v>66</v>
      </c>
      <c r="F122" s="102" t="s">
        <v>67</v>
      </c>
      <c r="G122" s="102" t="s">
        <v>67</v>
      </c>
      <c r="H122" s="102"/>
      <c r="I122" s="102"/>
      <c r="J122" s="167"/>
      <c r="K122" s="167"/>
    </row>
    <row r="123" spans="1:11" ht="14.4">
      <c r="A123" s="167"/>
      <c r="B123" s="167"/>
      <c r="C123" s="102">
        <v>9569000</v>
      </c>
      <c r="D123" s="102" t="s">
        <v>159</v>
      </c>
      <c r="E123" s="104">
        <v>2761</v>
      </c>
      <c r="F123" s="111">
        <v>3623.21</v>
      </c>
      <c r="G123" s="102">
        <v>861.9</v>
      </c>
      <c r="H123" s="102"/>
      <c r="I123" s="102"/>
      <c r="J123" s="167"/>
      <c r="K123" s="167"/>
    </row>
    <row r="124" spans="1:11" ht="14.4">
      <c r="A124" s="167"/>
      <c r="B124" s="167"/>
      <c r="C124" s="102">
        <v>9569100</v>
      </c>
      <c r="D124" s="102" t="s">
        <v>160</v>
      </c>
      <c r="E124" s="102" t="s">
        <v>66</v>
      </c>
      <c r="F124" s="102" t="s">
        <v>67</v>
      </c>
      <c r="G124" s="102" t="s">
        <v>67</v>
      </c>
      <c r="H124" s="102"/>
      <c r="I124" s="102"/>
      <c r="J124" s="167"/>
      <c r="K124" s="167"/>
    </row>
    <row r="125" spans="1:11" ht="14.4">
      <c r="A125" s="167"/>
      <c r="B125" s="167"/>
      <c r="C125" s="102">
        <v>9569200</v>
      </c>
      <c r="D125" s="102" t="s">
        <v>161</v>
      </c>
      <c r="E125" s="104">
        <v>1553954</v>
      </c>
      <c r="F125" s="111">
        <v>1675671.37</v>
      </c>
      <c r="G125" s="111">
        <v>121716.95</v>
      </c>
      <c r="H125" s="102"/>
      <c r="I125" s="102"/>
      <c r="J125" s="167"/>
      <c r="K125" s="167"/>
    </row>
    <row r="126" spans="1:11" ht="14.4">
      <c r="A126" s="167"/>
      <c r="B126" s="167"/>
      <c r="C126" s="102">
        <v>9569300</v>
      </c>
      <c r="D126" s="102" t="s">
        <v>162</v>
      </c>
      <c r="E126" s="104">
        <v>315744</v>
      </c>
      <c r="F126" s="111">
        <v>362899.04</v>
      </c>
      <c r="G126" s="111">
        <v>47155.11</v>
      </c>
      <c r="H126" s="102"/>
      <c r="I126" s="102"/>
      <c r="J126" s="167"/>
      <c r="K126" s="167"/>
    </row>
    <row r="127" spans="1:11" ht="14.4">
      <c r="A127" s="167"/>
      <c r="B127" s="167"/>
      <c r="C127" s="102">
        <v>9569400</v>
      </c>
      <c r="D127" s="102" t="s">
        <v>163</v>
      </c>
      <c r="E127" s="102" t="s">
        <v>66</v>
      </c>
      <c r="F127" s="102" t="s">
        <v>67</v>
      </c>
      <c r="G127" s="102" t="s">
        <v>67</v>
      </c>
      <c r="H127" s="102"/>
      <c r="I127" s="102"/>
      <c r="J127" s="167"/>
      <c r="K127" s="167"/>
    </row>
    <row r="128" spans="1:11" ht="14.4">
      <c r="A128" s="167"/>
      <c r="B128" s="167"/>
      <c r="C128" s="102">
        <v>9570000</v>
      </c>
      <c r="D128" s="102" t="s">
        <v>164</v>
      </c>
      <c r="E128" s="104">
        <v>1221018</v>
      </c>
      <c r="F128" s="111">
        <v>1175713.52</v>
      </c>
      <c r="G128" s="111">
        <v>-45304.68</v>
      </c>
      <c r="H128" s="102"/>
      <c r="I128" s="102"/>
      <c r="J128" s="167"/>
      <c r="K128" s="167"/>
    </row>
    <row r="129" spans="1:11" ht="14.4">
      <c r="A129" s="167"/>
      <c r="B129" s="167"/>
      <c r="C129" s="102">
        <v>9571000</v>
      </c>
      <c r="D129" s="102" t="s">
        <v>165</v>
      </c>
      <c r="E129" s="104">
        <v>6242473</v>
      </c>
      <c r="F129" s="111">
        <v>7110558.3499999996</v>
      </c>
      <c r="G129" s="114">
        <v>868085.19</v>
      </c>
      <c r="H129" s="102"/>
      <c r="I129" s="102"/>
      <c r="J129" s="167"/>
      <c r="K129" s="167"/>
    </row>
    <row r="130" spans="1:11" ht="14.4">
      <c r="A130" s="167"/>
      <c r="B130" s="167"/>
      <c r="C130" s="102">
        <v>9572000</v>
      </c>
      <c r="D130" s="102" t="s">
        <v>166</v>
      </c>
      <c r="E130" s="102" t="s">
        <v>66</v>
      </c>
      <c r="F130" s="102" t="s">
        <v>67</v>
      </c>
      <c r="G130" s="102" t="s">
        <v>67</v>
      </c>
      <c r="H130" s="102"/>
      <c r="I130" s="102"/>
      <c r="J130" s="167"/>
      <c r="K130" s="167"/>
    </row>
    <row r="131" spans="1:11" ht="14.4">
      <c r="A131" s="167"/>
      <c r="B131" s="167"/>
      <c r="C131" s="102">
        <v>9573000</v>
      </c>
      <c r="D131" s="102" t="s">
        <v>167</v>
      </c>
      <c r="E131" s="102" t="s">
        <v>66</v>
      </c>
      <c r="F131" s="102" t="s">
        <v>67</v>
      </c>
      <c r="G131" s="102" t="s">
        <v>67</v>
      </c>
      <c r="H131" s="102"/>
      <c r="I131" s="102"/>
      <c r="J131" s="167"/>
      <c r="K131" s="167"/>
    </row>
    <row r="132" spans="1:11" ht="14.4">
      <c r="A132" s="167"/>
      <c r="B132" s="167"/>
      <c r="C132" s="102">
        <v>9580000</v>
      </c>
      <c r="D132" s="102" t="s">
        <v>168</v>
      </c>
      <c r="E132" s="104">
        <v>1528613</v>
      </c>
      <c r="F132" s="111">
        <v>1178517.8799999999</v>
      </c>
      <c r="G132" s="111">
        <v>-350095.24</v>
      </c>
      <c r="H132" s="102"/>
      <c r="I132" s="102"/>
      <c r="J132" s="167"/>
      <c r="K132" s="167"/>
    </row>
    <row r="133" spans="1:11" ht="14.4">
      <c r="A133" s="167"/>
      <c r="B133" s="167"/>
      <c r="C133" s="102">
        <v>9581000</v>
      </c>
      <c r="D133" s="102" t="s">
        <v>169</v>
      </c>
      <c r="E133" s="104">
        <v>1038668</v>
      </c>
      <c r="F133" s="111">
        <v>1044223.33</v>
      </c>
      <c r="G133" s="111">
        <v>5555.31</v>
      </c>
      <c r="H133" s="102"/>
      <c r="I133" s="102"/>
      <c r="J133" s="167"/>
      <c r="K133" s="167"/>
    </row>
    <row r="134" spans="1:11" ht="14.4">
      <c r="A134" s="167"/>
      <c r="B134" s="167"/>
      <c r="C134" s="102">
        <v>9581100</v>
      </c>
      <c r="D134" s="102" t="s">
        <v>170</v>
      </c>
      <c r="E134" s="102" t="s">
        <v>66</v>
      </c>
      <c r="F134" s="102" t="s">
        <v>67</v>
      </c>
      <c r="G134" s="102" t="s">
        <v>67</v>
      </c>
      <c r="H134" s="102"/>
      <c r="I134" s="102"/>
      <c r="J134" s="167"/>
      <c r="K134" s="167"/>
    </row>
    <row r="135" spans="1:11" ht="14.4">
      <c r="A135" s="167"/>
      <c r="B135" s="167"/>
      <c r="C135" s="102">
        <v>9582000</v>
      </c>
      <c r="D135" s="102" t="s">
        <v>171</v>
      </c>
      <c r="E135" s="104">
        <v>1963272</v>
      </c>
      <c r="F135" s="111">
        <v>1768563.62</v>
      </c>
      <c r="G135" s="111">
        <v>-194708.8</v>
      </c>
      <c r="H135" s="102"/>
      <c r="I135" s="102"/>
      <c r="J135" s="167"/>
      <c r="K135" s="167"/>
    </row>
    <row r="136" spans="1:11" ht="14.4">
      <c r="A136" s="167"/>
      <c r="B136" s="167"/>
      <c r="C136" s="102">
        <v>9583000</v>
      </c>
      <c r="D136" s="102" t="s">
        <v>172</v>
      </c>
      <c r="E136" s="104">
        <v>8573081</v>
      </c>
      <c r="F136" s="111">
        <v>8633344.4000000004</v>
      </c>
      <c r="G136" s="111">
        <v>60263.05</v>
      </c>
      <c r="H136" s="102"/>
      <c r="I136" s="102"/>
      <c r="J136" s="167"/>
      <c r="K136" s="167"/>
    </row>
    <row r="137" spans="1:11" ht="14.4">
      <c r="A137" s="167"/>
      <c r="B137" s="167"/>
      <c r="C137" s="102">
        <v>9584000</v>
      </c>
      <c r="D137" s="102" t="s">
        <v>173</v>
      </c>
      <c r="E137" s="104">
        <v>757587</v>
      </c>
      <c r="F137" s="111">
        <v>747573.46</v>
      </c>
      <c r="G137" s="111">
        <v>-10013.35</v>
      </c>
      <c r="H137" s="102"/>
      <c r="I137" s="102"/>
      <c r="J137" s="167"/>
      <c r="K137" s="167"/>
    </row>
    <row r="138" spans="1:11" ht="14.4">
      <c r="A138" s="167"/>
      <c r="B138" s="167"/>
      <c r="C138" s="102">
        <v>9585000</v>
      </c>
      <c r="D138" s="102" t="s">
        <v>174</v>
      </c>
      <c r="E138" s="104">
        <v>2494125</v>
      </c>
      <c r="F138" s="111">
        <v>2171439.0299999998</v>
      </c>
      <c r="G138" s="111">
        <v>-322685.69</v>
      </c>
      <c r="H138" s="102"/>
      <c r="I138" s="102"/>
      <c r="J138" s="167"/>
      <c r="K138" s="167"/>
    </row>
    <row r="139" spans="1:11" ht="14.4">
      <c r="A139" s="167"/>
      <c r="B139" s="167"/>
      <c r="C139" s="102">
        <v>9586000</v>
      </c>
      <c r="D139" s="102" t="s">
        <v>175</v>
      </c>
      <c r="E139" s="104">
        <v>5731527</v>
      </c>
      <c r="F139" s="111">
        <v>6681119.1699999999</v>
      </c>
      <c r="G139" s="114">
        <v>949592.11</v>
      </c>
      <c r="H139" s="102"/>
      <c r="I139" s="102"/>
      <c r="J139" s="167"/>
      <c r="K139" s="167"/>
    </row>
    <row r="140" spans="1:11" ht="14.4">
      <c r="A140" s="167"/>
      <c r="B140" s="167"/>
      <c r="C140" s="102">
        <v>9587000</v>
      </c>
      <c r="D140" s="102" t="s">
        <v>176</v>
      </c>
      <c r="E140" s="104">
        <v>479397</v>
      </c>
      <c r="F140" s="111">
        <v>569217.64</v>
      </c>
      <c r="G140" s="111">
        <v>89821.11</v>
      </c>
      <c r="H140" s="102"/>
      <c r="I140" s="102"/>
      <c r="J140" s="167"/>
      <c r="K140" s="167"/>
    </row>
    <row r="141" spans="1:11" ht="14.4">
      <c r="A141" s="167"/>
      <c r="B141" s="167"/>
      <c r="C141" s="102">
        <v>9588000</v>
      </c>
      <c r="D141" s="102" t="s">
        <v>177</v>
      </c>
      <c r="E141" s="104">
        <v>5263227</v>
      </c>
      <c r="F141" s="111">
        <v>890446.85</v>
      </c>
      <c r="G141" s="114">
        <v>-4372780.3499999996</v>
      </c>
      <c r="H141" s="102"/>
      <c r="I141" s="102"/>
      <c r="J141" s="167"/>
      <c r="K141" s="167"/>
    </row>
    <row r="142" spans="1:11" ht="14.4">
      <c r="A142" s="167"/>
      <c r="B142" s="167"/>
      <c r="C142" s="102">
        <v>9589000</v>
      </c>
      <c r="D142" s="102" t="s">
        <v>178</v>
      </c>
      <c r="E142" s="104">
        <v>360405</v>
      </c>
      <c r="F142" s="111">
        <v>357493.48</v>
      </c>
      <c r="G142" s="111">
        <v>-2911.45</v>
      </c>
      <c r="H142" s="102"/>
      <c r="I142" s="102"/>
      <c r="J142" s="167"/>
      <c r="K142" s="167"/>
    </row>
    <row r="143" spans="1:11" ht="14.4">
      <c r="A143" s="167"/>
      <c r="B143" s="167"/>
      <c r="C143" s="102">
        <v>9590000</v>
      </c>
      <c r="D143" s="102" t="s">
        <v>179</v>
      </c>
      <c r="E143" s="102" t="s">
        <v>66</v>
      </c>
      <c r="F143" s="102" t="s">
        <v>67</v>
      </c>
      <c r="G143" s="102" t="s">
        <v>67</v>
      </c>
      <c r="H143" s="102"/>
      <c r="I143" s="102"/>
      <c r="J143" s="167"/>
      <c r="K143" s="167"/>
    </row>
    <row r="144" spans="1:11" ht="14.4">
      <c r="A144" s="167"/>
      <c r="B144" s="167"/>
      <c r="C144" s="102">
        <v>9591000</v>
      </c>
      <c r="D144" s="102" t="s">
        <v>180</v>
      </c>
      <c r="E144" s="104">
        <v>466207</v>
      </c>
      <c r="F144" s="111">
        <v>613934.43999999994</v>
      </c>
      <c r="G144" s="111">
        <v>147727.01</v>
      </c>
      <c r="H144" s="102"/>
      <c r="I144" s="102"/>
      <c r="J144" s="167"/>
      <c r="K144" s="167"/>
    </row>
    <row r="145" spans="1:11" ht="14.4">
      <c r="A145" s="167"/>
      <c r="B145" s="167"/>
      <c r="C145" s="102">
        <v>9592000</v>
      </c>
      <c r="D145" s="102" t="s">
        <v>181</v>
      </c>
      <c r="E145" s="104">
        <v>2820228</v>
      </c>
      <c r="F145" s="111">
        <v>2643096.9</v>
      </c>
      <c r="G145" s="111">
        <v>-177131.01</v>
      </c>
      <c r="H145" s="102"/>
      <c r="I145" s="102"/>
      <c r="J145" s="167"/>
      <c r="K145" s="167"/>
    </row>
    <row r="146" spans="1:11" ht="14.4">
      <c r="A146" s="167"/>
      <c r="B146" s="167"/>
      <c r="C146" s="102">
        <v>9592100</v>
      </c>
      <c r="D146" s="102" t="s">
        <v>182</v>
      </c>
      <c r="E146" s="102" t="s">
        <v>66</v>
      </c>
      <c r="F146" s="102" t="s">
        <v>67</v>
      </c>
      <c r="G146" s="102" t="s">
        <v>67</v>
      </c>
      <c r="H146" s="102"/>
      <c r="I146" s="102"/>
      <c r="J146" s="167"/>
      <c r="K146" s="167"/>
    </row>
    <row r="147" spans="1:11" ht="14.4">
      <c r="A147" s="167"/>
      <c r="B147" s="167"/>
      <c r="C147" s="102">
        <v>9593000</v>
      </c>
      <c r="D147" s="102" t="s">
        <v>183</v>
      </c>
      <c r="E147" s="104">
        <v>40466518</v>
      </c>
      <c r="F147" s="111">
        <v>37337254.039999999</v>
      </c>
      <c r="G147" s="114">
        <v>-3129263.92</v>
      </c>
      <c r="H147" s="102"/>
      <c r="I147" s="102"/>
      <c r="J147" s="167"/>
      <c r="K147" s="167"/>
    </row>
    <row r="148" spans="1:11" ht="14.4">
      <c r="A148" s="167"/>
      <c r="B148" s="167"/>
      <c r="C148" s="102">
        <v>9594000</v>
      </c>
      <c r="D148" s="102" t="s">
        <v>184</v>
      </c>
      <c r="E148" s="104">
        <v>6002488</v>
      </c>
      <c r="F148" s="111">
        <v>4446814.83</v>
      </c>
      <c r="G148" s="114">
        <v>-1555673.01</v>
      </c>
      <c r="H148" s="102"/>
      <c r="I148" s="102"/>
      <c r="J148" s="167"/>
      <c r="K148" s="167"/>
    </row>
    <row r="149" spans="1:11" ht="14.4">
      <c r="A149" s="167"/>
      <c r="B149" s="167"/>
      <c r="C149" s="102">
        <v>9595000</v>
      </c>
      <c r="D149" s="102" t="s">
        <v>185</v>
      </c>
      <c r="E149" s="104">
        <v>327491</v>
      </c>
      <c r="F149" s="111">
        <v>394234.48</v>
      </c>
      <c r="G149" s="111">
        <v>66743.39</v>
      </c>
      <c r="H149" s="102"/>
      <c r="I149" s="102"/>
      <c r="J149" s="167"/>
      <c r="K149" s="167"/>
    </row>
    <row r="150" spans="1:11" ht="14.4">
      <c r="A150" s="167"/>
      <c r="B150" s="167"/>
      <c r="C150" s="102">
        <v>9596000</v>
      </c>
      <c r="D150" s="102" t="s">
        <v>186</v>
      </c>
      <c r="E150" s="104">
        <v>1459182</v>
      </c>
      <c r="F150" s="111">
        <v>1503474.71</v>
      </c>
      <c r="G150" s="111">
        <v>44292.66</v>
      </c>
      <c r="H150" s="102"/>
      <c r="I150" s="102"/>
      <c r="J150" s="167"/>
      <c r="K150" s="167"/>
    </row>
    <row r="151" spans="1:11" ht="14.4">
      <c r="A151" s="167"/>
      <c r="B151" s="167"/>
      <c r="C151" s="102">
        <v>9597000</v>
      </c>
      <c r="D151" s="102" t="s">
        <v>187</v>
      </c>
      <c r="E151" s="104">
        <v>449577</v>
      </c>
      <c r="F151" s="111">
        <v>493191.97</v>
      </c>
      <c r="G151" s="111">
        <v>43615.21</v>
      </c>
      <c r="H151" s="102"/>
      <c r="I151" s="102"/>
      <c r="J151" s="167"/>
      <c r="K151" s="167"/>
    </row>
    <row r="152" spans="1:11" ht="14.4">
      <c r="A152" s="167"/>
      <c r="B152" s="167"/>
      <c r="C152" s="102">
        <v>9598000</v>
      </c>
      <c r="D152" s="102" t="s">
        <v>188</v>
      </c>
      <c r="E152" s="102" t="s">
        <v>66</v>
      </c>
      <c r="F152" s="102" t="s">
        <v>67</v>
      </c>
      <c r="G152" s="102" t="s">
        <v>67</v>
      </c>
      <c r="H152" s="102"/>
      <c r="I152" s="102"/>
      <c r="J152" s="167"/>
      <c r="K152" s="167"/>
    </row>
    <row r="153" spans="1:11" ht="14.4">
      <c r="A153" s="167"/>
      <c r="B153" s="167"/>
      <c r="C153" s="102">
        <v>9901000</v>
      </c>
      <c r="D153" s="102" t="s">
        <v>189</v>
      </c>
      <c r="E153" s="104">
        <v>432190</v>
      </c>
      <c r="F153" s="111">
        <v>531894.64</v>
      </c>
      <c r="G153" s="111">
        <v>99704.83</v>
      </c>
      <c r="H153" s="102"/>
      <c r="I153" s="102"/>
      <c r="J153" s="167"/>
      <c r="K153" s="167"/>
    </row>
    <row r="154" spans="1:11" ht="14.4">
      <c r="A154" s="167"/>
      <c r="B154" s="167"/>
      <c r="C154" s="102">
        <v>9902000</v>
      </c>
      <c r="D154" s="102" t="s">
        <v>190</v>
      </c>
      <c r="E154" s="104">
        <v>3283332</v>
      </c>
      <c r="F154" s="111">
        <v>2413082.14</v>
      </c>
      <c r="G154" s="114">
        <v>-870249.45</v>
      </c>
      <c r="H154" s="102"/>
      <c r="I154" s="102"/>
      <c r="J154" s="167"/>
      <c r="K154" s="167"/>
    </row>
    <row r="155" spans="1:11" ht="14.4">
      <c r="A155" s="167"/>
      <c r="B155" s="167"/>
      <c r="C155" s="102">
        <v>9903000</v>
      </c>
      <c r="D155" s="102" t="s">
        <v>191</v>
      </c>
      <c r="E155" s="104">
        <v>30920528</v>
      </c>
      <c r="F155" s="111">
        <v>30812526.91</v>
      </c>
      <c r="G155" s="111">
        <v>-108001.16</v>
      </c>
      <c r="H155" s="102"/>
      <c r="I155" s="102"/>
      <c r="J155" s="167"/>
      <c r="K155" s="167"/>
    </row>
    <row r="156" spans="1:11" ht="14.4">
      <c r="A156" s="167"/>
      <c r="B156" s="167"/>
      <c r="C156" s="102">
        <v>9904000</v>
      </c>
      <c r="D156" s="102" t="s">
        <v>192</v>
      </c>
      <c r="E156" s="104">
        <v>8963683</v>
      </c>
      <c r="F156" s="111">
        <v>7053312.4299999997</v>
      </c>
      <c r="G156" s="114">
        <v>-1910370.57</v>
      </c>
      <c r="H156" s="102"/>
      <c r="I156" s="102"/>
      <c r="J156" s="167"/>
      <c r="K156" s="167"/>
    </row>
    <row r="157" spans="1:11" ht="14.4">
      <c r="A157" s="167"/>
      <c r="B157" s="167"/>
      <c r="C157" s="102">
        <v>9905000</v>
      </c>
      <c r="D157" s="102" t="s">
        <v>193</v>
      </c>
      <c r="E157" s="102" t="s">
        <v>66</v>
      </c>
      <c r="F157" s="102" t="s">
        <v>67</v>
      </c>
      <c r="G157" s="102" t="s">
        <v>67</v>
      </c>
      <c r="H157" s="102"/>
      <c r="I157" s="102"/>
      <c r="J157" s="167"/>
      <c r="K157" s="167"/>
    </row>
    <row r="158" spans="1:11" ht="14.4">
      <c r="A158" s="167"/>
      <c r="B158" s="167"/>
      <c r="C158" s="102">
        <v>9907000</v>
      </c>
      <c r="D158" s="102" t="s">
        <v>194</v>
      </c>
      <c r="E158" s="102" t="s">
        <v>66</v>
      </c>
      <c r="F158" s="102" t="s">
        <v>67</v>
      </c>
      <c r="G158" s="102" t="s">
        <v>67</v>
      </c>
      <c r="H158" s="102"/>
      <c r="I158" s="102"/>
      <c r="J158" s="167"/>
      <c r="K158" s="167"/>
    </row>
    <row r="159" spans="1:11" ht="14.4">
      <c r="A159" s="167"/>
      <c r="B159" s="167"/>
      <c r="C159" s="102">
        <v>9908000</v>
      </c>
      <c r="D159" s="102" t="s">
        <v>195</v>
      </c>
      <c r="E159" s="104">
        <v>44708532</v>
      </c>
      <c r="F159" s="111">
        <v>44385336.609999999</v>
      </c>
      <c r="G159" s="111">
        <v>-323195.71999999997</v>
      </c>
      <c r="H159" s="102"/>
      <c r="I159" s="102"/>
      <c r="J159" s="167"/>
      <c r="K159" s="167"/>
    </row>
    <row r="160" spans="1:11" ht="14.4">
      <c r="A160" s="167"/>
      <c r="B160" s="167"/>
      <c r="C160" s="102">
        <v>9909000</v>
      </c>
      <c r="D160" s="102" t="s">
        <v>196</v>
      </c>
      <c r="E160" s="104">
        <v>2014460</v>
      </c>
      <c r="F160" s="111">
        <v>1403087.56</v>
      </c>
      <c r="G160" s="114">
        <v>-611372.72</v>
      </c>
      <c r="H160" s="102"/>
      <c r="I160" s="102"/>
      <c r="J160" s="167"/>
      <c r="K160" s="167"/>
    </row>
    <row r="161" spans="1:11" ht="14.4">
      <c r="A161" s="167"/>
      <c r="B161" s="167"/>
      <c r="C161" s="102">
        <v>9910000</v>
      </c>
      <c r="D161" s="102" t="s">
        <v>197</v>
      </c>
      <c r="E161" s="102" t="s">
        <v>66</v>
      </c>
      <c r="F161" s="102" t="s">
        <v>67</v>
      </c>
      <c r="G161" s="102" t="s">
        <v>67</v>
      </c>
      <c r="H161" s="102"/>
      <c r="I161" s="102"/>
      <c r="J161" s="167"/>
      <c r="K161" s="167"/>
    </row>
    <row r="162" spans="1:11" ht="14.4">
      <c r="A162" s="167"/>
      <c r="B162" s="167"/>
      <c r="C162" s="102">
        <v>9911000</v>
      </c>
      <c r="D162" s="102" t="s">
        <v>198</v>
      </c>
      <c r="E162" s="102" t="s">
        <v>66</v>
      </c>
      <c r="F162" s="102" t="s">
        <v>67</v>
      </c>
      <c r="G162" s="102" t="s">
        <v>67</v>
      </c>
      <c r="H162" s="102"/>
      <c r="I162" s="102"/>
      <c r="J162" s="167"/>
      <c r="K162" s="167"/>
    </row>
    <row r="163" spans="1:11" ht="14.4">
      <c r="A163" s="167"/>
      <c r="B163" s="167"/>
      <c r="C163" s="102">
        <v>9912000</v>
      </c>
      <c r="D163" s="102" t="s">
        <v>199</v>
      </c>
      <c r="E163" s="104">
        <v>356077</v>
      </c>
      <c r="F163" s="111">
        <v>322743.17</v>
      </c>
      <c r="G163" s="111">
        <v>-33333.86</v>
      </c>
      <c r="H163" s="102"/>
      <c r="I163" s="102"/>
      <c r="J163" s="167"/>
      <c r="K163" s="167"/>
    </row>
    <row r="164" spans="1:11" ht="14.4">
      <c r="A164" s="167"/>
      <c r="B164" s="167"/>
      <c r="C164" s="102">
        <v>9913000</v>
      </c>
      <c r="D164" s="102" t="s">
        <v>200</v>
      </c>
      <c r="E164" s="104">
        <v>350836</v>
      </c>
      <c r="F164" s="102" t="s">
        <v>67</v>
      </c>
      <c r="G164" s="111">
        <v>-350835.75</v>
      </c>
      <c r="H164" s="102"/>
      <c r="I164" s="102"/>
      <c r="J164" s="167"/>
      <c r="K164" s="167"/>
    </row>
    <row r="165" spans="1:11" ht="14.4">
      <c r="A165" s="167"/>
      <c r="B165" s="167"/>
      <c r="C165" s="102">
        <v>9916000</v>
      </c>
      <c r="D165" s="102" t="s">
        <v>201</v>
      </c>
      <c r="E165" s="102" t="s">
        <v>66</v>
      </c>
      <c r="F165" s="102" t="s">
        <v>67</v>
      </c>
      <c r="G165" s="102" t="s">
        <v>67</v>
      </c>
      <c r="H165" s="102"/>
      <c r="I165" s="102"/>
      <c r="J165" s="167"/>
      <c r="K165" s="167"/>
    </row>
    <row r="166" spans="1:11" ht="14.4">
      <c r="A166" s="167"/>
      <c r="B166" s="167"/>
      <c r="C166" s="102">
        <v>9920000</v>
      </c>
      <c r="D166" s="102" t="s">
        <v>202</v>
      </c>
      <c r="E166" s="104">
        <v>74358054</v>
      </c>
      <c r="F166" s="111">
        <v>84254342.450000003</v>
      </c>
      <c r="G166" s="114">
        <v>9896288.3300000001</v>
      </c>
      <c r="H166" s="102"/>
      <c r="I166" s="102"/>
      <c r="J166" s="167"/>
      <c r="K166" s="167"/>
    </row>
    <row r="167" spans="1:11" ht="14.4">
      <c r="A167" s="167"/>
      <c r="B167" s="167"/>
      <c r="C167" s="102">
        <v>9921000</v>
      </c>
      <c r="D167" s="102" t="s">
        <v>203</v>
      </c>
      <c r="E167" s="104">
        <v>6078581</v>
      </c>
      <c r="F167" s="111">
        <v>5985127.8499999996</v>
      </c>
      <c r="G167" s="111">
        <v>-93453.25</v>
      </c>
      <c r="H167" s="102"/>
      <c r="I167" s="102"/>
      <c r="J167" s="167"/>
      <c r="K167" s="167"/>
    </row>
    <row r="168" spans="1:11" ht="14.4">
      <c r="A168" s="167"/>
      <c r="B168" s="167"/>
      <c r="C168" s="102">
        <v>9922000</v>
      </c>
      <c r="D168" s="102" t="s">
        <v>204</v>
      </c>
      <c r="E168" s="104">
        <v>-57848110</v>
      </c>
      <c r="F168" s="111">
        <v>-59674781.740000002</v>
      </c>
      <c r="G168" s="114">
        <v>-1826671.8</v>
      </c>
      <c r="H168" s="102"/>
      <c r="I168" s="102"/>
      <c r="J168" s="167"/>
      <c r="K168" s="167"/>
    </row>
    <row r="169" spans="1:11" ht="14.4">
      <c r="A169" s="167"/>
      <c r="B169" s="167"/>
      <c r="C169" s="102">
        <v>9923000</v>
      </c>
      <c r="D169" s="102" t="s">
        <v>205</v>
      </c>
      <c r="E169" s="104">
        <v>32410093</v>
      </c>
      <c r="F169" s="111">
        <v>30293889.390000001</v>
      </c>
      <c r="G169" s="114">
        <v>-2116203.56</v>
      </c>
      <c r="H169" s="102"/>
      <c r="I169" s="102"/>
      <c r="J169" s="167"/>
      <c r="K169" s="167"/>
    </row>
    <row r="170" spans="1:11" ht="14.4">
      <c r="A170" s="167"/>
      <c r="B170" s="167"/>
      <c r="C170" s="102">
        <v>9924000</v>
      </c>
      <c r="D170" s="102" t="s">
        <v>206</v>
      </c>
      <c r="E170" s="104">
        <v>120816644</v>
      </c>
      <c r="F170" s="111">
        <v>60955179.039999999</v>
      </c>
      <c r="G170" s="114">
        <v>-59861465.43</v>
      </c>
      <c r="H170" s="102"/>
      <c r="I170" s="102"/>
      <c r="J170" s="167"/>
      <c r="K170" s="167"/>
    </row>
    <row r="171" spans="1:11" ht="14.4">
      <c r="A171" s="167"/>
      <c r="B171" s="167"/>
      <c r="C171" s="102">
        <v>9925000</v>
      </c>
      <c r="D171" s="102" t="s">
        <v>207</v>
      </c>
      <c r="E171" s="104">
        <v>20144488</v>
      </c>
      <c r="F171" s="111">
        <v>19853698.379999999</v>
      </c>
      <c r="G171" s="111">
        <v>-290789.23</v>
      </c>
      <c r="H171" s="102"/>
      <c r="I171" s="102"/>
      <c r="J171" s="167"/>
      <c r="K171" s="167"/>
    </row>
    <row r="172" spans="1:11" ht="14.4">
      <c r="A172" s="167"/>
      <c r="B172" s="167"/>
      <c r="C172" s="102">
        <v>9926000</v>
      </c>
      <c r="D172" s="102" t="s">
        <v>208</v>
      </c>
      <c r="E172" s="104">
        <v>36061877</v>
      </c>
      <c r="F172" s="111">
        <v>41645155.340000004</v>
      </c>
      <c r="G172" s="114">
        <v>5583278.4800000004</v>
      </c>
      <c r="H172" s="102"/>
      <c r="I172" s="102"/>
      <c r="J172" s="167"/>
      <c r="K172" s="167"/>
    </row>
    <row r="173" spans="1:11" ht="14.4">
      <c r="A173" s="167"/>
      <c r="B173" s="167"/>
      <c r="C173" s="102">
        <v>9927000</v>
      </c>
      <c r="D173" s="102" t="s">
        <v>209</v>
      </c>
      <c r="E173" s="102" t="s">
        <v>66</v>
      </c>
      <c r="F173" s="102" t="s">
        <v>67</v>
      </c>
      <c r="G173" s="102" t="s">
        <v>67</v>
      </c>
      <c r="H173" s="102"/>
      <c r="I173" s="102"/>
      <c r="J173" s="167"/>
      <c r="K173" s="167"/>
    </row>
    <row r="174" spans="1:11" ht="14.4">
      <c r="A174" s="167"/>
      <c r="B174" s="167"/>
      <c r="C174" s="102">
        <v>9928000</v>
      </c>
      <c r="D174" s="102" t="s">
        <v>210</v>
      </c>
      <c r="E174" s="104">
        <v>1516966</v>
      </c>
      <c r="F174" s="111">
        <v>1699939.87</v>
      </c>
      <c r="G174" s="111">
        <v>182974.13</v>
      </c>
      <c r="H174" s="102"/>
      <c r="I174" s="102"/>
      <c r="J174" s="167"/>
      <c r="K174" s="167"/>
    </row>
    <row r="175" spans="1:11" ht="14.4">
      <c r="A175" s="167"/>
      <c r="B175" s="167"/>
      <c r="C175" s="102">
        <v>9929000</v>
      </c>
      <c r="D175" s="102" t="s">
        <v>211</v>
      </c>
      <c r="E175" s="102" t="s">
        <v>66</v>
      </c>
      <c r="F175" s="102" t="s">
        <v>67</v>
      </c>
      <c r="G175" s="102" t="s">
        <v>67</v>
      </c>
      <c r="H175" s="102"/>
      <c r="I175" s="102"/>
      <c r="J175" s="167"/>
      <c r="K175" s="167"/>
    </row>
    <row r="176" spans="1:11" ht="14.4">
      <c r="A176" s="167"/>
      <c r="B176" s="167"/>
      <c r="C176" s="102">
        <v>9930100</v>
      </c>
      <c r="D176" s="102" t="s">
        <v>212</v>
      </c>
      <c r="E176" s="104">
        <v>896051</v>
      </c>
      <c r="F176" s="111">
        <v>206906.84</v>
      </c>
      <c r="G176" s="114">
        <v>-689144.1</v>
      </c>
      <c r="H176" s="102"/>
      <c r="I176" s="102"/>
      <c r="J176" s="167"/>
      <c r="K176" s="167"/>
    </row>
    <row r="177" spans="1:11" ht="14.4">
      <c r="A177" s="167"/>
      <c r="B177" s="167"/>
      <c r="C177" s="102">
        <v>9930200</v>
      </c>
      <c r="D177" s="102" t="s">
        <v>213</v>
      </c>
      <c r="E177" s="104">
        <v>18436026</v>
      </c>
      <c r="F177" s="111">
        <v>21412234.43</v>
      </c>
      <c r="G177" s="114">
        <v>2976207.97</v>
      </c>
      <c r="H177" s="102"/>
      <c r="I177" s="102"/>
      <c r="J177" s="167"/>
      <c r="K177" s="167"/>
    </row>
    <row r="178" spans="1:11" ht="14.4">
      <c r="A178" s="167"/>
      <c r="B178" s="167"/>
      <c r="C178" s="102">
        <v>9931000</v>
      </c>
      <c r="D178" s="102" t="s">
        <v>214</v>
      </c>
      <c r="E178" s="104">
        <v>1688389</v>
      </c>
      <c r="F178" s="111">
        <v>1659101.87</v>
      </c>
      <c r="G178" s="111">
        <v>-29286.82</v>
      </c>
      <c r="H178" s="102"/>
      <c r="I178" s="102"/>
      <c r="J178" s="167"/>
      <c r="K178" s="167"/>
    </row>
    <row r="179" spans="1:11" ht="14.4">
      <c r="A179" s="167"/>
      <c r="B179" s="167"/>
      <c r="C179" s="102">
        <v>9932000</v>
      </c>
      <c r="D179" s="102" t="s">
        <v>215</v>
      </c>
      <c r="E179" s="102" t="s">
        <v>66</v>
      </c>
      <c r="F179" s="102" t="s">
        <v>67</v>
      </c>
      <c r="G179" s="102" t="s">
        <v>67</v>
      </c>
      <c r="H179" s="102"/>
      <c r="I179" s="102"/>
      <c r="J179" s="167"/>
      <c r="K179" s="167"/>
    </row>
    <row r="180" spans="1:11" ht="14.4">
      <c r="A180" s="167"/>
      <c r="B180" s="167"/>
      <c r="C180" s="102">
        <v>9935000</v>
      </c>
      <c r="D180" s="102" t="s">
        <v>216</v>
      </c>
      <c r="E180" s="104">
        <v>1148448</v>
      </c>
      <c r="F180" s="111">
        <v>1506945.61</v>
      </c>
      <c r="G180" s="111">
        <v>358497.71</v>
      </c>
      <c r="H180" s="102"/>
      <c r="I180" s="102"/>
      <c r="J180" s="167"/>
      <c r="K180" s="167"/>
    </row>
    <row r="181" spans="1:11" ht="14.4">
      <c r="A181" s="167"/>
      <c r="B181" s="167"/>
      <c r="C181" s="102">
        <v>9999998</v>
      </c>
      <c r="D181" s="102" t="s">
        <v>217</v>
      </c>
      <c r="E181" s="104">
        <v>-3648466333</v>
      </c>
      <c r="F181" s="111">
        <v>-3637344879.6799998</v>
      </c>
      <c r="G181" s="114">
        <v>11121453.789999999</v>
      </c>
      <c r="H181" s="102"/>
      <c r="I181" s="102"/>
      <c r="J181" s="167"/>
      <c r="K181" s="167"/>
    </row>
    <row r="182" spans="1:11" ht="14.4">
      <c r="A182" s="167"/>
      <c r="B182" s="167"/>
      <c r="C182" s="102">
        <v>9999999</v>
      </c>
      <c r="D182" s="102" t="s">
        <v>218</v>
      </c>
      <c r="E182" s="104">
        <v>3648466333</v>
      </c>
      <c r="F182" s="111">
        <v>3637344879.6799998</v>
      </c>
      <c r="G182" s="114">
        <v>-11121453.789999999</v>
      </c>
      <c r="H182" s="102"/>
      <c r="I182" s="102"/>
      <c r="J182" s="167"/>
      <c r="K182" s="167"/>
    </row>
    <row r="183" spans="1:11" ht="14.4">
      <c r="A183" s="167"/>
      <c r="B183" s="167"/>
      <c r="C183" s="102">
        <v>4073051</v>
      </c>
      <c r="D183" s="102" t="s">
        <v>219</v>
      </c>
      <c r="E183" s="102" t="s">
        <v>66</v>
      </c>
      <c r="F183" s="111">
        <v>21849</v>
      </c>
      <c r="G183" s="111">
        <v>21849</v>
      </c>
      <c r="H183" s="102"/>
      <c r="I183" s="102"/>
      <c r="J183" s="167"/>
      <c r="K183" s="167"/>
    </row>
    <row r="184" spans="1:11" ht="14.4">
      <c r="A184" s="167"/>
      <c r="B184" s="167"/>
      <c r="C184" s="102">
        <v>4073041</v>
      </c>
      <c r="D184" s="102" t="s">
        <v>220</v>
      </c>
      <c r="E184" s="102" t="s">
        <v>66</v>
      </c>
      <c r="F184" s="102" t="s">
        <v>67</v>
      </c>
      <c r="G184" s="102" t="s">
        <v>67</v>
      </c>
      <c r="H184" s="102"/>
      <c r="I184" s="102"/>
      <c r="J184" s="167"/>
      <c r="K184" s="167"/>
    </row>
    <row r="185" spans="1:11" ht="14.4">
      <c r="A185" s="167"/>
      <c r="B185" s="167"/>
      <c r="C185" s="102">
        <v>4073091</v>
      </c>
      <c r="D185" s="102" t="s">
        <v>221</v>
      </c>
      <c r="E185" s="102" t="s">
        <v>66</v>
      </c>
      <c r="F185" s="102" t="s">
        <v>67</v>
      </c>
      <c r="G185" s="102" t="s">
        <v>67</v>
      </c>
      <c r="H185" s="102"/>
      <c r="I185" s="102"/>
      <c r="J185" s="167"/>
      <c r="K185" s="167"/>
    </row>
    <row r="186" spans="1:11" ht="14.4">
      <c r="A186" s="167"/>
      <c r="B186" s="167"/>
      <c r="C186" s="102">
        <v>4074050</v>
      </c>
      <c r="D186" s="102" t="s">
        <v>222</v>
      </c>
      <c r="E186" s="102">
        <v>-8</v>
      </c>
      <c r="F186" s="102" t="s">
        <v>66</v>
      </c>
      <c r="G186" s="102">
        <v>8</v>
      </c>
      <c r="H186" s="102"/>
      <c r="I186" s="102"/>
      <c r="J186" s="167"/>
      <c r="K186" s="167"/>
    </row>
    <row r="187" spans="1:11" ht="14.4">
      <c r="A187" s="167"/>
      <c r="B187" s="167"/>
      <c r="C187" s="102">
        <v>4074040</v>
      </c>
      <c r="D187" s="102" t="s">
        <v>223</v>
      </c>
      <c r="E187" s="104">
        <v>-1412385</v>
      </c>
      <c r="F187" s="111">
        <v>-3753796</v>
      </c>
      <c r="G187" s="114">
        <v>-2341411</v>
      </c>
      <c r="H187" s="102"/>
      <c r="I187" s="102"/>
      <c r="J187" s="167"/>
      <c r="K187" s="167"/>
    </row>
    <row r="188" spans="1:11" ht="14.4">
      <c r="A188" s="167"/>
      <c r="B188" s="167"/>
      <c r="C188" s="102">
        <v>4074090</v>
      </c>
      <c r="D188" s="102" t="s">
        <v>224</v>
      </c>
      <c r="E188" s="104">
        <v>-6695672</v>
      </c>
      <c r="F188" s="111">
        <v>-3820391</v>
      </c>
      <c r="G188" s="114">
        <v>2875281</v>
      </c>
      <c r="H188" s="102"/>
      <c r="I188" s="102"/>
      <c r="J188" s="167"/>
      <c r="K188" s="167"/>
    </row>
    <row r="189" spans="1:11" ht="14.4">
      <c r="A189" s="167"/>
      <c r="B189" s="167"/>
      <c r="C189" s="102">
        <v>4073212</v>
      </c>
      <c r="D189" s="102" t="s">
        <v>225</v>
      </c>
      <c r="E189" s="104">
        <v>17246475</v>
      </c>
      <c r="F189" s="111">
        <v>18031637.91</v>
      </c>
      <c r="G189" s="114">
        <v>785162.53</v>
      </c>
      <c r="H189" s="102"/>
      <c r="I189" s="102"/>
      <c r="J189" s="167"/>
      <c r="K189" s="167"/>
    </row>
    <row r="190" spans="1:11" ht="14.4">
      <c r="A190" s="167"/>
      <c r="B190" s="167"/>
      <c r="C190" s="102">
        <v>4074212</v>
      </c>
      <c r="D190" s="102" t="s">
        <v>226</v>
      </c>
      <c r="E190" s="102" t="s">
        <v>66</v>
      </c>
      <c r="F190" s="102" t="s">
        <v>67</v>
      </c>
      <c r="G190" s="102" t="s">
        <v>67</v>
      </c>
      <c r="H190" s="102"/>
      <c r="I190" s="102"/>
      <c r="J190" s="167"/>
      <c r="K190" s="167"/>
    </row>
    <row r="191" spans="1:11" ht="14.4">
      <c r="A191" s="167"/>
      <c r="B191" s="167"/>
      <c r="C191" s="102" t="s">
        <v>227</v>
      </c>
      <c r="D191" s="102"/>
      <c r="E191" s="104">
        <v>62326</v>
      </c>
      <c r="F191" s="111">
        <v>57757</v>
      </c>
      <c r="G191" s="111">
        <v>-4569</v>
      </c>
      <c r="H191" s="102"/>
      <c r="I191" s="102"/>
      <c r="J191" s="167"/>
      <c r="K191" s="167"/>
    </row>
    <row r="192" spans="1:11" ht="15.6">
      <c r="A192" s="167"/>
      <c r="B192" s="167"/>
      <c r="C192" s="167"/>
      <c r="D192" s="102"/>
      <c r="E192" s="106" t="s">
        <v>107</v>
      </c>
      <c r="F192" s="102" t="s">
        <v>107</v>
      </c>
      <c r="G192" s="102"/>
      <c r="H192" s="102"/>
      <c r="I192" s="102"/>
      <c r="J192" s="167"/>
      <c r="K192" s="167"/>
    </row>
    <row r="193" spans="1:11" ht="14.4">
      <c r="A193" s="170"/>
      <c r="B193" s="170"/>
      <c r="C193" s="108" t="s">
        <v>96</v>
      </c>
      <c r="D193" s="108"/>
      <c r="E193" s="115">
        <v>555700799.03999996</v>
      </c>
      <c r="F193" s="115">
        <v>502343792.68000001</v>
      </c>
      <c r="G193" s="116">
        <v>-53357006.359999999</v>
      </c>
      <c r="H193" s="108"/>
      <c r="I193" s="108"/>
      <c r="J193" s="170"/>
      <c r="K193" s="170"/>
    </row>
    <row r="194" spans="1:11" ht="14.4">
      <c r="A194" s="168"/>
      <c r="B194" s="168"/>
      <c r="C194" s="168"/>
      <c r="D194" s="43"/>
      <c r="E194" s="110" t="s">
        <v>97</v>
      </c>
      <c r="F194" s="43"/>
      <c r="G194" s="43"/>
      <c r="H194" s="43"/>
      <c r="I194" s="43"/>
      <c r="J194" s="168"/>
      <c r="K194" s="168"/>
    </row>
    <row r="195" spans="1:11" ht="14.4">
      <c r="A195" s="168"/>
      <c r="B195" s="168"/>
      <c r="C195" s="168"/>
      <c r="D195" s="43"/>
      <c r="E195" s="43"/>
      <c r="F195" s="43"/>
      <c r="G195" s="43"/>
      <c r="H195" s="43"/>
      <c r="I195" s="43"/>
      <c r="J195" s="168"/>
      <c r="K195" s="168"/>
    </row>
    <row r="196" spans="1:11" ht="14.4">
      <c r="A196" s="168"/>
      <c r="B196" s="168"/>
      <c r="C196" s="168"/>
      <c r="D196" s="43"/>
      <c r="E196" s="43"/>
      <c r="F196" s="43"/>
      <c r="G196" s="43"/>
      <c r="H196" s="43"/>
      <c r="I196" s="43"/>
      <c r="J196" s="168"/>
      <c r="K196" s="168"/>
    </row>
    <row r="197" spans="1:11" ht="14.4">
      <c r="A197" s="168"/>
      <c r="B197" s="168"/>
      <c r="C197" s="168"/>
      <c r="D197" s="43"/>
      <c r="E197" s="43"/>
      <c r="F197" s="43"/>
      <c r="G197" s="43"/>
      <c r="H197" s="43"/>
      <c r="I197" s="43"/>
      <c r="J197" s="168"/>
      <c r="K197" s="168"/>
    </row>
    <row r="198" spans="1:11" ht="14.4">
      <c r="A198" s="168"/>
      <c r="B198" s="168"/>
      <c r="C198" s="169" t="s">
        <v>228</v>
      </c>
      <c r="D198" s="169"/>
      <c r="E198" s="169"/>
      <c r="F198" s="43"/>
      <c r="G198" s="43"/>
      <c r="H198" s="43"/>
      <c r="I198" s="43"/>
      <c r="J198" s="168"/>
      <c r="K198" s="168"/>
    </row>
    <row r="199" spans="1:11" ht="14.4">
      <c r="A199" s="168"/>
      <c r="B199" s="168"/>
      <c r="C199" s="100" t="s">
        <v>55</v>
      </c>
      <c r="D199" s="100" t="s">
        <v>56</v>
      </c>
      <c r="E199" s="100" t="s">
        <v>100</v>
      </c>
      <c r="F199" s="43"/>
      <c r="G199" s="43"/>
      <c r="H199" s="43"/>
      <c r="I199" s="43"/>
      <c r="J199" s="168"/>
      <c r="K199" s="168"/>
    </row>
    <row r="200" spans="1:11" ht="14.4">
      <c r="A200" s="167"/>
      <c r="B200" s="167"/>
      <c r="C200" s="103">
        <v>9403000</v>
      </c>
      <c r="D200" s="102" t="s">
        <v>229</v>
      </c>
      <c r="E200" s="104">
        <v>389925595</v>
      </c>
      <c r="F200" s="102"/>
      <c r="G200" s="102"/>
      <c r="H200" s="102"/>
      <c r="I200" s="102"/>
      <c r="J200" s="167"/>
      <c r="K200" s="167"/>
    </row>
    <row r="201" spans="1:11" ht="14.4">
      <c r="A201" s="167"/>
      <c r="B201" s="167"/>
      <c r="C201" s="103">
        <v>9403100</v>
      </c>
      <c r="D201" s="102" t="s">
        <v>230</v>
      </c>
      <c r="E201" s="102" t="s">
        <v>66</v>
      </c>
      <c r="F201" s="102"/>
      <c r="G201" s="102"/>
      <c r="H201" s="102"/>
      <c r="I201" s="102"/>
      <c r="J201" s="167"/>
      <c r="K201" s="167"/>
    </row>
    <row r="202" spans="1:11" ht="14.4">
      <c r="A202" s="167"/>
      <c r="B202" s="167"/>
      <c r="C202" s="103">
        <v>9404000</v>
      </c>
      <c r="D202" s="102" t="s">
        <v>231</v>
      </c>
      <c r="E202" s="104">
        <v>32393922</v>
      </c>
      <c r="F202" s="102"/>
      <c r="G202" s="102"/>
      <c r="H202" s="102"/>
      <c r="I202" s="102"/>
      <c r="J202" s="167"/>
      <c r="K202" s="167"/>
    </row>
    <row r="203" spans="1:11" ht="14.4">
      <c r="A203" s="167"/>
      <c r="B203" s="167"/>
      <c r="C203" s="103">
        <v>9406000</v>
      </c>
      <c r="D203" s="102" t="s">
        <v>232</v>
      </c>
      <c r="E203" s="104">
        <v>185749</v>
      </c>
      <c r="F203" s="102"/>
      <c r="G203" s="102"/>
      <c r="H203" s="102"/>
      <c r="I203" s="102"/>
      <c r="J203" s="167"/>
      <c r="K203" s="167"/>
    </row>
    <row r="204" spans="1:11" ht="14.4">
      <c r="A204" s="167"/>
      <c r="B204" s="167"/>
      <c r="C204" s="102">
        <v>4070211</v>
      </c>
      <c r="D204" s="102" t="s">
        <v>233</v>
      </c>
      <c r="E204" s="104">
        <v>31186574</v>
      </c>
      <c r="F204" s="102"/>
      <c r="G204" s="102"/>
      <c r="H204" s="102"/>
      <c r="I204" s="102"/>
      <c r="J204" s="167"/>
      <c r="K204" s="167"/>
    </row>
    <row r="205" spans="1:11" ht="15.6">
      <c r="A205" s="167"/>
      <c r="B205" s="167"/>
      <c r="C205" s="167"/>
      <c r="D205" s="102"/>
      <c r="E205" s="106" t="s">
        <v>107</v>
      </c>
      <c r="F205" s="102"/>
      <c r="G205" s="102"/>
      <c r="H205" s="102"/>
      <c r="I205" s="102"/>
      <c r="J205" s="167"/>
      <c r="K205" s="167"/>
    </row>
    <row r="206" spans="1:11" ht="14.4">
      <c r="A206" s="170"/>
      <c r="B206" s="170"/>
      <c r="C206" s="108" t="s">
        <v>96</v>
      </c>
      <c r="D206" s="108"/>
      <c r="E206" s="115">
        <v>453691839.94999999</v>
      </c>
      <c r="F206" s="108"/>
      <c r="G206" s="108"/>
      <c r="H206" s="108"/>
      <c r="I206" s="108"/>
      <c r="J206" s="170"/>
      <c r="K206" s="170"/>
    </row>
    <row r="207" spans="1:11" ht="14.4">
      <c r="A207" s="168"/>
      <c r="B207" s="168"/>
      <c r="C207" s="168"/>
      <c r="D207" s="43"/>
      <c r="E207" s="110" t="s">
        <v>97</v>
      </c>
      <c r="F207" s="43"/>
      <c r="G207" s="43"/>
      <c r="H207" s="43"/>
      <c r="I207" s="43"/>
      <c r="J207" s="168"/>
      <c r="K207" s="168"/>
    </row>
    <row r="208" spans="1:11" ht="14.4">
      <c r="A208" s="168"/>
      <c r="B208" s="168"/>
      <c r="C208" s="168"/>
      <c r="D208" s="43"/>
      <c r="E208" s="43"/>
      <c r="F208" s="43"/>
      <c r="G208" s="43"/>
      <c r="H208" s="43"/>
      <c r="I208" s="43"/>
      <c r="J208" s="168"/>
      <c r="K208" s="168"/>
    </row>
    <row r="209" spans="1:11" ht="14.4">
      <c r="A209" s="168"/>
      <c r="B209" s="168"/>
      <c r="C209" s="168"/>
      <c r="D209" s="43"/>
      <c r="E209" s="43"/>
      <c r="F209" s="43"/>
      <c r="G209" s="43"/>
      <c r="H209" s="43"/>
      <c r="I209" s="43"/>
      <c r="J209" s="168"/>
      <c r="K209" s="168"/>
    </row>
    <row r="210" spans="1:11" ht="14.4">
      <c r="A210" s="168"/>
      <c r="B210" s="168"/>
      <c r="C210" s="168"/>
      <c r="D210" s="43"/>
      <c r="E210" s="43"/>
      <c r="F210" s="43"/>
      <c r="G210" s="43"/>
      <c r="H210" s="43"/>
      <c r="I210" s="43"/>
      <c r="J210" s="168"/>
      <c r="K210" s="168"/>
    </row>
    <row r="211" spans="1:11" ht="14.4">
      <c r="A211" s="168"/>
      <c r="B211" s="168"/>
      <c r="C211" s="168"/>
      <c r="D211" s="43"/>
      <c r="E211" s="43"/>
      <c r="F211" s="43"/>
      <c r="G211" s="43"/>
      <c r="H211" s="43"/>
      <c r="I211" s="43"/>
      <c r="J211" s="168"/>
      <c r="K211" s="168"/>
    </row>
    <row r="212" spans="1:11" ht="14.4">
      <c r="A212" s="168"/>
      <c r="B212" s="168"/>
      <c r="C212" s="169" t="s">
        <v>234</v>
      </c>
      <c r="D212" s="169"/>
      <c r="E212" s="169"/>
      <c r="F212" s="43"/>
      <c r="G212" s="43"/>
      <c r="H212" s="43"/>
      <c r="I212" s="43"/>
      <c r="J212" s="168"/>
      <c r="K212" s="168"/>
    </row>
    <row r="213" spans="1:11" ht="14.4">
      <c r="A213" s="168"/>
      <c r="B213" s="168"/>
      <c r="C213" s="100" t="s">
        <v>55</v>
      </c>
      <c r="D213" s="100" t="s">
        <v>56</v>
      </c>
      <c r="E213" s="100" t="s">
        <v>100</v>
      </c>
      <c r="F213" s="43"/>
      <c r="G213" s="43"/>
      <c r="H213" s="43"/>
      <c r="I213" s="43"/>
      <c r="J213" s="168"/>
      <c r="K213" s="168"/>
    </row>
    <row r="214" spans="1:11" ht="14.4">
      <c r="A214" s="167"/>
      <c r="B214" s="167"/>
      <c r="C214" s="102">
        <v>9408100</v>
      </c>
      <c r="D214" s="102" t="s">
        <v>235</v>
      </c>
      <c r="E214" s="104">
        <v>232798605</v>
      </c>
      <c r="F214" s="102"/>
      <c r="G214" s="102"/>
      <c r="H214" s="102"/>
      <c r="I214" s="102"/>
      <c r="J214" s="167"/>
      <c r="K214" s="167"/>
    </row>
    <row r="215" spans="1:11" ht="15.6">
      <c r="A215" s="167"/>
      <c r="B215" s="167"/>
      <c r="C215" s="167"/>
      <c r="D215" s="102"/>
      <c r="E215" s="106" t="s">
        <v>107</v>
      </c>
      <c r="F215" s="102"/>
      <c r="G215" s="102"/>
      <c r="H215" s="102"/>
      <c r="I215" s="102"/>
      <c r="J215" s="167"/>
      <c r="K215" s="167"/>
    </row>
    <row r="216" spans="1:11" ht="14.4">
      <c r="A216" s="170"/>
      <c r="B216" s="170"/>
      <c r="C216" s="108" t="s">
        <v>96</v>
      </c>
      <c r="D216" s="108"/>
      <c r="E216" s="115">
        <v>232798605.05000001</v>
      </c>
      <c r="F216" s="108"/>
      <c r="G216" s="108"/>
      <c r="H216" s="108"/>
      <c r="I216" s="108"/>
      <c r="J216" s="170"/>
      <c r="K216" s="170"/>
    </row>
    <row r="217" spans="1:11" ht="14.4">
      <c r="A217" s="168"/>
      <c r="B217" s="168"/>
      <c r="C217" s="168"/>
      <c r="D217" s="43"/>
      <c r="E217" s="110" t="s">
        <v>97</v>
      </c>
      <c r="F217" s="43"/>
      <c r="G217" s="43"/>
      <c r="H217" s="43"/>
      <c r="I217" s="43"/>
      <c r="J217" s="168"/>
      <c r="K217" s="168"/>
    </row>
    <row r="218" spans="1:11" ht="14.4">
      <c r="A218" s="168"/>
      <c r="B218" s="168"/>
      <c r="C218" s="168"/>
      <c r="D218" s="43"/>
      <c r="E218" s="43"/>
      <c r="F218" s="43"/>
      <c r="G218" s="43"/>
      <c r="H218" s="43"/>
      <c r="I218" s="43"/>
      <c r="J218" s="168"/>
      <c r="K218" s="168"/>
    </row>
    <row r="219" spans="1:11" ht="14.4">
      <c r="A219" s="168"/>
      <c r="B219" s="168"/>
      <c r="C219" s="168"/>
      <c r="D219" s="43"/>
      <c r="E219" s="43"/>
      <c r="F219" s="43"/>
      <c r="G219" s="43"/>
      <c r="H219" s="43"/>
      <c r="I219" s="43"/>
      <c r="J219" s="168"/>
      <c r="K219" s="168"/>
    </row>
    <row r="220" spans="1:11" ht="14.4">
      <c r="A220" s="168"/>
      <c r="B220" s="168"/>
      <c r="C220" s="168"/>
      <c r="D220" s="43"/>
      <c r="E220" s="43"/>
      <c r="F220" s="43"/>
      <c r="G220" s="43"/>
      <c r="H220" s="43"/>
      <c r="I220" s="43"/>
      <c r="J220" s="168"/>
      <c r="K220" s="168"/>
    </row>
    <row r="221" spans="1:11" ht="14.4">
      <c r="A221" s="168"/>
      <c r="B221" s="168"/>
      <c r="C221" s="169" t="s">
        <v>236</v>
      </c>
      <c r="D221" s="169"/>
      <c r="E221" s="169"/>
      <c r="F221" s="43"/>
      <c r="G221" s="43"/>
      <c r="H221" s="43"/>
      <c r="I221" s="43"/>
      <c r="J221" s="168"/>
      <c r="K221" s="168"/>
    </row>
    <row r="222" spans="1:11" ht="14.4">
      <c r="A222" s="168"/>
      <c r="B222" s="168"/>
      <c r="C222" s="100" t="s">
        <v>55</v>
      </c>
      <c r="D222" s="100" t="s">
        <v>56</v>
      </c>
      <c r="E222" s="100" t="s">
        <v>100</v>
      </c>
      <c r="F222" s="43"/>
      <c r="G222" s="43"/>
      <c r="H222" s="43"/>
      <c r="I222" s="43"/>
      <c r="J222" s="168"/>
      <c r="K222" s="168"/>
    </row>
    <row r="223" spans="1:11" ht="14.4">
      <c r="A223" s="167"/>
      <c r="B223" s="167"/>
      <c r="C223" s="102">
        <v>9409100</v>
      </c>
      <c r="D223" s="102" t="s">
        <v>237</v>
      </c>
      <c r="E223" s="104">
        <v>93078154</v>
      </c>
      <c r="F223" s="102"/>
      <c r="G223" s="102"/>
      <c r="H223" s="102"/>
      <c r="I223" s="102"/>
      <c r="J223" s="167"/>
      <c r="K223" s="167"/>
    </row>
    <row r="224" spans="1:11" ht="14.4">
      <c r="A224" s="167"/>
      <c r="B224" s="167"/>
      <c r="C224" s="102">
        <v>7000700</v>
      </c>
      <c r="D224" s="102" t="s">
        <v>93</v>
      </c>
      <c r="E224" s="117" t="s">
        <v>66</v>
      </c>
      <c r="F224" s="102" t="s">
        <v>238</v>
      </c>
      <c r="G224" s="102"/>
      <c r="H224" s="102"/>
      <c r="I224" s="102"/>
      <c r="J224" s="167"/>
      <c r="K224" s="167"/>
    </row>
    <row r="225" spans="1:11" ht="15.6">
      <c r="A225" s="167"/>
      <c r="B225" s="167"/>
      <c r="C225" s="167"/>
      <c r="D225" s="102"/>
      <c r="E225" s="106" t="s">
        <v>107</v>
      </c>
      <c r="F225" s="102"/>
      <c r="G225" s="102"/>
      <c r="H225" s="102"/>
      <c r="I225" s="102"/>
      <c r="J225" s="167"/>
      <c r="K225" s="167"/>
    </row>
    <row r="226" spans="1:11" ht="14.4">
      <c r="A226" s="170"/>
      <c r="B226" s="170"/>
      <c r="C226" s="108" t="s">
        <v>96</v>
      </c>
      <c r="D226" s="108"/>
      <c r="E226" s="115">
        <v>93078153.640000001</v>
      </c>
      <c r="F226" s="108"/>
      <c r="G226" s="108"/>
      <c r="H226" s="108"/>
      <c r="I226" s="108"/>
      <c r="J226" s="170"/>
      <c r="K226" s="170"/>
    </row>
    <row r="227" spans="1:11" ht="14.4">
      <c r="A227" s="167"/>
      <c r="B227" s="167"/>
      <c r="C227" s="167"/>
      <c r="D227" s="102"/>
      <c r="E227" s="110" t="s">
        <v>97</v>
      </c>
      <c r="F227" s="102"/>
      <c r="G227" s="102"/>
      <c r="H227" s="102"/>
      <c r="I227" s="102"/>
      <c r="J227" s="167"/>
      <c r="K227" s="167"/>
    </row>
    <row r="228" spans="1:11" ht="14.4">
      <c r="A228" s="167"/>
      <c r="B228" s="167"/>
      <c r="C228" s="167"/>
      <c r="D228" s="102"/>
      <c r="E228" s="102"/>
      <c r="F228" s="102"/>
      <c r="G228" s="102"/>
      <c r="H228" s="102"/>
      <c r="I228" s="102"/>
      <c r="J228" s="167"/>
      <c r="K228" s="167"/>
    </row>
    <row r="229" spans="1:11" ht="14.4">
      <c r="A229" s="168"/>
      <c r="B229" s="168"/>
      <c r="C229" s="168"/>
      <c r="D229" s="43"/>
      <c r="E229" s="43"/>
      <c r="F229" s="43"/>
      <c r="G229" s="43"/>
      <c r="H229" s="43"/>
      <c r="I229" s="43"/>
      <c r="J229" s="168"/>
      <c r="K229" s="168"/>
    </row>
    <row r="230" spans="1:11" ht="14.4">
      <c r="A230" s="168"/>
      <c r="B230" s="168"/>
      <c r="C230" s="169" t="s">
        <v>239</v>
      </c>
      <c r="D230" s="169"/>
      <c r="E230" s="169"/>
      <c r="F230" s="43"/>
      <c r="G230" s="43"/>
      <c r="H230" s="43"/>
      <c r="I230" s="43"/>
      <c r="J230" s="168"/>
      <c r="K230" s="168"/>
    </row>
    <row r="231" spans="1:11" ht="14.4">
      <c r="A231" s="168"/>
      <c r="B231" s="168"/>
      <c r="C231" s="100" t="s">
        <v>55</v>
      </c>
      <c r="D231" s="100" t="s">
        <v>56</v>
      </c>
      <c r="E231" s="100" t="s">
        <v>100</v>
      </c>
      <c r="F231" s="43"/>
      <c r="G231" s="43"/>
      <c r="H231" s="43"/>
      <c r="I231" s="43"/>
      <c r="J231" s="168"/>
      <c r="K231" s="168"/>
    </row>
    <row r="232" spans="1:11" ht="14.4">
      <c r="A232" s="167"/>
      <c r="B232" s="167"/>
      <c r="C232" s="102">
        <v>9409100</v>
      </c>
      <c r="D232" s="102" t="s">
        <v>237</v>
      </c>
      <c r="E232" s="104">
        <v>93078154</v>
      </c>
      <c r="F232" s="102"/>
      <c r="G232" s="102"/>
      <c r="H232" s="102"/>
      <c r="I232" s="102"/>
      <c r="J232" s="167"/>
      <c r="K232" s="167"/>
    </row>
    <row r="233" spans="1:11" ht="14.4">
      <c r="A233" s="167"/>
      <c r="B233" s="167"/>
      <c r="C233" s="102">
        <v>9409200</v>
      </c>
      <c r="D233" s="102" t="s">
        <v>240</v>
      </c>
      <c r="E233" s="104">
        <v>15947252</v>
      </c>
      <c r="F233" s="102"/>
      <c r="G233" s="102"/>
      <c r="H233" s="102"/>
      <c r="I233" s="102"/>
      <c r="J233" s="167"/>
      <c r="K233" s="167"/>
    </row>
    <row r="234" spans="1:11" ht="14.4">
      <c r="A234" s="167"/>
      <c r="B234" s="167"/>
      <c r="C234" s="102">
        <v>9410100</v>
      </c>
      <c r="D234" s="102" t="s">
        <v>108</v>
      </c>
      <c r="E234" s="104">
        <v>304592214</v>
      </c>
      <c r="F234" s="102"/>
      <c r="G234" s="102"/>
      <c r="H234" s="102"/>
      <c r="I234" s="102"/>
      <c r="J234" s="167"/>
      <c r="K234" s="167"/>
    </row>
    <row r="235" spans="1:11" ht="14.4">
      <c r="A235" s="167"/>
      <c r="B235" s="167"/>
      <c r="C235" s="102">
        <v>9410200</v>
      </c>
      <c r="D235" s="102" t="s">
        <v>109</v>
      </c>
      <c r="E235" s="104">
        <v>30710</v>
      </c>
      <c r="F235" s="102"/>
      <c r="G235" s="102"/>
      <c r="H235" s="102"/>
      <c r="I235" s="102"/>
      <c r="J235" s="167"/>
      <c r="K235" s="167"/>
    </row>
    <row r="236" spans="1:11" ht="14.4">
      <c r="A236" s="167"/>
      <c r="B236" s="167"/>
      <c r="C236" s="102">
        <v>9411100</v>
      </c>
      <c r="D236" s="102" t="s">
        <v>241</v>
      </c>
      <c r="E236" s="104">
        <v>-320380200</v>
      </c>
      <c r="F236" s="102"/>
      <c r="G236" s="102"/>
      <c r="H236" s="102"/>
      <c r="I236" s="102"/>
      <c r="J236" s="167"/>
      <c r="K236" s="167"/>
    </row>
    <row r="237" spans="1:11" ht="14.4">
      <c r="A237" s="167"/>
      <c r="B237" s="167"/>
      <c r="C237" s="102">
        <v>9411200</v>
      </c>
      <c r="D237" s="102" t="s">
        <v>242</v>
      </c>
      <c r="E237" s="104">
        <v>-33742</v>
      </c>
      <c r="F237" s="102"/>
      <c r="G237" s="102"/>
      <c r="H237" s="102"/>
      <c r="I237" s="102"/>
      <c r="J237" s="167"/>
      <c r="K237" s="167"/>
    </row>
    <row r="238" spans="1:11" ht="14.4">
      <c r="A238" s="167"/>
      <c r="B238" s="167"/>
      <c r="C238" s="102">
        <v>9411500</v>
      </c>
      <c r="D238" s="102" t="s">
        <v>243</v>
      </c>
      <c r="E238" s="102">
        <v>-17</v>
      </c>
      <c r="F238" s="102"/>
      <c r="G238" s="108"/>
      <c r="H238" s="108"/>
      <c r="I238" s="108"/>
      <c r="J238" s="170"/>
      <c r="K238" s="170"/>
    </row>
    <row r="239" spans="1:11" ht="14.4">
      <c r="A239" s="167"/>
      <c r="B239" s="167"/>
      <c r="C239" s="102">
        <v>9411400</v>
      </c>
      <c r="D239" s="102" t="s">
        <v>244</v>
      </c>
      <c r="E239" s="104">
        <v>-6064872</v>
      </c>
      <c r="F239" s="102"/>
      <c r="G239" s="43"/>
      <c r="H239" s="43"/>
      <c r="I239" s="43"/>
      <c r="J239" s="168"/>
      <c r="K239" s="168"/>
    </row>
    <row r="240" spans="1:11" ht="15.6">
      <c r="A240" s="167"/>
      <c r="B240" s="167"/>
      <c r="C240" s="167"/>
      <c r="D240" s="102"/>
      <c r="E240" s="106" t="s">
        <v>107</v>
      </c>
      <c r="F240" s="102"/>
      <c r="G240" s="43"/>
      <c r="H240" s="43"/>
      <c r="I240" s="43"/>
      <c r="J240" s="168"/>
      <c r="K240" s="168"/>
    </row>
    <row r="241" spans="1:11" ht="14.4">
      <c r="A241" s="170"/>
      <c r="B241" s="170"/>
      <c r="C241" s="108" t="s">
        <v>96</v>
      </c>
      <c r="D241" s="108"/>
      <c r="E241" s="109">
        <v>87169497</v>
      </c>
      <c r="F241" s="108"/>
      <c r="G241" s="43"/>
      <c r="H241" s="43"/>
      <c r="I241" s="43"/>
      <c r="J241" s="168"/>
      <c r="K241" s="168"/>
    </row>
    <row r="242" spans="1:11" ht="14.4">
      <c r="A242" s="168"/>
      <c r="B242" s="168"/>
      <c r="C242" s="168"/>
      <c r="D242" s="43"/>
      <c r="E242" s="110" t="s">
        <v>97</v>
      </c>
      <c r="F242" s="43"/>
      <c r="G242" s="43"/>
      <c r="H242" s="43"/>
      <c r="I242" s="43"/>
      <c r="J242" s="168"/>
      <c r="K242" s="168"/>
    </row>
    <row r="243" spans="1:11" ht="14.4">
      <c r="A243" s="168"/>
      <c r="B243" s="168"/>
      <c r="C243" s="168"/>
      <c r="D243" s="43"/>
      <c r="E243" s="110"/>
      <c r="F243" s="43"/>
      <c r="G243" s="43"/>
      <c r="H243" s="43"/>
      <c r="I243" s="43"/>
      <c r="J243" s="168"/>
      <c r="K243" s="168"/>
    </row>
    <row r="244" spans="1:11" ht="14.4">
      <c r="A244" s="168"/>
      <c r="B244" s="168"/>
      <c r="C244" s="168"/>
      <c r="D244" s="43"/>
      <c r="E244" s="43"/>
      <c r="F244" s="43"/>
      <c r="G244" s="102"/>
      <c r="H244" s="102"/>
      <c r="I244" s="102"/>
      <c r="J244" s="167"/>
      <c r="K244" s="167"/>
    </row>
    <row r="245" spans="1:11" ht="14.4">
      <c r="A245" s="168"/>
      <c r="B245" s="168"/>
      <c r="C245" s="169" t="s">
        <v>245</v>
      </c>
      <c r="D245" s="169"/>
      <c r="E245" s="169"/>
      <c r="F245" s="43"/>
      <c r="G245" s="102"/>
      <c r="H245" s="102"/>
      <c r="I245" s="102"/>
      <c r="J245" s="167"/>
      <c r="K245" s="167"/>
    </row>
    <row r="246" spans="1:11" ht="14.4">
      <c r="A246" s="168"/>
      <c r="B246" s="168"/>
      <c r="C246" s="100" t="s">
        <v>55</v>
      </c>
      <c r="D246" s="100" t="s">
        <v>56</v>
      </c>
      <c r="E246" s="100" t="s">
        <v>100</v>
      </c>
      <c r="F246" s="43"/>
      <c r="G246" s="108"/>
      <c r="H246" s="108"/>
      <c r="I246" s="108"/>
      <c r="J246" s="170"/>
      <c r="K246" s="170"/>
    </row>
    <row r="247" spans="1:11" ht="14.4">
      <c r="A247" s="167"/>
      <c r="B247" s="167"/>
      <c r="C247" s="102">
        <v>9411400</v>
      </c>
      <c r="D247" s="102" t="s">
        <v>244</v>
      </c>
      <c r="E247" s="104">
        <v>-6064872</v>
      </c>
      <c r="F247" s="102"/>
      <c r="G247" s="102"/>
      <c r="H247" s="102"/>
      <c r="I247" s="102"/>
      <c r="J247" s="167"/>
      <c r="K247" s="167"/>
    </row>
    <row r="248" spans="1:11" ht="15.6">
      <c r="A248" s="167"/>
      <c r="B248" s="167"/>
      <c r="C248" s="167"/>
      <c r="D248" s="102"/>
      <c r="E248" s="106" t="s">
        <v>107</v>
      </c>
      <c r="F248" s="102"/>
      <c r="G248" s="43"/>
      <c r="H248" s="43"/>
      <c r="I248" s="43"/>
      <c r="J248" s="168"/>
      <c r="K248" s="168"/>
    </row>
    <row r="249" spans="1:11" ht="14.4">
      <c r="A249" s="170"/>
      <c r="B249" s="170"/>
      <c r="C249" s="108" t="s">
        <v>96</v>
      </c>
      <c r="D249" s="108"/>
      <c r="E249" s="115">
        <v>-6064872.4400000004</v>
      </c>
      <c r="F249" s="108"/>
      <c r="G249" s="43"/>
      <c r="H249" s="43"/>
      <c r="I249" s="43"/>
      <c r="J249" s="168"/>
      <c r="K249" s="168"/>
    </row>
    <row r="250" spans="1:11" ht="14.4">
      <c r="A250" s="167"/>
      <c r="B250" s="167"/>
      <c r="C250" s="167"/>
      <c r="D250" s="102"/>
      <c r="E250" s="110" t="s">
        <v>97</v>
      </c>
      <c r="F250" s="102"/>
      <c r="G250" s="43"/>
      <c r="H250" s="43"/>
      <c r="I250" s="43"/>
      <c r="J250" s="168"/>
      <c r="K250" s="168"/>
    </row>
    <row r="251" spans="1:11" ht="14.4">
      <c r="A251" s="168"/>
      <c r="B251" s="168"/>
      <c r="C251" s="168"/>
      <c r="D251" s="43"/>
      <c r="E251" s="43"/>
      <c r="F251" s="43"/>
      <c r="G251" s="43"/>
      <c r="H251" s="43"/>
      <c r="I251" s="43"/>
      <c r="J251" s="168"/>
      <c r="K251" s="168"/>
    </row>
    <row r="252" spans="1:11" ht="14.4">
      <c r="A252" s="168"/>
      <c r="B252" s="168"/>
      <c r="C252" s="168"/>
      <c r="D252" s="43"/>
      <c r="E252" s="43"/>
      <c r="F252" s="43"/>
      <c r="G252" s="43"/>
      <c r="H252" s="43"/>
      <c r="I252" s="43"/>
      <c r="J252" s="168"/>
      <c r="K252" s="168"/>
    </row>
    <row r="253" spans="1:11" ht="14.4">
      <c r="A253" s="168"/>
      <c r="B253" s="168"/>
      <c r="C253" s="169" t="s">
        <v>246</v>
      </c>
      <c r="D253" s="169"/>
      <c r="E253" s="169"/>
      <c r="F253" s="43"/>
      <c r="G253" s="43"/>
      <c r="H253" s="43"/>
      <c r="I253" s="43"/>
      <c r="J253" s="168"/>
      <c r="K253" s="168"/>
    </row>
    <row r="254" spans="1:11" ht="14.4">
      <c r="A254" s="168"/>
      <c r="B254" s="168"/>
      <c r="C254" s="100" t="s">
        <v>55</v>
      </c>
      <c r="D254" s="100" t="s">
        <v>56</v>
      </c>
      <c r="E254" s="100" t="s">
        <v>100</v>
      </c>
      <c r="F254" s="43"/>
      <c r="G254" s="43"/>
      <c r="H254" s="43"/>
      <c r="I254" s="43"/>
      <c r="J254" s="168"/>
      <c r="K254" s="168"/>
    </row>
    <row r="255" spans="1:11" ht="14.4">
      <c r="A255" s="168"/>
      <c r="B255" s="168"/>
      <c r="C255" s="43">
        <v>7101000</v>
      </c>
      <c r="D255" s="102" t="s">
        <v>247</v>
      </c>
      <c r="E255" s="102" t="s">
        <v>66</v>
      </c>
      <c r="F255" s="43"/>
      <c r="G255" s="43">
        <v>9421100</v>
      </c>
      <c r="H255" s="43"/>
      <c r="I255" s="43"/>
      <c r="J255" s="168"/>
      <c r="K255" s="168"/>
    </row>
    <row r="256" spans="1:11" ht="14.4">
      <c r="A256" s="168"/>
      <c r="B256" s="168"/>
      <c r="C256" s="43">
        <v>7201000</v>
      </c>
      <c r="D256" s="102" t="s">
        <v>248</v>
      </c>
      <c r="E256" s="102" t="s">
        <v>66</v>
      </c>
      <c r="F256" s="43"/>
      <c r="G256" s="43">
        <v>9421200</v>
      </c>
      <c r="H256" s="43"/>
      <c r="I256" s="43"/>
      <c r="J256" s="168"/>
      <c r="K256" s="168"/>
    </row>
    <row r="257" spans="1:11" ht="15.6">
      <c r="A257" s="168"/>
      <c r="B257" s="168"/>
      <c r="C257" s="168"/>
      <c r="D257" s="43"/>
      <c r="E257" s="106" t="s">
        <v>107</v>
      </c>
      <c r="F257" s="43"/>
      <c r="G257" s="43"/>
      <c r="H257" s="43"/>
      <c r="I257" s="43"/>
      <c r="J257" s="168"/>
      <c r="K257" s="168"/>
    </row>
    <row r="258" spans="1:11" ht="14.4">
      <c r="A258" s="168"/>
      <c r="B258" s="168"/>
      <c r="C258" s="43" t="s">
        <v>96</v>
      </c>
      <c r="D258" s="43"/>
      <c r="E258" s="102" t="s">
        <v>66</v>
      </c>
      <c r="F258" s="43"/>
      <c r="G258" s="43"/>
      <c r="H258" s="43"/>
      <c r="I258" s="43"/>
      <c r="J258" s="168"/>
      <c r="K258" s="168"/>
    </row>
    <row r="259" spans="1:11" ht="14.4">
      <c r="A259" s="168"/>
      <c r="B259" s="168"/>
      <c r="C259" s="168"/>
      <c r="D259" s="43"/>
      <c r="E259" s="110" t="s">
        <v>97</v>
      </c>
      <c r="F259" s="43"/>
      <c r="G259" s="43"/>
      <c r="H259" s="43"/>
      <c r="I259" s="43"/>
      <c r="J259" s="168"/>
      <c r="K259" s="168"/>
    </row>
    <row r="260" spans="1:11" ht="14.4">
      <c r="A260" s="168"/>
      <c r="B260" s="168"/>
      <c r="C260" s="168"/>
      <c r="D260" s="102"/>
      <c r="E260" s="102"/>
      <c r="F260" s="43"/>
      <c r="G260" s="43"/>
      <c r="H260" s="43"/>
      <c r="I260" s="43"/>
      <c r="J260" s="168"/>
      <c r="K260" s="168"/>
    </row>
    <row r="261" spans="1:11" ht="14.4">
      <c r="A261" s="168"/>
      <c r="B261" s="168"/>
      <c r="C261" s="168"/>
      <c r="D261" s="102"/>
      <c r="E261" s="102"/>
      <c r="F261" s="43"/>
      <c r="G261" s="43"/>
      <c r="H261" s="43"/>
      <c r="I261" s="43"/>
      <c r="J261" s="168"/>
      <c r="K261" s="168"/>
    </row>
    <row r="262" spans="1:11" ht="14.4">
      <c r="A262" s="168"/>
      <c r="B262" s="168"/>
      <c r="C262" s="168"/>
      <c r="D262" s="43"/>
      <c r="E262" s="43"/>
      <c r="F262" s="43"/>
      <c r="G262" s="43"/>
      <c r="H262" s="43"/>
      <c r="I262" s="43"/>
      <c r="J262" s="168"/>
      <c r="K262" s="168"/>
    </row>
    <row r="263" spans="1:11" ht="14.4">
      <c r="A263" s="168"/>
      <c r="B263" s="168"/>
      <c r="C263" s="169" t="s">
        <v>249</v>
      </c>
      <c r="D263" s="169"/>
      <c r="E263" s="169"/>
      <c r="F263" s="43"/>
      <c r="G263" s="43"/>
      <c r="H263" s="43"/>
      <c r="I263" s="43"/>
      <c r="J263" s="168"/>
      <c r="K263" s="168"/>
    </row>
    <row r="264" spans="1:11" ht="14.4">
      <c r="A264" s="168"/>
      <c r="B264" s="168"/>
      <c r="C264" s="100" t="s">
        <v>55</v>
      </c>
      <c r="D264" s="100" t="s">
        <v>56</v>
      </c>
      <c r="E264" s="100" t="s">
        <v>100</v>
      </c>
      <c r="F264" s="43"/>
      <c r="G264" s="43"/>
      <c r="H264" s="43"/>
      <c r="I264" s="43"/>
      <c r="J264" s="168"/>
      <c r="K264" s="168"/>
    </row>
    <row r="265" spans="1:11" ht="14.4">
      <c r="A265" s="168"/>
      <c r="B265" s="168"/>
      <c r="C265" s="102">
        <v>9427000</v>
      </c>
      <c r="D265" s="102" t="s">
        <v>250</v>
      </c>
      <c r="E265" s="104">
        <v>160237500</v>
      </c>
      <c r="F265" s="102"/>
      <c r="G265" s="43"/>
      <c r="H265" s="43"/>
      <c r="I265" s="43"/>
      <c r="J265" s="168"/>
      <c r="K265" s="168"/>
    </row>
    <row r="266" spans="1:11" ht="14.4">
      <c r="A266" s="168"/>
      <c r="B266" s="168"/>
      <c r="C266" s="103">
        <v>9428000</v>
      </c>
      <c r="D266" s="102" t="s">
        <v>251</v>
      </c>
      <c r="E266" s="104">
        <v>3048209</v>
      </c>
      <c r="F266" s="102"/>
      <c r="G266" s="43"/>
      <c r="H266" s="43"/>
      <c r="I266" s="43"/>
      <c r="J266" s="168"/>
      <c r="K266" s="168"/>
    </row>
    <row r="267" spans="1:11" ht="14.4">
      <c r="A267" s="168"/>
      <c r="B267" s="168"/>
      <c r="C267" s="103">
        <v>9428100</v>
      </c>
      <c r="D267" s="102" t="s">
        <v>252</v>
      </c>
      <c r="E267" s="104">
        <v>450092</v>
      </c>
      <c r="F267" s="102"/>
      <c r="G267" s="43"/>
      <c r="H267" s="43"/>
      <c r="I267" s="43"/>
      <c r="J267" s="168"/>
      <c r="K267" s="168"/>
    </row>
    <row r="268" spans="1:11" ht="14.4">
      <c r="A268" s="168"/>
      <c r="B268" s="168"/>
      <c r="C268" s="103">
        <v>9429000</v>
      </c>
      <c r="D268" s="102" t="s">
        <v>253</v>
      </c>
      <c r="E268" s="102" t="s">
        <v>66</v>
      </c>
      <c r="F268" s="102"/>
      <c r="G268" s="43"/>
      <c r="H268" s="43"/>
      <c r="I268" s="43"/>
      <c r="J268" s="168"/>
      <c r="K268" s="168"/>
    </row>
    <row r="269" spans="1:11" ht="14.4">
      <c r="A269" s="168"/>
      <c r="B269" s="168"/>
      <c r="C269" s="103">
        <v>9431000</v>
      </c>
      <c r="D269" s="102" t="s">
        <v>254</v>
      </c>
      <c r="E269" s="104">
        <v>82359135</v>
      </c>
      <c r="F269" s="102"/>
      <c r="G269" s="43"/>
      <c r="H269" s="43"/>
      <c r="I269" s="43"/>
      <c r="J269" s="168"/>
      <c r="K269" s="168"/>
    </row>
    <row r="270" spans="1:11" ht="14.4">
      <c r="A270" s="168"/>
      <c r="B270" s="168"/>
      <c r="C270" s="118">
        <v>7500220</v>
      </c>
      <c r="D270" s="119" t="s">
        <v>255</v>
      </c>
      <c r="E270" s="119" t="s">
        <v>66</v>
      </c>
      <c r="F270" s="102"/>
      <c r="G270" s="43"/>
      <c r="H270" s="43"/>
      <c r="I270" s="43"/>
      <c r="J270" s="168"/>
      <c r="K270" s="168"/>
    </row>
    <row r="271" spans="1:11" ht="14.4">
      <c r="A271" s="168"/>
      <c r="B271" s="168"/>
      <c r="C271" s="118">
        <v>7500230</v>
      </c>
      <c r="D271" s="119" t="s">
        <v>256</v>
      </c>
      <c r="E271" s="120">
        <v>-2577</v>
      </c>
      <c r="F271" s="102"/>
      <c r="G271" s="43"/>
      <c r="H271" s="43"/>
      <c r="I271" s="43"/>
      <c r="J271" s="168"/>
      <c r="K271" s="168"/>
    </row>
    <row r="272" spans="1:11" ht="14.4">
      <c r="A272" s="168"/>
      <c r="B272" s="168"/>
      <c r="C272" s="118">
        <v>7500250</v>
      </c>
      <c r="D272" s="119" t="s">
        <v>257</v>
      </c>
      <c r="E272" s="120">
        <v>-431517</v>
      </c>
      <c r="F272" s="102"/>
      <c r="G272" s="43"/>
      <c r="H272" s="43"/>
      <c r="I272" s="43"/>
      <c r="J272" s="168"/>
      <c r="K272" s="168"/>
    </row>
    <row r="273" spans="1:11" ht="14.4">
      <c r="A273" s="168"/>
      <c r="B273" s="168"/>
      <c r="C273" s="118">
        <v>7500240</v>
      </c>
      <c r="D273" s="119" t="s">
        <v>258</v>
      </c>
      <c r="E273" s="120">
        <v>-308644</v>
      </c>
      <c r="F273" s="102"/>
      <c r="G273" s="43"/>
      <c r="H273" s="43"/>
      <c r="I273" s="43"/>
      <c r="J273" s="168"/>
      <c r="K273" s="168"/>
    </row>
    <row r="274" spans="1:11" ht="14.4">
      <c r="A274" s="168"/>
      <c r="B274" s="168"/>
      <c r="C274" s="118">
        <v>7500290</v>
      </c>
      <c r="D274" s="119" t="s">
        <v>259</v>
      </c>
      <c r="E274" s="120">
        <v>-305963</v>
      </c>
      <c r="F274" s="102"/>
      <c r="G274" s="43"/>
      <c r="H274" s="43"/>
      <c r="I274" s="43"/>
      <c r="J274" s="168"/>
      <c r="K274" s="168"/>
    </row>
    <row r="275" spans="1:11" ht="14.4">
      <c r="A275" s="168"/>
      <c r="B275" s="168"/>
      <c r="C275" s="118">
        <v>7500291</v>
      </c>
      <c r="D275" s="119" t="s">
        <v>260</v>
      </c>
      <c r="E275" s="120">
        <v>-168160</v>
      </c>
      <c r="F275" s="102"/>
      <c r="G275" s="43"/>
      <c r="H275" s="43"/>
      <c r="I275" s="43"/>
      <c r="J275" s="168"/>
      <c r="K275" s="168"/>
    </row>
    <row r="276" spans="1:11" ht="14.4">
      <c r="A276" s="168"/>
      <c r="B276" s="168"/>
      <c r="C276" s="118">
        <v>7500800</v>
      </c>
      <c r="D276" s="119" t="s">
        <v>261</v>
      </c>
      <c r="E276" s="119" t="s">
        <v>66</v>
      </c>
      <c r="F276" s="102"/>
      <c r="G276" s="43"/>
      <c r="H276" s="43"/>
      <c r="I276" s="43"/>
      <c r="J276" s="168"/>
      <c r="K276" s="168"/>
    </row>
    <row r="277" spans="1:11" ht="14.4">
      <c r="A277" s="168"/>
      <c r="B277" s="168"/>
      <c r="C277" s="103" t="s">
        <v>262</v>
      </c>
      <c r="D277" s="102"/>
      <c r="E277" s="104">
        <v>-62326</v>
      </c>
      <c r="F277" s="102"/>
      <c r="G277" s="43"/>
      <c r="H277" s="43"/>
      <c r="I277" s="43"/>
      <c r="J277" s="168"/>
      <c r="K277" s="168"/>
    </row>
    <row r="278" spans="1:11" ht="15.6">
      <c r="A278" s="168"/>
      <c r="B278" s="168"/>
      <c r="C278" s="168"/>
      <c r="D278" s="102"/>
      <c r="E278" s="106" t="s">
        <v>107</v>
      </c>
      <c r="F278" s="102"/>
      <c r="G278" s="43"/>
      <c r="H278" s="43"/>
      <c r="I278" s="43"/>
      <c r="J278" s="168"/>
      <c r="K278" s="168"/>
    </row>
    <row r="279" spans="1:11" ht="14.4">
      <c r="A279" s="168"/>
      <c r="B279" s="168"/>
      <c r="C279" s="103" t="s">
        <v>263</v>
      </c>
      <c r="D279" s="102"/>
      <c r="E279" s="111">
        <v>244815748.49000001</v>
      </c>
      <c r="F279" s="102"/>
      <c r="G279" s="43"/>
      <c r="H279" s="43"/>
      <c r="I279" s="43"/>
      <c r="J279" s="168"/>
      <c r="K279" s="168"/>
    </row>
    <row r="280" spans="1:11" ht="15.6">
      <c r="A280" s="168"/>
      <c r="B280" s="168"/>
      <c r="C280" s="168"/>
      <c r="D280" s="102"/>
      <c r="E280" s="106" t="s">
        <v>107</v>
      </c>
      <c r="F280" s="102"/>
      <c r="G280" s="44"/>
      <c r="H280" s="44"/>
      <c r="I280" s="44"/>
      <c r="J280" s="171"/>
      <c r="K280" s="171"/>
    </row>
    <row r="281" spans="1:11" ht="14.4">
      <c r="A281" s="168"/>
      <c r="B281" s="168"/>
      <c r="C281" s="103">
        <v>9432000</v>
      </c>
      <c r="D281" s="102"/>
      <c r="E281" s="104">
        <v>-6169057</v>
      </c>
      <c r="F281" s="102"/>
      <c r="G281" s="43"/>
      <c r="H281" s="43"/>
      <c r="I281" s="43"/>
      <c r="J281" s="168"/>
      <c r="K281" s="168"/>
    </row>
    <row r="282" spans="1:11" ht="14.4">
      <c r="A282" s="168"/>
      <c r="B282" s="168"/>
      <c r="C282" s="168"/>
      <c r="D282" s="102"/>
      <c r="E282" s="110" t="s">
        <v>97</v>
      </c>
      <c r="F282" s="102"/>
      <c r="G282" s="43"/>
      <c r="H282" s="43"/>
      <c r="I282" s="43"/>
      <c r="J282" s="168"/>
      <c r="K282" s="168"/>
    </row>
    <row r="283" spans="1:11" ht="14.4">
      <c r="A283" s="171"/>
      <c r="B283" s="171"/>
      <c r="C283" s="108" t="s">
        <v>96</v>
      </c>
      <c r="D283" s="108"/>
      <c r="E283" s="115">
        <v>238646691.77000001</v>
      </c>
      <c r="F283" s="108"/>
      <c r="G283" s="43"/>
      <c r="H283" s="43"/>
      <c r="I283" s="43"/>
      <c r="J283" s="168"/>
      <c r="K283" s="168"/>
    </row>
    <row r="284" spans="1:11" ht="14.4">
      <c r="A284" s="168"/>
      <c r="B284" s="168"/>
      <c r="C284" s="168"/>
      <c r="D284" s="102"/>
      <c r="E284" s="102"/>
      <c r="F284" s="102"/>
      <c r="G284" s="43"/>
      <c r="H284" s="43"/>
      <c r="I284" s="43"/>
      <c r="J284" s="168"/>
      <c r="K284" s="168"/>
    </row>
    <row r="285" spans="1:11" ht="14.4">
      <c r="A285" s="168"/>
      <c r="B285" s="168"/>
      <c r="C285" s="168"/>
      <c r="D285" s="102"/>
      <c r="E285" s="102"/>
      <c r="F285" s="102"/>
      <c r="G285" s="43"/>
      <c r="H285" s="43"/>
      <c r="I285" s="43"/>
      <c r="J285" s="168"/>
      <c r="K285" s="168"/>
    </row>
    <row r="286" spans="1:11" ht="14.4">
      <c r="A286" s="168"/>
      <c r="B286" s="168"/>
      <c r="C286" s="169" t="s">
        <v>264</v>
      </c>
      <c r="D286" s="169"/>
      <c r="E286" s="169"/>
      <c r="F286" s="102"/>
      <c r="G286" s="43"/>
      <c r="H286" s="43"/>
      <c r="I286" s="43"/>
      <c r="J286" s="168"/>
      <c r="K286" s="168"/>
    </row>
    <row r="287" spans="1:11" ht="14.4">
      <c r="A287" s="168"/>
      <c r="B287" s="168"/>
      <c r="C287" s="100" t="s">
        <v>55</v>
      </c>
      <c r="D287" s="100" t="s">
        <v>56</v>
      </c>
      <c r="E287" s="100" t="s">
        <v>100</v>
      </c>
      <c r="F287" s="102"/>
      <c r="G287" s="43"/>
      <c r="H287" s="43"/>
      <c r="I287" s="43"/>
      <c r="J287" s="168"/>
      <c r="K287" s="168"/>
    </row>
    <row r="288" spans="1:11" ht="14.4">
      <c r="A288" s="168"/>
      <c r="B288" s="168"/>
      <c r="C288" s="102">
        <v>9427000</v>
      </c>
      <c r="D288" s="102" t="s">
        <v>250</v>
      </c>
      <c r="E288" s="104">
        <v>160237500</v>
      </c>
      <c r="F288" s="102"/>
      <c r="G288" s="43"/>
      <c r="H288" s="43"/>
      <c r="I288" s="43"/>
      <c r="J288" s="168"/>
      <c r="K288" s="168"/>
    </row>
    <row r="289" spans="1:11" ht="14.4">
      <c r="A289" s="168"/>
      <c r="B289" s="168"/>
      <c r="C289" s="103">
        <v>9428000</v>
      </c>
      <c r="D289" s="102" t="s">
        <v>251</v>
      </c>
      <c r="E289" s="104">
        <v>3048209</v>
      </c>
      <c r="F289" s="102"/>
      <c r="G289" s="43"/>
      <c r="H289" s="43"/>
      <c r="I289" s="43"/>
      <c r="J289" s="168"/>
      <c r="K289" s="168"/>
    </row>
    <row r="290" spans="1:11" ht="14.4">
      <c r="A290" s="168"/>
      <c r="B290" s="168"/>
      <c r="C290" s="103">
        <v>9428100</v>
      </c>
      <c r="D290" s="102" t="s">
        <v>252</v>
      </c>
      <c r="E290" s="104">
        <v>450092</v>
      </c>
      <c r="F290" s="102"/>
      <c r="G290" s="43"/>
      <c r="H290" s="43"/>
      <c r="I290" s="43"/>
      <c r="J290" s="168"/>
      <c r="K290" s="168"/>
    </row>
    <row r="291" spans="1:11" ht="14.4">
      <c r="A291" s="168"/>
      <c r="B291" s="168"/>
      <c r="C291" s="103">
        <v>7500020</v>
      </c>
      <c r="D291" s="102" t="s">
        <v>265</v>
      </c>
      <c r="E291" s="102" t="s">
        <v>66</v>
      </c>
      <c r="F291" s="102"/>
      <c r="G291" s="43"/>
      <c r="H291" s="43"/>
      <c r="I291" s="43"/>
      <c r="J291" s="168"/>
      <c r="K291" s="168"/>
    </row>
    <row r="292" spans="1:11" ht="14.4">
      <c r="A292" s="168"/>
      <c r="B292" s="168"/>
      <c r="C292" s="103">
        <v>7500030</v>
      </c>
      <c r="D292" s="102" t="s">
        <v>266</v>
      </c>
      <c r="E292" s="104">
        <v>2818597</v>
      </c>
      <c r="F292" s="102"/>
      <c r="G292" s="43"/>
      <c r="H292" s="43"/>
      <c r="I292" s="43"/>
      <c r="J292" s="168"/>
      <c r="K292" s="168"/>
    </row>
    <row r="293" spans="1:11" ht="14.4">
      <c r="A293" s="168"/>
      <c r="B293" s="168"/>
      <c r="C293" s="103">
        <v>7500040</v>
      </c>
      <c r="D293" s="102" t="s">
        <v>267</v>
      </c>
      <c r="E293" s="102" t="s">
        <v>66</v>
      </c>
      <c r="F293" s="102"/>
      <c r="G293" s="44" t="s">
        <v>268</v>
      </c>
      <c r="H293" s="43"/>
      <c r="I293" s="43"/>
      <c r="J293" s="168"/>
      <c r="K293" s="168"/>
    </row>
    <row r="294" spans="1:11" ht="14.4">
      <c r="A294" s="168"/>
      <c r="B294" s="168"/>
      <c r="C294" s="103">
        <v>7500050</v>
      </c>
      <c r="D294" s="102" t="s">
        <v>269</v>
      </c>
      <c r="E294" s="102" t="s">
        <v>66</v>
      </c>
      <c r="F294" s="102"/>
      <c r="G294" s="44" t="s">
        <v>270</v>
      </c>
      <c r="H294" s="43"/>
      <c r="I294" s="43"/>
      <c r="J294" s="168"/>
      <c r="K294" s="168"/>
    </row>
    <row r="295" spans="1:11" ht="14.4">
      <c r="A295" s="168"/>
      <c r="B295" s="168"/>
      <c r="C295" s="103">
        <v>7500060</v>
      </c>
      <c r="D295" s="102" t="s">
        <v>25</v>
      </c>
      <c r="E295" s="102" t="s">
        <v>67</v>
      </c>
      <c r="F295" s="102"/>
      <c r="G295" s="44" t="s">
        <v>271</v>
      </c>
      <c r="H295" s="43"/>
      <c r="I295" s="43"/>
      <c r="J295" s="168"/>
      <c r="K295" s="168"/>
    </row>
    <row r="296" spans="1:11" ht="14.4">
      <c r="A296" s="168"/>
      <c r="B296" s="168"/>
      <c r="C296" s="103">
        <v>7500070</v>
      </c>
      <c r="D296" s="102" t="s">
        <v>25</v>
      </c>
      <c r="E296" s="102" t="s">
        <v>67</v>
      </c>
      <c r="F296" s="102"/>
      <c r="G296" s="43"/>
      <c r="H296" s="43"/>
      <c r="I296" s="43"/>
      <c r="J296" s="168"/>
      <c r="K296" s="168"/>
    </row>
    <row r="297" spans="1:11" ht="14.4">
      <c r="A297" s="168"/>
      <c r="B297" s="168"/>
      <c r="C297" s="103">
        <v>7500080</v>
      </c>
      <c r="D297" s="102" t="s">
        <v>272</v>
      </c>
      <c r="E297" s="104">
        <v>745610</v>
      </c>
      <c r="F297" s="102"/>
      <c r="G297" s="43"/>
      <c r="H297" s="43"/>
      <c r="I297" s="43"/>
      <c r="J297" s="168"/>
      <c r="K297" s="168"/>
    </row>
    <row r="298" spans="1:11" ht="14.4">
      <c r="A298" s="168"/>
      <c r="B298" s="168"/>
      <c r="C298" s="103">
        <v>7500090</v>
      </c>
      <c r="D298" s="102" t="s">
        <v>273</v>
      </c>
      <c r="E298" s="104">
        <v>65624952</v>
      </c>
      <c r="F298" s="102"/>
      <c r="G298" s="43"/>
      <c r="H298" s="43"/>
      <c r="I298" s="43"/>
      <c r="J298" s="168"/>
      <c r="K298" s="168"/>
    </row>
    <row r="299" spans="1:11" ht="14.4">
      <c r="A299" s="168"/>
      <c r="B299" s="168"/>
      <c r="C299" s="103">
        <v>7500800</v>
      </c>
      <c r="D299" s="102" t="s">
        <v>261</v>
      </c>
      <c r="E299" s="104">
        <v>227069</v>
      </c>
      <c r="F299" s="102"/>
      <c r="G299" s="43"/>
      <c r="H299" s="43"/>
      <c r="I299" s="43"/>
      <c r="J299" s="168"/>
      <c r="K299" s="168"/>
    </row>
    <row r="300" spans="1:11" ht="14.4">
      <c r="A300" s="168"/>
      <c r="B300" s="168"/>
      <c r="C300" s="102">
        <v>7500700</v>
      </c>
      <c r="D300" s="102" t="s">
        <v>274</v>
      </c>
      <c r="E300" s="104">
        <v>10767211</v>
      </c>
      <c r="F300" s="102"/>
      <c r="G300" s="43"/>
      <c r="H300" s="43"/>
      <c r="I300" s="43"/>
      <c r="J300" s="168"/>
      <c r="K300" s="168"/>
    </row>
    <row r="301" spans="1:11" ht="14.4">
      <c r="A301" s="168"/>
      <c r="B301" s="168"/>
      <c r="C301" s="103">
        <v>7500220</v>
      </c>
      <c r="D301" s="102" t="s">
        <v>255</v>
      </c>
      <c r="E301" s="102" t="s">
        <v>66</v>
      </c>
      <c r="F301" s="102"/>
      <c r="G301" s="43"/>
      <c r="H301" s="43"/>
      <c r="I301" s="43"/>
      <c r="J301" s="168"/>
      <c r="K301" s="168"/>
    </row>
    <row r="302" spans="1:11" ht="14.4">
      <c r="A302" s="168"/>
      <c r="B302" s="168"/>
      <c r="C302" s="103">
        <v>7500230</v>
      </c>
      <c r="D302" s="102" t="s">
        <v>256</v>
      </c>
      <c r="E302" s="104">
        <v>2577</v>
      </c>
      <c r="F302" s="102"/>
      <c r="G302" s="43"/>
      <c r="H302" s="43"/>
      <c r="I302" s="43"/>
      <c r="J302" s="168"/>
      <c r="K302" s="168"/>
    </row>
    <row r="303" spans="1:11" ht="14.4">
      <c r="A303" s="168"/>
      <c r="B303" s="168"/>
      <c r="C303" s="103">
        <v>7500250</v>
      </c>
      <c r="D303" s="102" t="s">
        <v>257</v>
      </c>
      <c r="E303" s="104">
        <v>431517</v>
      </c>
      <c r="F303" s="102"/>
      <c r="G303" s="43"/>
      <c r="H303" s="43"/>
      <c r="I303" s="43"/>
      <c r="J303" s="168"/>
      <c r="K303" s="168"/>
    </row>
    <row r="304" spans="1:11" ht="14.4">
      <c r="A304" s="168"/>
      <c r="B304" s="168"/>
      <c r="C304" s="103">
        <v>7500240</v>
      </c>
      <c r="D304" s="102" t="s">
        <v>258</v>
      </c>
      <c r="E304" s="104">
        <v>308644</v>
      </c>
      <c r="F304" s="102"/>
      <c r="G304" s="43"/>
      <c r="H304" s="43"/>
      <c r="I304" s="43"/>
      <c r="J304" s="168"/>
      <c r="K304" s="168"/>
    </row>
    <row r="305" spans="1:11" ht="14.4">
      <c r="A305" s="168"/>
      <c r="B305" s="168"/>
      <c r="C305" s="103">
        <v>7500290</v>
      </c>
      <c r="D305" s="102" t="s">
        <v>259</v>
      </c>
      <c r="E305" s="104">
        <v>305963</v>
      </c>
      <c r="F305" s="102"/>
      <c r="G305" s="43"/>
      <c r="H305" s="43"/>
      <c r="I305" s="43"/>
      <c r="J305" s="168"/>
      <c r="K305" s="168"/>
    </row>
    <row r="306" spans="1:11" ht="15.6">
      <c r="A306" s="168"/>
      <c r="B306" s="168"/>
      <c r="C306" s="168"/>
      <c r="D306" s="102"/>
      <c r="E306" s="106" t="s">
        <v>107</v>
      </c>
      <c r="F306" s="102"/>
      <c r="G306" s="43"/>
      <c r="H306" s="43"/>
      <c r="I306" s="43"/>
      <c r="J306" s="168"/>
      <c r="K306" s="168"/>
    </row>
    <row r="307" spans="1:11" ht="14.4">
      <c r="A307" s="168"/>
      <c r="B307" s="168"/>
      <c r="C307" s="108" t="s">
        <v>275</v>
      </c>
      <c r="D307" s="108"/>
      <c r="E307" s="109">
        <v>244967941</v>
      </c>
      <c r="F307" s="102"/>
      <c r="G307" s="43"/>
      <c r="H307" s="43"/>
      <c r="I307" s="43"/>
      <c r="J307" s="168"/>
      <c r="K307" s="168"/>
    </row>
    <row r="308" spans="1:11" ht="14.4">
      <c r="A308" s="168"/>
      <c r="B308" s="168"/>
      <c r="C308" s="168"/>
      <c r="D308" s="102"/>
      <c r="E308" s="102"/>
      <c r="F308" s="102"/>
      <c r="G308" s="43"/>
      <c r="H308" s="43"/>
      <c r="I308" s="43"/>
      <c r="J308" s="168"/>
      <c r="K308" s="168"/>
    </row>
    <row r="309" spans="1:11" ht="14.4">
      <c r="A309" s="168"/>
      <c r="B309" s="168"/>
      <c r="C309" s="168"/>
      <c r="D309" s="43"/>
      <c r="E309" s="43"/>
      <c r="F309" s="43"/>
      <c r="G309" s="43"/>
      <c r="H309" s="43"/>
      <c r="I309" s="43"/>
      <c r="J309" s="168"/>
      <c r="K309" s="168"/>
    </row>
    <row r="310" spans="1:11" ht="14.4">
      <c r="A310" s="168"/>
      <c r="B310" s="168"/>
      <c r="C310" s="168"/>
      <c r="D310" s="43"/>
      <c r="E310" s="43"/>
      <c r="F310" s="43"/>
      <c r="G310" s="43"/>
      <c r="H310" s="43"/>
      <c r="I310" s="43"/>
      <c r="J310" s="168"/>
      <c r="K310" s="168"/>
    </row>
    <row r="311" spans="1:11" ht="14.4">
      <c r="A311" s="168"/>
      <c r="B311" s="168"/>
      <c r="C311" s="168"/>
      <c r="D311" s="43"/>
      <c r="E311" s="43"/>
      <c r="F311" s="43"/>
      <c r="G311" s="43"/>
      <c r="H311" s="43"/>
      <c r="I311" s="43"/>
      <c r="J311" s="168"/>
      <c r="K311" s="168"/>
    </row>
    <row r="312" spans="1:11" ht="14.4">
      <c r="A312" s="168"/>
      <c r="B312" s="168"/>
      <c r="C312" s="168"/>
      <c r="D312" s="172" t="s">
        <v>276</v>
      </c>
      <c r="E312" s="172"/>
      <c r="F312" s="43"/>
      <c r="G312" s="43"/>
      <c r="H312" s="43"/>
      <c r="I312" s="43"/>
      <c r="J312" s="168"/>
      <c r="K312" s="168"/>
    </row>
    <row r="313" spans="1:11" ht="14.4">
      <c r="A313" s="168"/>
      <c r="B313" s="168"/>
      <c r="C313" s="168"/>
      <c r="D313" s="43"/>
      <c r="E313" s="43"/>
      <c r="F313" s="43"/>
      <c r="G313" s="43"/>
      <c r="H313" s="43"/>
      <c r="I313" s="43"/>
      <c r="J313" s="168"/>
      <c r="K313" s="168"/>
    </row>
    <row r="314" spans="1:11" ht="14.4">
      <c r="A314" s="168"/>
      <c r="B314" s="168"/>
      <c r="C314" s="168"/>
      <c r="D314" s="43" t="s">
        <v>277</v>
      </c>
      <c r="E314" s="121">
        <v>2640045699</v>
      </c>
      <c r="F314" s="43"/>
      <c r="G314" s="43"/>
      <c r="H314" s="43"/>
      <c r="I314" s="43"/>
      <c r="J314" s="168"/>
      <c r="K314" s="168"/>
    </row>
    <row r="315" spans="1:11" ht="14.4">
      <c r="A315" s="168"/>
      <c r="B315" s="168"/>
      <c r="C315" s="168"/>
      <c r="D315" s="43" t="s">
        <v>278</v>
      </c>
      <c r="E315" s="121">
        <v>-683317037</v>
      </c>
      <c r="F315" s="43"/>
      <c r="G315" s="43"/>
      <c r="H315" s="43"/>
      <c r="I315" s="43"/>
      <c r="J315" s="168"/>
      <c r="K315" s="168"/>
    </row>
    <row r="316" spans="1:11" ht="14.4">
      <c r="A316" s="168"/>
      <c r="B316" s="168"/>
      <c r="C316" s="168"/>
      <c r="D316" s="43" t="s">
        <v>279</v>
      </c>
      <c r="E316" s="121">
        <v>-555700799</v>
      </c>
      <c r="F316" s="43"/>
      <c r="G316" s="43"/>
      <c r="H316" s="43"/>
      <c r="I316" s="43"/>
      <c r="J316" s="168"/>
      <c r="K316" s="168"/>
    </row>
    <row r="317" spans="1:11" ht="14.4">
      <c r="A317" s="168"/>
      <c r="B317" s="168"/>
      <c r="C317" s="168"/>
      <c r="D317" s="43" t="s">
        <v>280</v>
      </c>
      <c r="E317" s="121">
        <v>-453691840</v>
      </c>
      <c r="F317" s="43"/>
      <c r="G317" s="43"/>
      <c r="H317" s="43"/>
      <c r="I317" s="43"/>
      <c r="J317" s="168"/>
      <c r="K317" s="168"/>
    </row>
    <row r="318" spans="1:11" ht="14.4">
      <c r="A318" s="168"/>
      <c r="B318" s="168"/>
      <c r="C318" s="168"/>
      <c r="D318" s="43" t="s">
        <v>281</v>
      </c>
      <c r="E318" s="121">
        <v>-232798605</v>
      </c>
      <c r="F318" s="43"/>
      <c r="G318" s="43"/>
      <c r="H318" s="43"/>
      <c r="I318" s="43"/>
      <c r="J318" s="168"/>
      <c r="K318" s="168"/>
    </row>
    <row r="319" spans="1:11" ht="14.4">
      <c r="A319" s="168"/>
      <c r="B319" s="168"/>
      <c r="C319" s="168"/>
      <c r="D319" s="43" t="s">
        <v>282</v>
      </c>
      <c r="E319" s="43" t="s">
        <v>66</v>
      </c>
      <c r="F319" s="43"/>
      <c r="G319" s="43"/>
      <c r="H319" s="43"/>
      <c r="I319" s="43"/>
      <c r="J319" s="168"/>
      <c r="K319" s="168"/>
    </row>
    <row r="320" spans="1:11" ht="15.6">
      <c r="A320" s="168"/>
      <c r="B320" s="168"/>
      <c r="C320" s="168"/>
      <c r="D320" s="43"/>
      <c r="E320" s="106" t="s">
        <v>107</v>
      </c>
      <c r="F320" s="43"/>
      <c r="G320" s="43"/>
      <c r="H320" s="43"/>
      <c r="I320" s="43"/>
      <c r="J320" s="168"/>
      <c r="K320" s="168"/>
    </row>
    <row r="321" spans="1:11" ht="14.4">
      <c r="A321" s="168"/>
      <c r="B321" s="168"/>
      <c r="C321" s="168"/>
      <c r="D321" s="43" t="s">
        <v>283</v>
      </c>
      <c r="E321" s="121">
        <v>714537418</v>
      </c>
      <c r="F321" s="43"/>
      <c r="G321" s="43"/>
      <c r="H321" s="43"/>
      <c r="I321" s="43"/>
      <c r="J321" s="168"/>
      <c r="K321" s="168"/>
    </row>
    <row r="322" spans="1:11" ht="14.4">
      <c r="A322" s="168"/>
      <c r="B322" s="168"/>
      <c r="C322" s="168"/>
      <c r="D322" s="122" t="s">
        <v>284</v>
      </c>
      <c r="E322" s="121">
        <v>-93078154</v>
      </c>
      <c r="F322" s="43"/>
      <c r="G322" s="43"/>
      <c r="H322" s="43"/>
      <c r="I322" s="43"/>
      <c r="J322" s="168"/>
      <c r="K322" s="168"/>
    </row>
    <row r="323" spans="1:11" ht="14.4">
      <c r="A323" s="168"/>
      <c r="B323" s="168"/>
      <c r="C323" s="168"/>
      <c r="D323" s="122" t="s">
        <v>285</v>
      </c>
      <c r="E323" s="121">
        <v>15787986</v>
      </c>
      <c r="F323" s="43"/>
      <c r="G323" s="43"/>
      <c r="H323" s="43"/>
      <c r="I323" s="43"/>
      <c r="J323" s="168"/>
      <c r="K323" s="168"/>
    </row>
    <row r="324" spans="1:11" ht="14.4">
      <c r="A324" s="168"/>
      <c r="B324" s="168"/>
      <c r="C324" s="168"/>
      <c r="D324" s="122" t="s">
        <v>286</v>
      </c>
      <c r="E324" s="121">
        <v>6064872</v>
      </c>
      <c r="F324" s="43"/>
      <c r="G324" s="43"/>
      <c r="H324" s="43"/>
      <c r="I324" s="43"/>
      <c r="J324" s="168"/>
      <c r="K324" s="168"/>
    </row>
    <row r="325" spans="1:11" ht="15.6">
      <c r="A325" s="168"/>
      <c r="B325" s="168"/>
      <c r="C325" s="168"/>
      <c r="D325" s="122"/>
      <c r="E325" s="106" t="s">
        <v>107</v>
      </c>
      <c r="F325" s="43"/>
      <c r="G325" s="43"/>
      <c r="H325" s="43"/>
      <c r="I325" s="43"/>
      <c r="J325" s="168"/>
      <c r="K325" s="168"/>
    </row>
    <row r="326" spans="1:11" ht="14.4">
      <c r="A326" s="168"/>
      <c r="B326" s="168"/>
      <c r="C326" s="168"/>
      <c r="D326" s="43" t="s">
        <v>287</v>
      </c>
      <c r="E326" s="121">
        <v>643312123</v>
      </c>
      <c r="F326" s="43"/>
      <c r="G326" s="43"/>
      <c r="H326" s="43"/>
      <c r="I326" s="43"/>
      <c r="J326" s="168"/>
      <c r="K326" s="168"/>
    </row>
    <row r="327" spans="1:11" ht="14.4">
      <c r="A327" s="168"/>
      <c r="B327" s="168"/>
      <c r="C327" s="168"/>
      <c r="D327" s="43"/>
      <c r="E327" s="110" t="s">
        <v>97</v>
      </c>
      <c r="F327" s="43"/>
      <c r="G327" s="43"/>
      <c r="H327" s="43"/>
      <c r="I327" s="43"/>
      <c r="J327" s="168"/>
      <c r="K327" s="168"/>
    </row>
    <row r="328" spans="1:11" ht="14.4">
      <c r="A328" s="168"/>
      <c r="B328" s="168"/>
      <c r="C328" s="168"/>
      <c r="D328" s="43"/>
      <c r="E328" s="43"/>
      <c r="F328" s="43"/>
      <c r="G328" s="43"/>
      <c r="H328" s="43"/>
      <c r="I328" s="43"/>
      <c r="J328" s="168"/>
      <c r="K328" s="168"/>
    </row>
    <row r="329" spans="1:11" ht="14.4">
      <c r="A329" s="168"/>
      <c r="B329" s="168"/>
      <c r="C329" s="168"/>
      <c r="D329" s="43"/>
      <c r="E329" s="43"/>
      <c r="F329" s="43"/>
      <c r="G329" s="43"/>
      <c r="H329" s="43"/>
      <c r="I329" s="43"/>
      <c r="J329" s="168"/>
      <c r="K329" s="168"/>
    </row>
    <row r="330" spans="1:11" ht="14.4">
      <c r="A330" s="168"/>
      <c r="B330" s="168"/>
      <c r="C330" s="168"/>
      <c r="D330" s="43"/>
      <c r="E330" s="43"/>
      <c r="F330" s="43"/>
      <c r="G330" s="43"/>
      <c r="H330" s="43"/>
      <c r="I330" s="43"/>
      <c r="J330" s="168"/>
      <c r="K330" s="168"/>
    </row>
    <row r="331" spans="1:11" ht="14.4">
      <c r="A331" s="168"/>
      <c r="B331" s="168"/>
      <c r="C331" s="168"/>
      <c r="D331" s="43"/>
      <c r="E331" s="43"/>
      <c r="F331" s="43"/>
      <c r="G331" s="102"/>
      <c r="H331" s="43"/>
      <c r="I331" s="43"/>
      <c r="J331" s="168"/>
      <c r="K331" s="168"/>
    </row>
    <row r="332" spans="1:11" ht="14.4">
      <c r="A332" s="168"/>
      <c r="B332" s="168"/>
      <c r="C332" s="169" t="s">
        <v>288</v>
      </c>
      <c r="D332" s="169"/>
      <c r="E332" s="169"/>
      <c r="F332" s="43"/>
      <c r="G332" s="102"/>
      <c r="H332" s="43"/>
      <c r="I332" s="43"/>
      <c r="J332" s="168"/>
      <c r="K332" s="168"/>
    </row>
    <row r="333" spans="1:11" ht="14.4">
      <c r="A333" s="168"/>
      <c r="B333" s="168"/>
      <c r="C333" s="100" t="s">
        <v>55</v>
      </c>
      <c r="D333" s="100" t="s">
        <v>56</v>
      </c>
      <c r="E333" s="100" t="s">
        <v>100</v>
      </c>
      <c r="F333" s="43"/>
      <c r="G333" s="102"/>
      <c r="H333" s="43"/>
      <c r="I333" s="43"/>
      <c r="J333" s="168"/>
      <c r="K333" s="168"/>
    </row>
    <row r="334" spans="1:11" ht="14.4">
      <c r="A334" s="168"/>
      <c r="B334" s="168"/>
      <c r="C334" s="43">
        <v>4400060</v>
      </c>
      <c r="D334" s="102" t="s">
        <v>289</v>
      </c>
      <c r="E334" s="104">
        <v>33537683</v>
      </c>
      <c r="F334" s="111">
        <v>27076148.09</v>
      </c>
      <c r="G334" s="111">
        <v>6461534.8700000001</v>
      </c>
      <c r="H334" s="43"/>
      <c r="I334" s="43"/>
      <c r="J334" s="168"/>
      <c r="K334" s="168"/>
    </row>
    <row r="335" spans="1:11" ht="14.4">
      <c r="A335" s="168"/>
      <c r="B335" s="168"/>
      <c r="C335" s="123">
        <v>4420060</v>
      </c>
      <c r="D335" s="102" t="s">
        <v>290</v>
      </c>
      <c r="E335" s="104">
        <v>4813950</v>
      </c>
      <c r="F335" s="111">
        <v>3886475.13</v>
      </c>
      <c r="G335" s="111">
        <v>927474.93</v>
      </c>
      <c r="H335" s="43"/>
      <c r="I335" s="43"/>
      <c r="J335" s="168"/>
      <c r="K335" s="168"/>
    </row>
    <row r="336" spans="1:11" ht="14.4">
      <c r="A336" s="168"/>
      <c r="B336" s="168"/>
      <c r="C336" s="123">
        <v>4420160</v>
      </c>
      <c r="D336" s="102" t="s">
        <v>291</v>
      </c>
      <c r="E336" s="104">
        <v>19690403</v>
      </c>
      <c r="F336" s="111">
        <v>16300692.73</v>
      </c>
      <c r="G336" s="111">
        <v>3389710.09</v>
      </c>
      <c r="H336" s="43"/>
      <c r="I336" s="43"/>
      <c r="J336" s="168"/>
      <c r="K336" s="168"/>
    </row>
    <row r="337" spans="1:11" ht="14.4">
      <c r="A337" s="168"/>
      <c r="B337" s="168"/>
      <c r="C337" s="123">
        <v>4420460</v>
      </c>
      <c r="D337" s="102" t="s">
        <v>292</v>
      </c>
      <c r="E337" s="104">
        <v>86202</v>
      </c>
      <c r="F337" s="111">
        <v>75030.86</v>
      </c>
      <c r="G337" s="111">
        <v>11171.05</v>
      </c>
      <c r="H337" s="43"/>
      <c r="I337" s="43"/>
      <c r="J337" s="168"/>
      <c r="K337" s="168"/>
    </row>
    <row r="338" spans="1:11" ht="14.4">
      <c r="A338" s="168"/>
      <c r="B338" s="168"/>
      <c r="C338" s="123">
        <v>4420560</v>
      </c>
      <c r="D338" s="102" t="s">
        <v>293</v>
      </c>
      <c r="E338" s="104">
        <v>4757928</v>
      </c>
      <c r="F338" s="111">
        <v>4074017.39</v>
      </c>
      <c r="G338" s="111">
        <v>683910.62</v>
      </c>
      <c r="H338" s="43"/>
      <c r="I338" s="43"/>
      <c r="J338" s="168"/>
      <c r="K338" s="168"/>
    </row>
    <row r="339" spans="1:11" ht="14.4">
      <c r="A339" s="168"/>
      <c r="B339" s="168"/>
      <c r="C339" s="123">
        <v>4440060</v>
      </c>
      <c r="D339" s="102" t="s">
        <v>294</v>
      </c>
      <c r="E339" s="104">
        <v>1021934</v>
      </c>
      <c r="F339" s="111">
        <v>921123.09</v>
      </c>
      <c r="G339" s="111">
        <v>100810.74</v>
      </c>
      <c r="H339" s="43"/>
      <c r="I339" s="43"/>
      <c r="J339" s="168"/>
      <c r="K339" s="168"/>
    </row>
    <row r="340" spans="1:11" ht="14.4">
      <c r="A340" s="168"/>
      <c r="B340" s="168"/>
      <c r="C340" s="123">
        <v>4450060</v>
      </c>
      <c r="D340" s="102" t="s">
        <v>295</v>
      </c>
      <c r="E340" s="104">
        <v>5389513</v>
      </c>
      <c r="F340" s="111">
        <v>4749076.92</v>
      </c>
      <c r="G340" s="111">
        <v>640436.03</v>
      </c>
      <c r="H340" s="43"/>
      <c r="I340" s="43"/>
      <c r="J340" s="168"/>
      <c r="K340" s="168"/>
    </row>
    <row r="341" spans="1:11" ht="15.6">
      <c r="A341" s="168"/>
      <c r="B341" s="168"/>
      <c r="C341" s="168"/>
      <c r="D341" s="43"/>
      <c r="E341" s="106" t="s">
        <v>107</v>
      </c>
      <c r="F341" s="102"/>
      <c r="G341" s="102"/>
      <c r="H341" s="43"/>
      <c r="I341" s="43"/>
      <c r="J341" s="168"/>
      <c r="K341" s="168"/>
    </row>
    <row r="342" spans="1:11" ht="14.4">
      <c r="A342" s="168"/>
      <c r="B342" s="168"/>
      <c r="C342" s="168"/>
      <c r="D342" s="43"/>
      <c r="E342" s="111">
        <v>69297612.540000007</v>
      </c>
      <c r="F342" s="111">
        <v>57082564.210000001</v>
      </c>
      <c r="G342" s="111">
        <v>12215048.33</v>
      </c>
      <c r="H342" s="43"/>
      <c r="I342" s="43"/>
      <c r="J342" s="168"/>
      <c r="K342" s="168"/>
    </row>
    <row r="343" spans="1:11" ht="14.4">
      <c r="A343" s="168"/>
      <c r="B343" s="168"/>
      <c r="C343" s="168"/>
      <c r="D343" s="124" t="s">
        <v>296</v>
      </c>
      <c r="E343" s="102">
        <v>2.5000000000000001E-2</v>
      </c>
      <c r="F343" s="102">
        <v>0.03</v>
      </c>
      <c r="G343" s="102" t="s">
        <v>67</v>
      </c>
      <c r="H343" s="43"/>
      <c r="I343" s="43"/>
      <c r="J343" s="168"/>
      <c r="K343" s="168"/>
    </row>
    <row r="344" spans="1:11" ht="15.6">
      <c r="A344" s="168"/>
      <c r="B344" s="168"/>
      <c r="C344" s="168"/>
      <c r="D344" s="124"/>
      <c r="E344" s="106" t="s">
        <v>107</v>
      </c>
      <c r="F344" s="102"/>
      <c r="G344" s="102"/>
      <c r="H344" s="43"/>
      <c r="I344" s="43"/>
      <c r="J344" s="168"/>
      <c r="K344" s="168"/>
    </row>
    <row r="345" spans="1:11" ht="14.4">
      <c r="A345" s="168"/>
      <c r="B345" s="168"/>
      <c r="C345" s="168"/>
      <c r="D345" s="124" t="s">
        <v>297</v>
      </c>
      <c r="E345" s="111">
        <v>-1732440.31</v>
      </c>
      <c r="F345" s="111">
        <v>-1427064.11</v>
      </c>
      <c r="G345" s="111">
        <v>-305376.21000000002</v>
      </c>
      <c r="H345" s="43"/>
      <c r="I345" s="43"/>
      <c r="J345" s="168"/>
      <c r="K345" s="168"/>
    </row>
    <row r="346" spans="1:11" ht="15.6">
      <c r="A346" s="168"/>
      <c r="B346" s="168"/>
      <c r="C346" s="168"/>
      <c r="D346" s="43"/>
      <c r="E346" s="106" t="s">
        <v>107</v>
      </c>
      <c r="F346" s="102"/>
      <c r="G346" s="102"/>
      <c r="H346" s="43"/>
      <c r="I346" s="43"/>
      <c r="J346" s="168"/>
      <c r="K346" s="168"/>
    </row>
    <row r="347" spans="1:11" ht="14.4">
      <c r="A347" s="168"/>
      <c r="B347" s="168"/>
      <c r="C347" s="168"/>
      <c r="D347" s="43"/>
      <c r="E347" s="111">
        <v>67565172.230000004</v>
      </c>
      <c r="F347" s="111">
        <v>55655500.100000001</v>
      </c>
      <c r="G347" s="111">
        <v>11909672.119999999</v>
      </c>
      <c r="H347" s="43"/>
      <c r="I347" s="43"/>
      <c r="J347" s="168"/>
      <c r="K347" s="168"/>
    </row>
    <row r="348" spans="1:11" ht="14.4">
      <c r="A348" s="168"/>
      <c r="B348" s="168"/>
      <c r="C348" s="168"/>
      <c r="D348" s="43"/>
      <c r="E348" s="110" t="s">
        <v>97</v>
      </c>
      <c r="F348" s="102"/>
      <c r="G348" s="43"/>
      <c r="H348" s="43"/>
      <c r="I348" s="43"/>
      <c r="J348" s="168"/>
      <c r="K348" s="168"/>
    </row>
    <row r="349" spans="1:11" ht="14.4">
      <c r="A349" s="168"/>
      <c r="B349" s="168"/>
      <c r="C349" s="168"/>
      <c r="D349" s="43"/>
      <c r="E349" s="43"/>
      <c r="F349" s="43"/>
      <c r="G349" s="43"/>
      <c r="H349" s="43"/>
      <c r="I349" s="43"/>
      <c r="J349" s="168"/>
      <c r="K349" s="168"/>
    </row>
    <row r="350" spans="1:11" ht="14.4">
      <c r="A350" s="168"/>
      <c r="B350" s="168"/>
      <c r="C350" s="168"/>
      <c r="D350" s="43"/>
      <c r="E350" s="43"/>
      <c r="F350" s="43"/>
      <c r="G350" s="43"/>
      <c r="H350" s="43"/>
      <c r="I350" s="43"/>
      <c r="J350" s="168"/>
      <c r="K350" s="168"/>
    </row>
    <row r="351" spans="1:11" ht="14.4">
      <c r="A351" s="168"/>
      <c r="B351" s="168"/>
      <c r="C351" s="169" t="s">
        <v>298</v>
      </c>
      <c r="D351" s="169"/>
      <c r="E351" s="169"/>
      <c r="F351" s="43"/>
      <c r="G351" s="43"/>
      <c r="H351" s="43"/>
      <c r="I351" s="43"/>
      <c r="J351" s="168"/>
      <c r="K351" s="168"/>
    </row>
    <row r="352" spans="1:11" ht="14.4">
      <c r="A352" s="168"/>
      <c r="B352" s="168"/>
      <c r="C352" s="100" t="s">
        <v>55</v>
      </c>
      <c r="D352" s="100" t="s">
        <v>56</v>
      </c>
      <c r="E352" s="100" t="s">
        <v>100</v>
      </c>
      <c r="F352" s="43"/>
      <c r="G352" s="43"/>
      <c r="H352" s="43"/>
      <c r="I352" s="43"/>
      <c r="J352" s="168"/>
      <c r="K352" s="168"/>
    </row>
    <row r="353" spans="1:11" ht="14.4">
      <c r="A353" s="168"/>
      <c r="B353" s="168"/>
      <c r="C353" s="43">
        <v>4400070</v>
      </c>
      <c r="D353" s="102" t="s">
        <v>299</v>
      </c>
      <c r="E353" s="104">
        <v>41815590</v>
      </c>
      <c r="F353" s="111">
        <v>33734561.109999999</v>
      </c>
      <c r="G353" s="111">
        <v>8081028.71</v>
      </c>
      <c r="H353" s="43"/>
      <c r="I353" s="43"/>
      <c r="J353" s="168"/>
      <c r="K353" s="168"/>
    </row>
    <row r="354" spans="1:11" ht="14.4">
      <c r="A354" s="168"/>
      <c r="B354" s="168"/>
      <c r="C354" s="123">
        <v>4420070</v>
      </c>
      <c r="D354" s="102" t="s">
        <v>300</v>
      </c>
      <c r="E354" s="104">
        <v>3954179</v>
      </c>
      <c r="F354" s="111">
        <v>3152339.61</v>
      </c>
      <c r="G354" s="111">
        <v>801839.58</v>
      </c>
      <c r="H354" s="43"/>
      <c r="I354" s="43"/>
      <c r="J354" s="168"/>
      <c r="K354" s="168"/>
    </row>
    <row r="355" spans="1:11" ht="14.4">
      <c r="A355" s="168"/>
      <c r="B355" s="168"/>
      <c r="C355" s="123">
        <v>4420170</v>
      </c>
      <c r="D355" s="102" t="s">
        <v>301</v>
      </c>
      <c r="E355" s="104">
        <v>14492229</v>
      </c>
      <c r="F355" s="111">
        <v>12103335</v>
      </c>
      <c r="G355" s="111">
        <v>2388894.31</v>
      </c>
      <c r="H355" s="43"/>
      <c r="I355" s="43"/>
      <c r="J355" s="168"/>
      <c r="K355" s="168"/>
    </row>
    <row r="356" spans="1:11" ht="14.4">
      <c r="A356" s="168"/>
      <c r="B356" s="168"/>
      <c r="C356" s="123">
        <v>4420270</v>
      </c>
      <c r="D356" s="102" t="s">
        <v>302</v>
      </c>
      <c r="E356" s="102">
        <v>35</v>
      </c>
      <c r="F356" s="102">
        <v>27.34</v>
      </c>
      <c r="G356" s="102">
        <v>8.15</v>
      </c>
      <c r="H356" s="43"/>
      <c r="I356" s="43"/>
      <c r="J356" s="168"/>
      <c r="K356" s="168"/>
    </row>
    <row r="357" spans="1:11" ht="14.4">
      <c r="A357" s="168"/>
      <c r="B357" s="168"/>
      <c r="C357" s="123">
        <v>4420370</v>
      </c>
      <c r="D357" s="102" t="s">
        <v>303</v>
      </c>
      <c r="E357" s="104">
        <v>1534082</v>
      </c>
      <c r="F357" s="111">
        <v>1270651.29</v>
      </c>
      <c r="G357" s="111">
        <v>263430.83</v>
      </c>
      <c r="H357" s="43"/>
      <c r="I357" s="43"/>
      <c r="J357" s="168"/>
      <c r="K357" s="168"/>
    </row>
    <row r="358" spans="1:11" ht="14.4">
      <c r="A358" s="168"/>
      <c r="B358" s="168"/>
      <c r="C358" s="123">
        <v>4420470</v>
      </c>
      <c r="D358" s="102" t="s">
        <v>304</v>
      </c>
      <c r="E358" s="104">
        <v>61356</v>
      </c>
      <c r="F358" s="111">
        <v>51503.76</v>
      </c>
      <c r="G358" s="111">
        <v>9852.73</v>
      </c>
      <c r="H358" s="43"/>
      <c r="I358" s="43"/>
      <c r="J358" s="168"/>
      <c r="K358" s="168"/>
    </row>
    <row r="359" spans="1:11" ht="14.4">
      <c r="A359" s="168"/>
      <c r="B359" s="168"/>
      <c r="C359" s="123">
        <v>4420570</v>
      </c>
      <c r="D359" s="102" t="s">
        <v>305</v>
      </c>
      <c r="E359" s="104">
        <v>2785846</v>
      </c>
      <c r="F359" s="111">
        <v>2402488.84</v>
      </c>
      <c r="G359" s="111">
        <v>383356.8</v>
      </c>
      <c r="H359" s="43"/>
      <c r="I359" s="43"/>
      <c r="J359" s="168"/>
      <c r="K359" s="168"/>
    </row>
    <row r="360" spans="1:11" ht="14.4">
      <c r="A360" s="168"/>
      <c r="B360" s="168"/>
      <c r="C360" s="123">
        <v>4440070</v>
      </c>
      <c r="D360" s="102" t="s">
        <v>306</v>
      </c>
      <c r="E360" s="104">
        <v>138288</v>
      </c>
      <c r="F360" s="111">
        <v>109551.45</v>
      </c>
      <c r="G360" s="111">
        <v>28736.09</v>
      </c>
      <c r="H360" s="43"/>
      <c r="I360" s="43"/>
      <c r="J360" s="168"/>
      <c r="K360" s="168"/>
    </row>
    <row r="361" spans="1:11" ht="14.4">
      <c r="A361" s="168"/>
      <c r="B361" s="168"/>
      <c r="C361" s="123">
        <v>4450070</v>
      </c>
      <c r="D361" s="102" t="s">
        <v>307</v>
      </c>
      <c r="E361" s="104">
        <v>5026018</v>
      </c>
      <c r="F361" s="111">
        <v>4329780.41</v>
      </c>
      <c r="G361" s="111">
        <v>696237.32</v>
      </c>
      <c r="H361" s="43"/>
      <c r="I361" s="43"/>
      <c r="J361" s="168"/>
      <c r="K361" s="168"/>
    </row>
    <row r="362" spans="1:11" ht="15.6">
      <c r="A362" s="168"/>
      <c r="B362" s="168"/>
      <c r="C362" s="168"/>
      <c r="D362" s="43"/>
      <c r="E362" s="106" t="s">
        <v>107</v>
      </c>
      <c r="F362" s="102"/>
      <c r="G362" s="102"/>
      <c r="H362" s="43"/>
      <c r="I362" s="43"/>
      <c r="J362" s="168"/>
      <c r="K362" s="168"/>
    </row>
    <row r="363" spans="1:11" ht="14.4">
      <c r="A363" s="168"/>
      <c r="B363" s="168"/>
      <c r="C363" s="168"/>
      <c r="D363" s="43"/>
      <c r="E363" s="111">
        <v>69807623.329999998</v>
      </c>
      <c r="F363" s="111">
        <v>57154238.810000002</v>
      </c>
      <c r="G363" s="111">
        <v>12653384.52</v>
      </c>
      <c r="H363" s="43"/>
      <c r="I363" s="43"/>
      <c r="J363" s="168"/>
      <c r="K363" s="168"/>
    </row>
    <row r="364" spans="1:11" ht="15.6">
      <c r="A364" s="168"/>
      <c r="B364" s="168"/>
      <c r="C364" s="168"/>
      <c r="D364" s="124"/>
      <c r="E364" s="106" t="s">
        <v>107</v>
      </c>
      <c r="F364" s="43"/>
      <c r="G364" s="102"/>
      <c r="H364" s="43"/>
      <c r="I364" s="43"/>
      <c r="J364" s="168"/>
      <c r="K364" s="168"/>
    </row>
    <row r="365" spans="1:11" ht="14.4">
      <c r="A365" s="168"/>
      <c r="B365" s="168"/>
      <c r="C365" s="168"/>
      <c r="D365" s="124" t="s">
        <v>308</v>
      </c>
      <c r="E365" s="45">
        <v>1732440.31</v>
      </c>
      <c r="F365" s="45">
        <v>1427064.11</v>
      </c>
      <c r="G365" s="111">
        <v>305376.21000000002</v>
      </c>
      <c r="H365" s="43"/>
      <c r="I365" s="43"/>
      <c r="J365" s="168"/>
      <c r="K365" s="168"/>
    </row>
    <row r="366" spans="1:11" ht="15.6">
      <c r="A366" s="168"/>
      <c r="B366" s="168"/>
      <c r="C366" s="168"/>
      <c r="D366" s="43"/>
      <c r="E366" s="106" t="s">
        <v>107</v>
      </c>
      <c r="F366" s="43"/>
      <c r="G366" s="102"/>
      <c r="H366" s="43"/>
      <c r="I366" s="43"/>
      <c r="J366" s="168"/>
      <c r="K366" s="168"/>
    </row>
    <row r="367" spans="1:11" ht="14.4">
      <c r="A367" s="168"/>
      <c r="B367" s="168"/>
      <c r="C367" s="168"/>
      <c r="D367" s="43"/>
      <c r="E367" s="45">
        <v>71540063.640000001</v>
      </c>
      <c r="F367" s="45">
        <v>58581302.920000002</v>
      </c>
      <c r="G367" s="111">
        <v>12958760.73</v>
      </c>
      <c r="H367" s="43"/>
      <c r="I367" s="43"/>
      <c r="J367" s="168"/>
      <c r="K367" s="168"/>
    </row>
    <row r="368" spans="1:11" ht="14.4">
      <c r="A368" s="168"/>
      <c r="B368" s="168"/>
      <c r="C368" s="168"/>
      <c r="D368" s="43"/>
      <c r="E368" s="110" t="s">
        <v>97</v>
      </c>
      <c r="F368" s="43"/>
      <c r="G368" s="43"/>
      <c r="H368" s="43"/>
      <c r="I368" s="43"/>
      <c r="J368" s="168"/>
      <c r="K368" s="168"/>
    </row>
    <row r="369" spans="1:11" ht="14.4">
      <c r="A369" s="168"/>
      <c r="B369" s="168"/>
      <c r="C369" s="168"/>
      <c r="D369" s="43"/>
      <c r="E369" s="43"/>
      <c r="F369" s="43"/>
      <c r="G369" s="43"/>
      <c r="H369" s="43"/>
      <c r="I369" s="43"/>
      <c r="J369" s="168"/>
      <c r="K369" s="168"/>
    </row>
    <row r="370" spans="1:11" ht="14.4">
      <c r="A370" s="168"/>
      <c r="B370" s="168"/>
      <c r="C370" s="168"/>
      <c r="D370" s="43"/>
      <c r="E370" s="43"/>
      <c r="F370" s="43"/>
      <c r="G370" s="43"/>
      <c r="H370" s="43"/>
      <c r="I370" s="43"/>
      <c r="J370" s="168"/>
      <c r="K370" s="168"/>
    </row>
    <row r="371" spans="1:11" ht="14.4">
      <c r="A371" s="168"/>
      <c r="B371" s="168"/>
      <c r="C371" s="168"/>
      <c r="D371" s="43"/>
      <c r="E371" s="43"/>
      <c r="F371" s="43"/>
      <c r="G371" s="43"/>
      <c r="H371" s="43"/>
      <c r="I371" s="43"/>
      <c r="J371" s="168"/>
      <c r="K371" s="168"/>
    </row>
    <row r="372" spans="1:11" ht="14.4">
      <c r="A372" s="168"/>
      <c r="B372" s="168"/>
      <c r="C372" s="169" t="s">
        <v>309</v>
      </c>
      <c r="D372" s="169"/>
      <c r="E372" s="169"/>
      <c r="F372" s="43"/>
      <c r="G372" s="43"/>
      <c r="H372" s="43"/>
      <c r="I372" s="43"/>
      <c r="J372" s="168"/>
      <c r="K372" s="168"/>
    </row>
    <row r="373" spans="1:11" ht="14.4">
      <c r="A373" s="168"/>
      <c r="B373" s="168"/>
      <c r="C373" s="100" t="s">
        <v>55</v>
      </c>
      <c r="D373" s="100" t="s">
        <v>56</v>
      </c>
      <c r="E373" s="100" t="s">
        <v>100</v>
      </c>
      <c r="F373" s="43"/>
      <c r="G373" s="43"/>
      <c r="H373" s="43"/>
      <c r="I373" s="43"/>
      <c r="J373" s="168"/>
      <c r="K373" s="168"/>
    </row>
    <row r="374" spans="1:11" ht="14.4">
      <c r="A374" s="168"/>
      <c r="B374" s="168"/>
      <c r="C374" s="123">
        <v>9227000</v>
      </c>
      <c r="D374" s="102" t="s">
        <v>310</v>
      </c>
      <c r="E374" s="45">
        <v>-11440292.09</v>
      </c>
      <c r="F374" s="43"/>
      <c r="G374" s="43"/>
      <c r="H374" s="43"/>
      <c r="I374" s="43"/>
      <c r="J374" s="168"/>
      <c r="K374" s="168"/>
    </row>
    <row r="375" spans="1:11" ht="14.4">
      <c r="A375" s="168"/>
      <c r="B375" s="168"/>
      <c r="C375" s="123">
        <v>9243000</v>
      </c>
      <c r="D375" s="43" t="s">
        <v>311</v>
      </c>
      <c r="E375" s="45">
        <v>2408283.37</v>
      </c>
      <c r="F375" s="43"/>
      <c r="G375" s="43"/>
      <c r="H375" s="43"/>
      <c r="I375" s="43"/>
      <c r="J375" s="168"/>
      <c r="K375" s="168"/>
    </row>
    <row r="376" spans="1:11" ht="15.6">
      <c r="A376" s="168"/>
      <c r="B376" s="168"/>
      <c r="C376" s="168"/>
      <c r="D376" s="43"/>
      <c r="E376" s="106" t="s">
        <v>107</v>
      </c>
      <c r="F376" s="43"/>
      <c r="G376" s="43"/>
      <c r="H376" s="43"/>
      <c r="I376" s="43"/>
      <c r="J376" s="168"/>
      <c r="K376" s="168"/>
    </row>
    <row r="377" spans="1:11" ht="14.4">
      <c r="A377" s="168"/>
      <c r="B377" s="168"/>
      <c r="C377" s="44" t="s">
        <v>96</v>
      </c>
      <c r="D377" s="43"/>
      <c r="E377" s="125">
        <v>-9032008.7200000007</v>
      </c>
      <c r="F377" s="43"/>
      <c r="G377" s="43"/>
      <c r="H377" s="43"/>
      <c r="I377" s="43"/>
      <c r="J377" s="168"/>
      <c r="K377" s="168"/>
    </row>
    <row r="378" spans="1:11" ht="14.4">
      <c r="A378" s="168"/>
      <c r="B378" s="168"/>
      <c r="C378" s="168"/>
      <c r="D378" s="43"/>
      <c r="E378" s="110" t="s">
        <v>97</v>
      </c>
      <c r="F378" s="43"/>
      <c r="G378" s="43"/>
      <c r="H378" s="43"/>
      <c r="I378" s="43"/>
      <c r="J378" s="168"/>
      <c r="K378" s="168"/>
    </row>
    <row r="379" spans="1:11" ht="14.4">
      <c r="A379" s="168"/>
      <c r="B379" s="168"/>
      <c r="C379" s="168"/>
      <c r="D379" s="43"/>
      <c r="E379" s="43"/>
      <c r="F379" s="43"/>
      <c r="G379" s="43"/>
      <c r="H379" s="43"/>
      <c r="I379" s="43"/>
      <c r="J379" s="168"/>
      <c r="K379" s="168"/>
    </row>
    <row r="380" spans="1:11" ht="14.4">
      <c r="A380" s="168"/>
      <c r="B380" s="168"/>
      <c r="C380" s="168"/>
      <c r="D380" s="43"/>
      <c r="E380" s="43"/>
      <c r="F380" s="43"/>
      <c r="G380" s="43"/>
      <c r="H380" s="43"/>
      <c r="I380" s="43"/>
      <c r="J380" s="168"/>
      <c r="K380" s="168"/>
    </row>
    <row r="381" spans="1:11" ht="14.4">
      <c r="A381" s="168"/>
      <c r="B381" s="168"/>
      <c r="C381" s="168"/>
      <c r="D381" s="43"/>
      <c r="E381" s="43"/>
      <c r="F381" s="43"/>
      <c r="G381" s="43"/>
      <c r="H381" s="43"/>
      <c r="I381" s="43"/>
      <c r="J381" s="168"/>
      <c r="K381" s="168"/>
    </row>
    <row r="382" spans="1:11" ht="14.4">
      <c r="A382" s="168"/>
      <c r="B382" s="168"/>
      <c r="C382" s="168"/>
      <c r="D382" s="43"/>
      <c r="E382" s="43"/>
      <c r="F382" s="43"/>
      <c r="G382" s="43"/>
      <c r="H382" s="43"/>
      <c r="I382" s="43"/>
      <c r="J382" s="168"/>
      <c r="K382" s="168"/>
    </row>
    <row r="383" spans="1:11" ht="14.4">
      <c r="A383" s="168"/>
      <c r="B383" s="168"/>
      <c r="C383" s="168"/>
      <c r="D383" s="43"/>
      <c r="E383" s="43"/>
      <c r="F383" s="43"/>
      <c r="G383" s="43"/>
      <c r="H383" s="43"/>
      <c r="I383" s="43"/>
      <c r="J383" s="168"/>
      <c r="K383" s="168"/>
    </row>
    <row r="384" spans="1:11" ht="14.4">
      <c r="A384" s="168"/>
      <c r="B384" s="168"/>
      <c r="C384" s="169" t="s">
        <v>312</v>
      </c>
      <c r="D384" s="169"/>
      <c r="E384" s="169"/>
      <c r="F384" s="43"/>
      <c r="G384" s="43"/>
      <c r="H384" s="43"/>
      <c r="I384" s="43"/>
      <c r="J384" s="168"/>
      <c r="K384" s="168"/>
    </row>
    <row r="385" spans="1:11" ht="14.4">
      <c r="A385" s="168"/>
      <c r="B385" s="168"/>
      <c r="C385" s="100" t="s">
        <v>55</v>
      </c>
      <c r="D385" s="100" t="s">
        <v>56</v>
      </c>
      <c r="E385" s="100" t="s">
        <v>100</v>
      </c>
      <c r="F385" s="43"/>
      <c r="G385" s="43"/>
      <c r="H385" s="43"/>
      <c r="I385" s="43"/>
      <c r="J385" s="168"/>
      <c r="K385" s="168"/>
    </row>
    <row r="386" spans="1:11" ht="14.4">
      <c r="A386" s="168"/>
      <c r="B386" s="168"/>
      <c r="C386" s="123">
        <v>4400020</v>
      </c>
      <c r="D386" s="102" t="s">
        <v>313</v>
      </c>
      <c r="E386" s="104">
        <v>529600217</v>
      </c>
      <c r="F386" s="43"/>
      <c r="G386" s="43"/>
      <c r="H386" s="43"/>
      <c r="I386" s="43"/>
      <c r="J386" s="168"/>
      <c r="K386" s="168"/>
    </row>
    <row r="387" spans="1:11" ht="14.4">
      <c r="A387" s="168"/>
      <c r="B387" s="168"/>
      <c r="C387" s="123">
        <v>4420020</v>
      </c>
      <c r="D387" s="102" t="s">
        <v>314</v>
      </c>
      <c r="E387" s="104">
        <v>48198478</v>
      </c>
      <c r="F387" s="43"/>
      <c r="G387" s="43"/>
      <c r="H387" s="43"/>
      <c r="I387" s="43"/>
      <c r="J387" s="168"/>
      <c r="K387" s="168"/>
    </row>
    <row r="388" spans="1:11" ht="14.4">
      <c r="A388" s="168"/>
      <c r="B388" s="168"/>
      <c r="C388" s="123">
        <v>4420120</v>
      </c>
      <c r="D388" s="102" t="s">
        <v>315</v>
      </c>
      <c r="E388" s="104">
        <v>283413437</v>
      </c>
      <c r="F388" s="43"/>
      <c r="G388" s="43"/>
      <c r="H388" s="43"/>
      <c r="I388" s="43"/>
      <c r="J388" s="168"/>
      <c r="K388" s="168"/>
    </row>
    <row r="389" spans="1:11" ht="14.4">
      <c r="A389" s="168"/>
      <c r="B389" s="168"/>
      <c r="C389" s="123">
        <v>4420220</v>
      </c>
      <c r="D389" s="102" t="s">
        <v>316</v>
      </c>
      <c r="E389" s="102">
        <v>679</v>
      </c>
      <c r="F389" s="43"/>
      <c r="G389" s="43"/>
      <c r="H389" s="43"/>
      <c r="I389" s="43"/>
      <c r="J389" s="168"/>
      <c r="K389" s="168"/>
    </row>
    <row r="390" spans="1:11" ht="14.4">
      <c r="A390" s="168"/>
      <c r="B390" s="168"/>
      <c r="C390" s="123">
        <v>4420320</v>
      </c>
      <c r="D390" s="102" t="s">
        <v>317</v>
      </c>
      <c r="E390" s="104">
        <v>44357622</v>
      </c>
      <c r="F390" s="43"/>
      <c r="G390" s="43"/>
      <c r="H390" s="43"/>
      <c r="I390" s="43"/>
      <c r="J390" s="168"/>
      <c r="K390" s="168"/>
    </row>
    <row r="391" spans="1:11" ht="14.4">
      <c r="A391" s="168"/>
      <c r="B391" s="168"/>
      <c r="C391" s="123">
        <v>4420420</v>
      </c>
      <c r="D391" s="102" t="s">
        <v>318</v>
      </c>
      <c r="E391" s="104">
        <v>804649</v>
      </c>
      <c r="F391" s="43"/>
      <c r="G391" s="43"/>
      <c r="H391" s="43"/>
      <c r="I391" s="43"/>
      <c r="J391" s="168"/>
      <c r="K391" s="168"/>
    </row>
    <row r="392" spans="1:11" ht="14.4">
      <c r="A392" s="168"/>
      <c r="B392" s="168"/>
      <c r="C392" s="123">
        <v>4420520</v>
      </c>
      <c r="D392" s="102" t="s">
        <v>319</v>
      </c>
      <c r="E392" s="104">
        <v>60271227</v>
      </c>
      <c r="F392" s="43"/>
      <c r="G392" s="43"/>
      <c r="H392" s="43"/>
      <c r="I392" s="43"/>
      <c r="J392" s="168"/>
      <c r="K392" s="168"/>
    </row>
    <row r="393" spans="1:11" ht="14.4">
      <c r="A393" s="168"/>
      <c r="B393" s="168"/>
      <c r="C393" s="123">
        <v>4440020</v>
      </c>
      <c r="D393" s="102" t="s">
        <v>320</v>
      </c>
      <c r="E393" s="104">
        <v>2621301</v>
      </c>
      <c r="F393" s="43"/>
      <c r="G393" s="43"/>
      <c r="H393" s="43"/>
      <c r="I393" s="43"/>
      <c r="J393" s="168"/>
      <c r="K393" s="168"/>
    </row>
    <row r="394" spans="1:11" ht="14.4">
      <c r="A394" s="168"/>
      <c r="B394" s="168"/>
      <c r="C394" s="123">
        <v>4450020</v>
      </c>
      <c r="D394" s="102" t="s">
        <v>321</v>
      </c>
      <c r="E394" s="104">
        <v>96577802</v>
      </c>
      <c r="F394" s="43"/>
      <c r="G394" s="43"/>
      <c r="H394" s="43"/>
      <c r="I394" s="43"/>
      <c r="J394" s="168"/>
      <c r="K394" s="168"/>
    </row>
    <row r="395" spans="1:11" ht="15.6">
      <c r="A395" s="168"/>
      <c r="B395" s="168"/>
      <c r="C395" s="168"/>
      <c r="D395" s="102"/>
      <c r="E395" s="106" t="s">
        <v>107</v>
      </c>
      <c r="F395" s="43"/>
      <c r="G395" s="43"/>
      <c r="H395" s="43"/>
      <c r="I395" s="43"/>
      <c r="J395" s="168"/>
      <c r="K395" s="168"/>
    </row>
    <row r="396" spans="1:11" ht="14.4">
      <c r="A396" s="168"/>
      <c r="B396" s="168"/>
      <c r="C396" s="126" t="s">
        <v>322</v>
      </c>
      <c r="D396" s="102"/>
      <c r="E396" s="115">
        <v>1065845410.83</v>
      </c>
      <c r="F396" s="43"/>
      <c r="G396" s="43"/>
      <c r="H396" s="43"/>
      <c r="I396" s="43"/>
      <c r="J396" s="168"/>
      <c r="K396" s="168"/>
    </row>
    <row r="397" spans="1:11" ht="15.6">
      <c r="A397" s="168"/>
      <c r="B397" s="168"/>
      <c r="C397" s="168"/>
      <c r="D397" s="127"/>
      <c r="E397" s="106" t="s">
        <v>107</v>
      </c>
      <c r="F397" s="43"/>
      <c r="G397" s="43"/>
      <c r="H397" s="43"/>
      <c r="I397" s="43"/>
      <c r="J397" s="168"/>
      <c r="K397" s="168"/>
    </row>
    <row r="398" spans="1:11" ht="14.4">
      <c r="A398" s="168"/>
      <c r="B398" s="168"/>
      <c r="C398" s="123">
        <v>4073020</v>
      </c>
      <c r="D398" s="102" t="s">
        <v>76</v>
      </c>
      <c r="E398" s="104">
        <v>-386614050</v>
      </c>
      <c r="F398" s="43"/>
      <c r="G398" s="43"/>
      <c r="H398" s="43"/>
      <c r="I398" s="43"/>
      <c r="J398" s="168"/>
      <c r="K398" s="168"/>
    </row>
    <row r="399" spans="1:11" ht="14.4">
      <c r="A399" s="168"/>
      <c r="B399" s="168"/>
      <c r="C399" s="123">
        <v>4073022</v>
      </c>
      <c r="D399" s="102" t="s">
        <v>75</v>
      </c>
      <c r="E399" s="104">
        <v>-4819870</v>
      </c>
      <c r="F399" s="43"/>
      <c r="G399" s="43"/>
      <c r="H399" s="43"/>
      <c r="I399" s="43"/>
      <c r="J399" s="168"/>
      <c r="K399" s="168"/>
    </row>
    <row r="400" spans="1:11" ht="14.4">
      <c r="A400" s="168"/>
      <c r="B400" s="168"/>
      <c r="C400" s="123">
        <v>4074021</v>
      </c>
      <c r="D400" s="102" t="s">
        <v>82</v>
      </c>
      <c r="E400" s="102" t="s">
        <v>66</v>
      </c>
      <c r="F400" s="43"/>
      <c r="G400" s="43"/>
      <c r="H400" s="43"/>
      <c r="I400" s="43"/>
      <c r="J400" s="168"/>
      <c r="K400" s="168"/>
    </row>
    <row r="401" spans="1:11" ht="15.6">
      <c r="A401" s="168"/>
      <c r="B401" s="168"/>
      <c r="C401" s="168"/>
      <c r="D401" s="102"/>
      <c r="E401" s="106" t="s">
        <v>107</v>
      </c>
      <c r="F401" s="43"/>
      <c r="G401" s="43"/>
      <c r="H401" s="43"/>
      <c r="I401" s="43"/>
      <c r="J401" s="168"/>
      <c r="K401" s="168"/>
    </row>
    <row r="402" spans="1:11" ht="14.4">
      <c r="A402" s="168"/>
      <c r="B402" s="168"/>
      <c r="C402" s="44" t="s">
        <v>323</v>
      </c>
      <c r="D402" s="102"/>
      <c r="E402" s="115">
        <v>-391433920</v>
      </c>
      <c r="F402" s="43"/>
      <c r="G402" s="43"/>
      <c r="H402" s="43"/>
      <c r="I402" s="43"/>
      <c r="J402" s="168"/>
      <c r="K402" s="168"/>
    </row>
    <row r="403" spans="1:11" ht="15.6">
      <c r="A403" s="168"/>
      <c r="B403" s="168"/>
      <c r="C403" s="168"/>
      <c r="D403" s="43"/>
      <c r="E403" s="106" t="s">
        <v>107</v>
      </c>
      <c r="F403" s="43"/>
      <c r="G403" s="43"/>
      <c r="H403" s="43"/>
      <c r="I403" s="43"/>
      <c r="J403" s="168"/>
      <c r="K403" s="168"/>
    </row>
    <row r="404" spans="1:11" ht="14.4">
      <c r="A404" s="168"/>
      <c r="B404" s="168"/>
      <c r="C404" s="44" t="s">
        <v>324</v>
      </c>
      <c r="D404" s="43"/>
      <c r="E404" s="125">
        <v>674411490.83000004</v>
      </c>
      <c r="F404" s="43"/>
      <c r="G404" s="43"/>
      <c r="H404" s="43"/>
      <c r="I404" s="43"/>
      <c r="J404" s="168"/>
      <c r="K404" s="168"/>
    </row>
    <row r="405" spans="1:11" ht="14.4">
      <c r="A405" s="168"/>
      <c r="B405" s="168"/>
      <c r="C405" s="168"/>
      <c r="D405" s="43"/>
      <c r="E405" s="110" t="s">
        <v>97</v>
      </c>
      <c r="F405" s="43"/>
      <c r="G405" s="43"/>
      <c r="H405" s="43"/>
      <c r="I405" s="43"/>
      <c r="J405" s="168"/>
      <c r="K405" s="168"/>
    </row>
    <row r="406" spans="1:11" ht="14.4">
      <c r="A406" s="168"/>
      <c r="B406" s="168"/>
      <c r="C406" s="168"/>
      <c r="D406" s="43"/>
      <c r="E406" s="43"/>
      <c r="F406" s="43"/>
      <c r="G406" s="43"/>
      <c r="H406" s="43"/>
      <c r="I406" s="43"/>
      <c r="J406" s="168"/>
      <c r="K406" s="168"/>
    </row>
    <row r="407" spans="1:11" ht="14.4">
      <c r="A407" s="168"/>
      <c r="B407" s="168"/>
      <c r="C407" s="168"/>
      <c r="D407" s="43"/>
      <c r="E407" s="43"/>
      <c r="F407" s="43"/>
      <c r="G407" s="43"/>
      <c r="H407" s="43"/>
      <c r="I407" s="43"/>
      <c r="J407" s="168"/>
      <c r="K407" s="168"/>
    </row>
    <row r="408" spans="1:11" ht="14.4">
      <c r="A408" s="168"/>
      <c r="B408" s="168"/>
      <c r="C408" s="169" t="s">
        <v>325</v>
      </c>
      <c r="D408" s="169"/>
      <c r="E408" s="169"/>
      <c r="F408" s="43"/>
      <c r="G408" s="43"/>
      <c r="H408" s="43"/>
      <c r="I408" s="43"/>
      <c r="J408" s="168"/>
      <c r="K408" s="168"/>
    </row>
    <row r="409" spans="1:11" ht="14.4">
      <c r="A409" s="168"/>
      <c r="B409" s="168"/>
      <c r="C409" s="100" t="s">
        <v>55</v>
      </c>
      <c r="D409" s="100" t="s">
        <v>56</v>
      </c>
      <c r="E409" s="100" t="s">
        <v>100</v>
      </c>
      <c r="F409" s="43"/>
      <c r="G409" s="43"/>
      <c r="H409" s="43"/>
      <c r="I409" s="43"/>
      <c r="J409" s="168"/>
      <c r="K409" s="168"/>
    </row>
    <row r="410" spans="1:11" ht="14.4">
      <c r="A410" s="168"/>
      <c r="B410" s="168"/>
      <c r="C410" s="123">
        <v>4400030</v>
      </c>
      <c r="D410" s="102" t="s">
        <v>326</v>
      </c>
      <c r="E410" s="104">
        <v>-1853365</v>
      </c>
      <c r="F410" s="43"/>
      <c r="G410" s="43"/>
      <c r="H410" s="43"/>
      <c r="I410" s="43"/>
      <c r="J410" s="168"/>
      <c r="K410" s="168"/>
    </row>
    <row r="411" spans="1:11" ht="14.4">
      <c r="A411" s="168"/>
      <c r="B411" s="168"/>
      <c r="C411" s="123">
        <v>4420030</v>
      </c>
      <c r="D411" s="102" t="s">
        <v>327</v>
      </c>
      <c r="E411" s="104">
        <v>-151560</v>
      </c>
      <c r="F411" s="43"/>
      <c r="G411" s="43"/>
      <c r="H411" s="43"/>
      <c r="I411" s="43"/>
      <c r="J411" s="168"/>
      <c r="K411" s="168"/>
    </row>
    <row r="412" spans="1:11" ht="14.4">
      <c r="A412" s="168"/>
      <c r="B412" s="168"/>
      <c r="C412" s="123">
        <v>4420130</v>
      </c>
      <c r="D412" s="102" t="s">
        <v>328</v>
      </c>
      <c r="E412" s="104">
        <v>-778210</v>
      </c>
      <c r="F412" s="43"/>
      <c r="G412" s="43"/>
      <c r="H412" s="43"/>
      <c r="I412" s="43"/>
      <c r="J412" s="168"/>
      <c r="K412" s="168"/>
    </row>
    <row r="413" spans="1:11" ht="14.4">
      <c r="A413" s="168"/>
      <c r="B413" s="168"/>
      <c r="C413" s="123">
        <v>4420230</v>
      </c>
      <c r="D413" s="102" t="s">
        <v>329</v>
      </c>
      <c r="E413" s="102">
        <v>0</v>
      </c>
      <c r="F413" s="43"/>
      <c r="G413" s="43"/>
      <c r="H413" s="43"/>
      <c r="I413" s="43"/>
      <c r="J413" s="168"/>
      <c r="K413" s="168"/>
    </row>
    <row r="414" spans="1:11" ht="14.4">
      <c r="A414" s="168"/>
      <c r="B414" s="168"/>
      <c r="C414" s="123">
        <v>4420330</v>
      </c>
      <c r="D414" s="102" t="s">
        <v>330</v>
      </c>
      <c r="E414" s="104">
        <v>-76434</v>
      </c>
      <c r="F414" s="43"/>
      <c r="G414" s="43"/>
      <c r="H414" s="43"/>
      <c r="I414" s="43"/>
      <c r="J414" s="168"/>
      <c r="K414" s="168"/>
    </row>
    <row r="415" spans="1:11" ht="14.4">
      <c r="A415" s="168"/>
      <c r="B415" s="168"/>
      <c r="C415" s="123">
        <v>4420430</v>
      </c>
      <c r="D415" s="102" t="s">
        <v>331</v>
      </c>
      <c r="E415" s="104">
        <v>-2408</v>
      </c>
      <c r="F415" s="43"/>
      <c r="G415" s="43"/>
      <c r="H415" s="43"/>
      <c r="I415" s="43"/>
      <c r="J415" s="168"/>
      <c r="K415" s="168"/>
    </row>
    <row r="416" spans="1:11" ht="14.4">
      <c r="A416" s="168"/>
      <c r="B416" s="168"/>
      <c r="C416" s="123">
        <v>4420530</v>
      </c>
      <c r="D416" s="102" t="s">
        <v>332</v>
      </c>
      <c r="E416" s="104">
        <v>-142907</v>
      </c>
      <c r="F416" s="43"/>
      <c r="G416" s="43"/>
      <c r="H416" s="43"/>
      <c r="I416" s="43"/>
      <c r="J416" s="168"/>
      <c r="K416" s="168"/>
    </row>
    <row r="417" spans="1:11" ht="14.4">
      <c r="A417" s="168"/>
      <c r="B417" s="168"/>
      <c r="C417" s="123">
        <v>4440030</v>
      </c>
      <c r="D417" s="102" t="s">
        <v>333</v>
      </c>
      <c r="E417" s="104">
        <v>-1561</v>
      </c>
      <c r="F417" s="43"/>
      <c r="G417" s="43"/>
      <c r="H417" s="43"/>
      <c r="I417" s="43"/>
      <c r="J417" s="168"/>
      <c r="K417" s="168"/>
    </row>
    <row r="418" spans="1:11" ht="14.4">
      <c r="A418" s="168"/>
      <c r="B418" s="168"/>
      <c r="C418" s="123">
        <v>4450030</v>
      </c>
      <c r="D418" s="102" t="s">
        <v>334</v>
      </c>
      <c r="E418" s="104">
        <v>-256709</v>
      </c>
      <c r="F418" s="43"/>
      <c r="G418" s="43"/>
      <c r="H418" s="43"/>
      <c r="I418" s="43"/>
      <c r="J418" s="168"/>
      <c r="K418" s="168"/>
    </row>
    <row r="419" spans="1:11" ht="15.6">
      <c r="A419" s="168"/>
      <c r="B419" s="168"/>
      <c r="C419" s="168"/>
      <c r="D419" s="102"/>
      <c r="E419" s="106" t="s">
        <v>107</v>
      </c>
      <c r="F419" s="43"/>
      <c r="G419" s="43"/>
      <c r="H419" s="43"/>
      <c r="I419" s="43"/>
      <c r="J419" s="168"/>
      <c r="K419" s="168"/>
    </row>
    <row r="420" spans="1:11" ht="14.4">
      <c r="A420" s="168"/>
      <c r="B420" s="168"/>
      <c r="C420" s="126" t="s">
        <v>335</v>
      </c>
      <c r="D420" s="102"/>
      <c r="E420" s="115">
        <v>-3263153.65</v>
      </c>
      <c r="F420" s="43"/>
      <c r="G420" s="43"/>
      <c r="H420" s="43"/>
      <c r="I420" s="43"/>
      <c r="J420" s="168"/>
      <c r="K420" s="168"/>
    </row>
    <row r="421" spans="1:11" ht="15.6">
      <c r="A421" s="168"/>
      <c r="B421" s="168"/>
      <c r="C421" s="168"/>
      <c r="D421" s="102"/>
      <c r="E421" s="106" t="s">
        <v>107</v>
      </c>
      <c r="F421" s="43"/>
      <c r="G421" s="43"/>
      <c r="H421" s="43"/>
      <c r="I421" s="43"/>
      <c r="J421" s="168"/>
      <c r="K421" s="168"/>
    </row>
    <row r="422" spans="1:11" ht="14.4">
      <c r="A422" s="168"/>
      <c r="B422" s="168"/>
      <c r="C422" s="123">
        <v>4073030</v>
      </c>
      <c r="D422" s="102" t="s">
        <v>77</v>
      </c>
      <c r="E422" s="104">
        <v>-158822</v>
      </c>
      <c r="F422" s="43"/>
      <c r="G422" s="43"/>
      <c r="H422" s="43"/>
      <c r="I422" s="43"/>
      <c r="J422" s="168"/>
      <c r="K422" s="168"/>
    </row>
    <row r="423" spans="1:11" ht="14.4">
      <c r="A423" s="168"/>
      <c r="B423" s="168"/>
      <c r="C423" s="123">
        <v>4074031</v>
      </c>
      <c r="D423" s="102" t="s">
        <v>83</v>
      </c>
      <c r="E423" s="104">
        <v>3967824</v>
      </c>
      <c r="F423" s="43"/>
      <c r="G423" s="43"/>
      <c r="H423" s="43"/>
      <c r="I423" s="43"/>
      <c r="J423" s="168"/>
      <c r="K423" s="168"/>
    </row>
    <row r="424" spans="1:11" ht="15.6">
      <c r="A424" s="168"/>
      <c r="B424" s="168"/>
      <c r="C424" s="168"/>
      <c r="D424" s="102"/>
      <c r="E424" s="106" t="s">
        <v>107</v>
      </c>
      <c r="F424" s="43"/>
      <c r="G424" s="43"/>
      <c r="H424" s="43"/>
      <c r="I424" s="43"/>
      <c r="J424" s="168"/>
      <c r="K424" s="168"/>
    </row>
    <row r="425" spans="1:11" ht="14.4">
      <c r="A425" s="168"/>
      <c r="B425" s="168"/>
      <c r="C425" s="44" t="s">
        <v>336</v>
      </c>
      <c r="D425" s="102"/>
      <c r="E425" s="115">
        <v>3809002</v>
      </c>
      <c r="F425" s="43"/>
      <c r="G425" s="43"/>
      <c r="H425" s="43"/>
      <c r="I425" s="43"/>
      <c r="J425" s="168"/>
      <c r="K425" s="168"/>
    </row>
    <row r="426" spans="1:11" ht="15.6">
      <c r="A426" s="168"/>
      <c r="B426" s="168"/>
      <c r="C426" s="168"/>
      <c r="D426" s="102"/>
      <c r="E426" s="106" t="s">
        <v>107</v>
      </c>
      <c r="F426" s="43"/>
      <c r="G426" s="43"/>
      <c r="H426" s="43"/>
      <c r="I426" s="43"/>
      <c r="J426" s="168"/>
      <c r="K426" s="168"/>
    </row>
    <row r="427" spans="1:11" ht="14.4">
      <c r="A427" s="168"/>
      <c r="B427" s="168"/>
      <c r="C427" s="44" t="s">
        <v>337</v>
      </c>
      <c r="D427" s="43"/>
      <c r="E427" s="125">
        <v>545848.35</v>
      </c>
      <c r="F427" s="43"/>
      <c r="G427" s="43"/>
      <c r="H427" s="43"/>
      <c r="I427" s="43"/>
      <c r="J427" s="168"/>
      <c r="K427" s="168"/>
    </row>
    <row r="428" spans="1:11" ht="14.4">
      <c r="A428" s="168"/>
      <c r="B428" s="168"/>
      <c r="C428" s="168"/>
      <c r="D428" s="43"/>
      <c r="E428" s="110" t="s">
        <v>97</v>
      </c>
      <c r="F428" s="43"/>
      <c r="G428" s="43"/>
      <c r="H428" s="43"/>
      <c r="I428" s="43"/>
      <c r="J428" s="168"/>
      <c r="K428" s="168"/>
    </row>
    <row r="429" spans="1:11" ht="14.4">
      <c r="A429" s="168"/>
      <c r="B429" s="168"/>
      <c r="C429" s="168"/>
      <c r="D429" s="43"/>
      <c r="E429" s="110"/>
      <c r="F429" s="43"/>
      <c r="G429" s="43"/>
      <c r="H429" s="43"/>
      <c r="I429" s="43"/>
      <c r="J429" s="168"/>
      <c r="K429" s="168"/>
    </row>
    <row r="430" spans="1:11" ht="14.4">
      <c r="A430" s="168"/>
      <c r="B430" s="168"/>
      <c r="C430" s="168"/>
      <c r="D430" s="43"/>
      <c r="E430" s="43"/>
      <c r="F430" s="43"/>
      <c r="G430" s="102"/>
      <c r="H430" s="102"/>
      <c r="I430" s="102"/>
      <c r="J430" s="167"/>
      <c r="K430" s="167"/>
    </row>
    <row r="431" spans="1:11" ht="14.4">
      <c r="A431" s="168"/>
      <c r="B431" s="168"/>
      <c r="C431" s="169" t="s">
        <v>338</v>
      </c>
      <c r="D431" s="169"/>
      <c r="E431" s="169"/>
      <c r="F431" s="43"/>
      <c r="G431" s="102"/>
      <c r="H431" s="102"/>
      <c r="I431" s="102"/>
      <c r="J431" s="167"/>
      <c r="K431" s="167"/>
    </row>
    <row r="432" spans="1:11" ht="14.4">
      <c r="A432" s="168"/>
      <c r="B432" s="168"/>
      <c r="C432" s="100" t="s">
        <v>55</v>
      </c>
      <c r="D432" s="100" t="s">
        <v>56</v>
      </c>
      <c r="E432" s="100" t="s">
        <v>100</v>
      </c>
      <c r="F432" s="43"/>
      <c r="G432" s="102"/>
      <c r="H432" s="102"/>
      <c r="I432" s="102"/>
      <c r="J432" s="167"/>
      <c r="K432" s="167"/>
    </row>
    <row r="433" spans="1:11" ht="14.4">
      <c r="A433" s="167"/>
      <c r="B433" s="167"/>
      <c r="C433" s="103">
        <v>4400040</v>
      </c>
      <c r="D433" s="102" t="s">
        <v>339</v>
      </c>
      <c r="E433" s="104">
        <v>28429154</v>
      </c>
      <c r="F433" s="102"/>
      <c r="G433" s="102"/>
      <c r="H433" s="102"/>
      <c r="I433" s="102"/>
      <c r="J433" s="167"/>
      <c r="K433" s="167"/>
    </row>
    <row r="434" spans="1:11" ht="14.4">
      <c r="A434" s="167"/>
      <c r="B434" s="167"/>
      <c r="C434" s="103">
        <v>4420040</v>
      </c>
      <c r="D434" s="102" t="s">
        <v>340</v>
      </c>
      <c r="E434" s="104">
        <v>2563054</v>
      </c>
      <c r="F434" s="102"/>
      <c r="G434" s="102"/>
      <c r="H434" s="102"/>
      <c r="I434" s="102"/>
      <c r="J434" s="167"/>
      <c r="K434" s="167"/>
    </row>
    <row r="435" spans="1:11" ht="14.4">
      <c r="A435" s="167"/>
      <c r="B435" s="167"/>
      <c r="C435" s="103">
        <v>4420140</v>
      </c>
      <c r="D435" s="102" t="s">
        <v>341</v>
      </c>
      <c r="E435" s="104">
        <v>11542428</v>
      </c>
      <c r="F435" s="102"/>
      <c r="G435" s="102"/>
      <c r="H435" s="102"/>
      <c r="I435" s="102"/>
      <c r="J435" s="167"/>
      <c r="K435" s="167"/>
    </row>
    <row r="436" spans="1:11" ht="14.4">
      <c r="A436" s="167"/>
      <c r="B436" s="167"/>
      <c r="C436" s="103">
        <v>4420240</v>
      </c>
      <c r="D436" s="102" t="s">
        <v>342</v>
      </c>
      <c r="E436" s="102">
        <v>34</v>
      </c>
      <c r="F436" s="102"/>
      <c r="G436" s="102"/>
      <c r="H436" s="102"/>
      <c r="I436" s="102"/>
      <c r="J436" s="167"/>
      <c r="K436" s="167"/>
    </row>
    <row r="437" spans="1:11" ht="14.4">
      <c r="A437" s="167"/>
      <c r="B437" s="167"/>
      <c r="C437" s="103">
        <v>4420340</v>
      </c>
      <c r="D437" s="102" t="s">
        <v>343</v>
      </c>
      <c r="E437" s="104">
        <v>1409836</v>
      </c>
      <c r="F437" s="102"/>
      <c r="G437" s="102"/>
      <c r="H437" s="102"/>
      <c r="I437" s="102"/>
      <c r="J437" s="167"/>
      <c r="K437" s="167"/>
    </row>
    <row r="438" spans="1:11" ht="14.4">
      <c r="A438" s="167"/>
      <c r="B438" s="167"/>
      <c r="C438" s="103">
        <v>4420440</v>
      </c>
      <c r="D438" s="102" t="s">
        <v>344</v>
      </c>
      <c r="E438" s="104">
        <v>42644</v>
      </c>
      <c r="F438" s="102"/>
      <c r="G438" s="102"/>
      <c r="H438" s="102"/>
      <c r="I438" s="102"/>
      <c r="J438" s="167"/>
      <c r="K438" s="167"/>
    </row>
    <row r="439" spans="1:11" ht="14.4">
      <c r="A439" s="167"/>
      <c r="B439" s="167"/>
      <c r="C439" s="103">
        <v>4420540</v>
      </c>
      <c r="D439" s="102" t="s">
        <v>345</v>
      </c>
      <c r="E439" s="104">
        <v>2171630</v>
      </c>
      <c r="F439" s="102"/>
      <c r="G439" s="102"/>
      <c r="H439" s="102"/>
      <c r="I439" s="102"/>
      <c r="J439" s="167"/>
      <c r="K439" s="167"/>
    </row>
    <row r="440" spans="1:11" ht="14.4">
      <c r="A440" s="167"/>
      <c r="B440" s="167"/>
      <c r="C440" s="103">
        <v>4440040</v>
      </c>
      <c r="D440" s="102" t="s">
        <v>346</v>
      </c>
      <c r="E440" s="104">
        <v>130906</v>
      </c>
      <c r="F440" s="102"/>
      <c r="G440" s="102"/>
      <c r="H440" s="102"/>
      <c r="I440" s="102"/>
      <c r="J440" s="167"/>
      <c r="K440" s="167"/>
    </row>
    <row r="441" spans="1:11" ht="14.4">
      <c r="A441" s="167"/>
      <c r="B441" s="167"/>
      <c r="C441" s="103">
        <v>4450040</v>
      </c>
      <c r="D441" s="102" t="s">
        <v>347</v>
      </c>
      <c r="E441" s="104">
        <v>3895237</v>
      </c>
      <c r="F441" s="102"/>
      <c r="G441" s="102"/>
      <c r="H441" s="102"/>
      <c r="I441" s="102"/>
      <c r="J441" s="167"/>
      <c r="K441" s="167"/>
    </row>
    <row r="442" spans="1:11" ht="15.6">
      <c r="A442" s="167"/>
      <c r="B442" s="167"/>
      <c r="C442" s="167"/>
      <c r="D442" s="102"/>
      <c r="E442" s="106" t="s">
        <v>107</v>
      </c>
      <c r="F442" s="102"/>
      <c r="G442" s="102"/>
      <c r="H442" s="102"/>
      <c r="I442" s="102"/>
      <c r="J442" s="167"/>
      <c r="K442" s="167"/>
    </row>
    <row r="443" spans="1:11" ht="14.4">
      <c r="A443" s="167"/>
      <c r="B443" s="167"/>
      <c r="C443" s="127" t="s">
        <v>348</v>
      </c>
      <c r="D443" s="102"/>
      <c r="E443" s="115">
        <v>50184921.600000001</v>
      </c>
      <c r="F443" s="102"/>
      <c r="G443" s="102"/>
      <c r="H443" s="102"/>
      <c r="I443" s="102"/>
      <c r="J443" s="167"/>
      <c r="K443" s="167"/>
    </row>
    <row r="444" spans="1:11" ht="15.6">
      <c r="A444" s="167"/>
      <c r="B444" s="167"/>
      <c r="C444" s="167"/>
      <c r="D444" s="102"/>
      <c r="E444" s="106" t="s">
        <v>107</v>
      </c>
      <c r="F444" s="102"/>
      <c r="G444" s="102"/>
      <c r="H444" s="102"/>
      <c r="I444" s="102"/>
      <c r="J444" s="167"/>
      <c r="K444" s="167"/>
    </row>
    <row r="445" spans="1:11" ht="14.4">
      <c r="A445" s="167"/>
      <c r="B445" s="167"/>
      <c r="C445" s="103">
        <v>4073040</v>
      </c>
      <c r="D445" s="102" t="s">
        <v>78</v>
      </c>
      <c r="E445" s="104">
        <v>-4786390</v>
      </c>
      <c r="F445" s="102"/>
      <c r="G445" s="43"/>
      <c r="H445" s="43"/>
      <c r="I445" s="43"/>
      <c r="J445" s="168"/>
      <c r="K445" s="168"/>
    </row>
    <row r="446" spans="1:11" ht="14.4">
      <c r="A446" s="167"/>
      <c r="B446" s="167"/>
      <c r="C446" s="103">
        <v>4074041</v>
      </c>
      <c r="D446" s="102" t="s">
        <v>84</v>
      </c>
      <c r="E446" s="104">
        <v>361923</v>
      </c>
      <c r="F446" s="102"/>
      <c r="G446" s="43"/>
      <c r="H446" s="43"/>
      <c r="I446" s="43"/>
      <c r="J446" s="168"/>
      <c r="K446" s="168"/>
    </row>
    <row r="447" spans="1:11" ht="15.6">
      <c r="A447" s="167"/>
      <c r="B447" s="167"/>
      <c r="C447" s="167"/>
      <c r="D447" s="102"/>
      <c r="E447" s="106" t="s">
        <v>107</v>
      </c>
      <c r="F447" s="102"/>
      <c r="G447" s="43"/>
      <c r="H447" s="43"/>
      <c r="I447" s="43"/>
      <c r="J447" s="168"/>
      <c r="K447" s="168"/>
    </row>
    <row r="448" spans="1:11" ht="14.4">
      <c r="A448" s="168"/>
      <c r="B448" s="168"/>
      <c r="C448" s="44" t="s">
        <v>349</v>
      </c>
      <c r="D448" s="43"/>
      <c r="E448" s="125">
        <v>-4424467.01</v>
      </c>
      <c r="F448" s="43"/>
      <c r="G448" s="43"/>
      <c r="H448" s="43"/>
      <c r="I448" s="43"/>
      <c r="J448" s="168"/>
      <c r="K448" s="168"/>
    </row>
    <row r="449" spans="1:11" ht="15.6">
      <c r="A449" s="168"/>
      <c r="B449" s="168"/>
      <c r="C449" s="168"/>
      <c r="D449" s="43"/>
      <c r="E449" s="106" t="s">
        <v>107</v>
      </c>
      <c r="F449" s="43"/>
      <c r="G449" s="43"/>
      <c r="H449" s="43"/>
      <c r="I449" s="43"/>
      <c r="J449" s="168"/>
      <c r="K449" s="168"/>
    </row>
    <row r="450" spans="1:11" ht="14.4">
      <c r="A450" s="168"/>
      <c r="B450" s="168"/>
      <c r="C450" s="44" t="s">
        <v>350</v>
      </c>
      <c r="D450" s="43"/>
      <c r="E450" s="125">
        <v>45760454.590000004</v>
      </c>
      <c r="F450" s="43"/>
      <c r="G450" s="43"/>
      <c r="H450" s="43"/>
      <c r="I450" s="43"/>
      <c r="J450" s="168"/>
      <c r="K450" s="168"/>
    </row>
    <row r="451" spans="1:11" ht="14.4">
      <c r="A451" s="168"/>
      <c r="B451" s="168"/>
      <c r="C451" s="168"/>
      <c r="D451" s="43"/>
      <c r="E451" s="110" t="s">
        <v>97</v>
      </c>
      <c r="F451" s="43"/>
      <c r="G451" s="43"/>
      <c r="H451" s="43"/>
      <c r="I451" s="43"/>
      <c r="J451" s="168"/>
      <c r="K451" s="168"/>
    </row>
    <row r="452" spans="1:11" ht="14.4">
      <c r="A452" s="168"/>
      <c r="B452" s="168"/>
      <c r="C452" s="168"/>
      <c r="D452" s="43"/>
      <c r="E452" s="43"/>
      <c r="F452" s="43"/>
      <c r="G452" s="43"/>
      <c r="H452" s="43"/>
      <c r="I452" s="43"/>
      <c r="J452" s="168"/>
      <c r="K452" s="168"/>
    </row>
    <row r="453" spans="1:11" ht="14.4">
      <c r="A453" s="168"/>
      <c r="B453" s="168"/>
      <c r="C453" s="168"/>
      <c r="D453" s="43"/>
      <c r="E453" s="110"/>
      <c r="F453" s="43"/>
      <c r="G453" s="43"/>
      <c r="H453" s="43"/>
      <c r="I453" s="43"/>
      <c r="J453" s="168"/>
      <c r="K453" s="168"/>
    </row>
    <row r="454" spans="1:11" ht="14.4">
      <c r="A454" s="168"/>
      <c r="B454" s="168"/>
      <c r="C454" s="168"/>
      <c r="D454" s="43"/>
      <c r="E454" s="43"/>
      <c r="F454" s="43"/>
      <c r="G454" s="102"/>
      <c r="H454" s="102"/>
      <c r="I454" s="102"/>
      <c r="J454" s="167"/>
      <c r="K454" s="167"/>
    </row>
    <row r="455" spans="1:11" ht="14.4">
      <c r="A455" s="168"/>
      <c r="B455" s="168"/>
      <c r="C455" s="169" t="s">
        <v>351</v>
      </c>
      <c r="D455" s="169"/>
      <c r="E455" s="169"/>
      <c r="F455" s="43"/>
      <c r="G455" s="102"/>
      <c r="H455" s="102"/>
      <c r="I455" s="102"/>
      <c r="J455" s="167"/>
      <c r="K455" s="167"/>
    </row>
    <row r="456" spans="1:11" ht="14.4">
      <c r="A456" s="168"/>
      <c r="B456" s="168"/>
      <c r="C456" s="100" t="s">
        <v>55</v>
      </c>
      <c r="D456" s="100" t="s">
        <v>56</v>
      </c>
      <c r="E456" s="100" t="s">
        <v>100</v>
      </c>
      <c r="F456" s="43"/>
      <c r="G456" s="102"/>
      <c r="H456" s="102"/>
      <c r="I456" s="102"/>
      <c r="J456" s="167"/>
      <c r="K456" s="167"/>
    </row>
    <row r="457" spans="1:11" ht="14.4">
      <c r="A457" s="167"/>
      <c r="B457" s="167"/>
      <c r="C457" s="103">
        <v>4400050</v>
      </c>
      <c r="D457" s="102" t="s">
        <v>352</v>
      </c>
      <c r="E457" s="104">
        <v>9481151</v>
      </c>
      <c r="F457" s="102"/>
      <c r="G457" s="102"/>
      <c r="H457" s="102"/>
      <c r="I457" s="102"/>
      <c r="J457" s="167"/>
      <c r="K457" s="167"/>
    </row>
    <row r="458" spans="1:11" ht="14.4">
      <c r="A458" s="167"/>
      <c r="B458" s="167"/>
      <c r="C458" s="103">
        <v>4420050</v>
      </c>
      <c r="D458" s="102" t="s">
        <v>353</v>
      </c>
      <c r="E458" s="104">
        <v>830256</v>
      </c>
      <c r="F458" s="102"/>
      <c r="G458" s="102"/>
      <c r="H458" s="102"/>
      <c r="I458" s="102"/>
      <c r="J458" s="167"/>
      <c r="K458" s="167"/>
    </row>
    <row r="459" spans="1:11" ht="14.4">
      <c r="A459" s="167"/>
      <c r="B459" s="167"/>
      <c r="C459" s="103">
        <v>4420150</v>
      </c>
      <c r="D459" s="102" t="s">
        <v>354</v>
      </c>
      <c r="E459" s="104">
        <v>4607162</v>
      </c>
      <c r="F459" s="102"/>
      <c r="G459" s="102"/>
      <c r="H459" s="102"/>
      <c r="I459" s="102"/>
      <c r="J459" s="167"/>
      <c r="K459" s="167"/>
    </row>
    <row r="460" spans="1:11" ht="14.4">
      <c r="A460" s="167"/>
      <c r="B460" s="167"/>
      <c r="C460" s="103">
        <v>4420250</v>
      </c>
      <c r="D460" s="102" t="s">
        <v>355</v>
      </c>
      <c r="E460" s="102">
        <v>9</v>
      </c>
      <c r="F460" s="102"/>
      <c r="G460" s="102"/>
      <c r="H460" s="102"/>
      <c r="I460" s="102"/>
      <c r="J460" s="167"/>
      <c r="K460" s="167"/>
    </row>
    <row r="461" spans="1:11" ht="14.4">
      <c r="A461" s="167"/>
      <c r="B461" s="167"/>
      <c r="C461" s="103">
        <v>4420350</v>
      </c>
      <c r="D461" s="102" t="s">
        <v>356</v>
      </c>
      <c r="E461" s="104">
        <v>664649</v>
      </c>
      <c r="F461" s="102"/>
      <c r="G461" s="102"/>
      <c r="H461" s="102"/>
      <c r="I461" s="102"/>
      <c r="J461" s="167"/>
      <c r="K461" s="167"/>
    </row>
    <row r="462" spans="1:11" ht="14.4">
      <c r="A462" s="167"/>
      <c r="B462" s="167"/>
      <c r="C462" s="103">
        <v>4420450</v>
      </c>
      <c r="D462" s="102" t="s">
        <v>357</v>
      </c>
      <c r="E462" s="104">
        <v>13696</v>
      </c>
      <c r="F462" s="102"/>
      <c r="G462" s="102"/>
      <c r="H462" s="102"/>
      <c r="I462" s="102"/>
      <c r="J462" s="167"/>
      <c r="K462" s="167"/>
    </row>
    <row r="463" spans="1:11" ht="14.4">
      <c r="A463" s="167"/>
      <c r="B463" s="167"/>
      <c r="C463" s="103">
        <v>4420550</v>
      </c>
      <c r="D463" s="102" t="s">
        <v>358</v>
      </c>
      <c r="E463" s="104">
        <v>963077</v>
      </c>
      <c r="F463" s="102"/>
      <c r="G463" s="102"/>
      <c r="H463" s="102"/>
      <c r="I463" s="102"/>
      <c r="J463" s="167"/>
      <c r="K463" s="167"/>
    </row>
    <row r="464" spans="1:11" ht="14.4">
      <c r="A464" s="167"/>
      <c r="B464" s="167"/>
      <c r="C464" s="103">
        <v>4440050</v>
      </c>
      <c r="D464" s="102" t="s">
        <v>359</v>
      </c>
      <c r="E464" s="104">
        <v>34235</v>
      </c>
      <c r="F464" s="102"/>
      <c r="G464" s="102"/>
      <c r="H464" s="102"/>
      <c r="I464" s="102"/>
      <c r="J464" s="167"/>
      <c r="K464" s="167"/>
    </row>
    <row r="465" spans="1:11" ht="14.4">
      <c r="A465" s="167"/>
      <c r="B465" s="167"/>
      <c r="C465" s="103">
        <v>4450050</v>
      </c>
      <c r="D465" s="102" t="s">
        <v>360</v>
      </c>
      <c r="E465" s="104">
        <v>1536869</v>
      </c>
      <c r="F465" s="102"/>
      <c r="G465" s="102"/>
      <c r="H465" s="102"/>
      <c r="I465" s="102"/>
      <c r="J465" s="167"/>
      <c r="K465" s="167"/>
    </row>
    <row r="466" spans="1:11" ht="15.6">
      <c r="A466" s="167"/>
      <c r="B466" s="167"/>
      <c r="C466" s="167"/>
      <c r="D466" s="102"/>
      <c r="E466" s="106" t="s">
        <v>107</v>
      </c>
      <c r="F466" s="102"/>
      <c r="G466" s="102"/>
      <c r="H466" s="102"/>
      <c r="I466" s="102"/>
      <c r="J466" s="167"/>
      <c r="K466" s="167"/>
    </row>
    <row r="467" spans="1:11" ht="14.4">
      <c r="A467" s="167"/>
      <c r="B467" s="167"/>
      <c r="C467" s="127" t="s">
        <v>361</v>
      </c>
      <c r="D467" s="102"/>
      <c r="E467" s="115">
        <v>18131103.879999999</v>
      </c>
      <c r="F467" s="102"/>
      <c r="G467" s="102"/>
      <c r="H467" s="102"/>
      <c r="I467" s="102"/>
      <c r="J467" s="167"/>
      <c r="K467" s="167"/>
    </row>
    <row r="468" spans="1:11" ht="15.6">
      <c r="A468" s="167"/>
      <c r="B468" s="167"/>
      <c r="C468" s="167"/>
      <c r="D468" s="102"/>
      <c r="E468" s="106" t="s">
        <v>107</v>
      </c>
      <c r="F468" s="102"/>
      <c r="G468" s="102"/>
      <c r="H468" s="102"/>
      <c r="I468" s="102"/>
      <c r="J468" s="167"/>
      <c r="K468" s="167"/>
    </row>
    <row r="469" spans="1:11" ht="14.4">
      <c r="A469" s="167"/>
      <c r="B469" s="167"/>
      <c r="C469" s="103">
        <v>4073050</v>
      </c>
      <c r="D469" s="102" t="s">
        <v>79</v>
      </c>
      <c r="E469" s="104">
        <v>-6820600</v>
      </c>
      <c r="F469" s="102"/>
      <c r="G469" s="102"/>
      <c r="H469" s="102"/>
      <c r="I469" s="102"/>
      <c r="J469" s="167"/>
      <c r="K469" s="167"/>
    </row>
    <row r="470" spans="1:11" ht="14.4">
      <c r="A470" s="167"/>
      <c r="B470" s="167"/>
      <c r="C470" s="103">
        <v>4074051</v>
      </c>
      <c r="D470" s="102" t="s">
        <v>85</v>
      </c>
      <c r="E470" s="104">
        <v>6570558</v>
      </c>
      <c r="F470" s="102"/>
      <c r="G470" s="102"/>
      <c r="H470" s="102"/>
      <c r="I470" s="102"/>
      <c r="J470" s="167"/>
      <c r="K470" s="167"/>
    </row>
    <row r="471" spans="1:11" ht="15.6">
      <c r="A471" s="167"/>
      <c r="B471" s="167"/>
      <c r="C471" s="167"/>
      <c r="D471" s="102"/>
      <c r="E471" s="106" t="s">
        <v>107</v>
      </c>
      <c r="F471" s="102"/>
      <c r="G471" s="102"/>
      <c r="H471" s="102"/>
      <c r="I471" s="102"/>
      <c r="J471" s="167"/>
      <c r="K471" s="167"/>
    </row>
    <row r="472" spans="1:11" ht="14.4">
      <c r="A472" s="167"/>
      <c r="B472" s="167"/>
      <c r="C472" s="108" t="s">
        <v>362</v>
      </c>
      <c r="D472" s="102"/>
      <c r="E472" s="115">
        <v>-250042</v>
      </c>
      <c r="F472" s="102"/>
      <c r="G472" s="102"/>
      <c r="H472" s="102"/>
      <c r="I472" s="102"/>
      <c r="J472" s="167"/>
      <c r="K472" s="167"/>
    </row>
    <row r="473" spans="1:11" ht="15.6">
      <c r="A473" s="167"/>
      <c r="B473" s="167"/>
      <c r="C473" s="167"/>
      <c r="D473" s="102"/>
      <c r="E473" s="106" t="s">
        <v>107</v>
      </c>
      <c r="F473" s="102"/>
      <c r="G473" s="43"/>
      <c r="H473" s="43"/>
      <c r="I473" s="43"/>
      <c r="J473" s="168"/>
      <c r="K473" s="168"/>
    </row>
    <row r="474" spans="1:11" ht="14.4">
      <c r="A474" s="167"/>
      <c r="B474" s="167"/>
      <c r="C474" s="108" t="s">
        <v>363</v>
      </c>
      <c r="D474" s="102"/>
      <c r="E474" s="115">
        <v>17881061.879999999</v>
      </c>
      <c r="F474" s="102"/>
      <c r="G474" s="43"/>
      <c r="H474" s="43"/>
      <c r="I474" s="43"/>
      <c r="J474" s="168"/>
      <c r="K474" s="168"/>
    </row>
    <row r="475" spans="1:11" ht="14.4">
      <c r="A475" s="167"/>
      <c r="B475" s="167"/>
      <c r="C475" s="167"/>
      <c r="D475" s="102"/>
      <c r="E475" s="110" t="s">
        <v>97</v>
      </c>
      <c r="F475" s="102"/>
      <c r="G475" s="43"/>
      <c r="H475" s="43"/>
      <c r="I475" s="43"/>
      <c r="J475" s="168"/>
      <c r="K475" s="168"/>
    </row>
    <row r="476" spans="1:11" ht="14.4">
      <c r="A476" s="168"/>
      <c r="B476" s="168"/>
      <c r="C476" s="168"/>
      <c r="D476" s="43"/>
      <c r="E476" s="110"/>
      <c r="F476" s="43"/>
      <c r="G476" s="43"/>
      <c r="H476" s="43"/>
      <c r="I476" s="43"/>
      <c r="J476" s="168"/>
      <c r="K476" s="168"/>
    </row>
    <row r="477" spans="1:11" ht="14.4">
      <c r="A477" s="168"/>
      <c r="B477" s="168"/>
      <c r="C477" s="168"/>
      <c r="D477" s="43"/>
      <c r="E477" s="43"/>
      <c r="F477" s="43"/>
      <c r="G477" s="43"/>
      <c r="H477" s="43"/>
      <c r="I477" s="43"/>
      <c r="J477" s="168"/>
      <c r="K477" s="168"/>
    </row>
    <row r="478" spans="1:11" ht="14.4">
      <c r="A478" s="168"/>
      <c r="B478" s="168"/>
      <c r="C478" s="168"/>
      <c r="D478" s="43"/>
      <c r="E478" s="43"/>
      <c r="F478" s="43"/>
      <c r="G478" s="43"/>
      <c r="H478" s="43"/>
      <c r="I478" s="43"/>
      <c r="J478" s="168"/>
      <c r="K478" s="168"/>
    </row>
    <row r="479" spans="1:11" ht="14.4">
      <c r="A479" s="168"/>
      <c r="B479" s="168"/>
      <c r="C479" s="168"/>
      <c r="D479" s="43"/>
      <c r="E479" s="43"/>
      <c r="F479" s="43"/>
      <c r="G479" s="43"/>
      <c r="H479" s="43"/>
      <c r="I479" s="43"/>
      <c r="J479" s="168"/>
      <c r="K479" s="168"/>
    </row>
    <row r="480" spans="1:11" ht="14.4">
      <c r="A480" s="168"/>
      <c r="B480" s="168"/>
      <c r="C480" s="169" t="s">
        <v>364</v>
      </c>
      <c r="D480" s="169"/>
      <c r="E480" s="169"/>
      <c r="F480" s="43"/>
      <c r="G480" s="43"/>
      <c r="H480" s="43"/>
      <c r="I480" s="43"/>
      <c r="J480" s="168"/>
      <c r="K480" s="168"/>
    </row>
    <row r="481" spans="1:11" ht="14.4">
      <c r="A481" s="168"/>
      <c r="B481" s="168"/>
      <c r="C481" s="100" t="s">
        <v>55</v>
      </c>
      <c r="D481" s="100" t="s">
        <v>56</v>
      </c>
      <c r="E481" s="100" t="s">
        <v>100</v>
      </c>
      <c r="F481" s="43"/>
      <c r="G481" s="43"/>
      <c r="H481" s="43"/>
      <c r="I481" s="43"/>
      <c r="J481" s="168"/>
      <c r="K481" s="168"/>
    </row>
    <row r="482" spans="1:11" ht="14.4">
      <c r="A482" s="168"/>
      <c r="B482" s="168"/>
      <c r="C482" s="123">
        <v>4400090</v>
      </c>
      <c r="D482" s="102" t="s">
        <v>365</v>
      </c>
      <c r="E482" s="128">
        <v>38527092</v>
      </c>
      <c r="F482" s="43"/>
      <c r="G482" s="43"/>
      <c r="H482" s="43"/>
      <c r="I482" s="43"/>
      <c r="J482" s="168"/>
      <c r="K482" s="168"/>
    </row>
    <row r="483" spans="1:11" ht="14.4">
      <c r="A483" s="168"/>
      <c r="B483" s="168"/>
      <c r="C483" s="123">
        <v>4420090</v>
      </c>
      <c r="D483" s="102" t="s">
        <v>366</v>
      </c>
      <c r="E483" s="128">
        <v>4285054</v>
      </c>
      <c r="F483" s="43"/>
      <c r="G483" s="43"/>
      <c r="H483" s="43"/>
      <c r="I483" s="43"/>
      <c r="J483" s="168"/>
      <c r="K483" s="168"/>
    </row>
    <row r="484" spans="1:11" ht="14.4">
      <c r="A484" s="168"/>
      <c r="B484" s="168"/>
      <c r="C484" s="123">
        <v>4420190</v>
      </c>
      <c r="D484" s="102" t="s">
        <v>367</v>
      </c>
      <c r="E484" s="128">
        <v>8045049</v>
      </c>
      <c r="F484" s="43"/>
      <c r="G484" s="43"/>
      <c r="H484" s="43"/>
      <c r="I484" s="43"/>
      <c r="J484" s="168"/>
      <c r="K484" s="168"/>
    </row>
    <row r="485" spans="1:11" ht="14.4">
      <c r="A485" s="168"/>
      <c r="B485" s="168"/>
      <c r="C485" s="123">
        <v>4420290</v>
      </c>
      <c r="D485" s="102" t="s">
        <v>368</v>
      </c>
      <c r="E485" s="129">
        <v>196</v>
      </c>
      <c r="F485" s="43"/>
      <c r="G485" s="102"/>
      <c r="H485" s="102"/>
      <c r="I485" s="102"/>
      <c r="J485" s="167"/>
      <c r="K485" s="167"/>
    </row>
    <row r="486" spans="1:11" ht="14.4">
      <c r="A486" s="168"/>
      <c r="B486" s="168"/>
      <c r="C486" s="123">
        <v>4420390</v>
      </c>
      <c r="D486" s="102" t="s">
        <v>369</v>
      </c>
      <c r="E486" s="128">
        <v>171658</v>
      </c>
      <c r="F486" s="43"/>
      <c r="G486" s="102"/>
      <c r="H486" s="102"/>
      <c r="I486" s="102"/>
      <c r="J486" s="167"/>
      <c r="K486" s="167"/>
    </row>
    <row r="487" spans="1:11" ht="14.4">
      <c r="A487" s="168"/>
      <c r="B487" s="168"/>
      <c r="C487" s="123">
        <v>4420490</v>
      </c>
      <c r="D487" s="102" t="s">
        <v>370</v>
      </c>
      <c r="E487" s="128">
        <v>80241</v>
      </c>
      <c r="F487" s="43"/>
      <c r="G487" s="102"/>
      <c r="H487" s="102"/>
      <c r="I487" s="102"/>
      <c r="J487" s="167"/>
      <c r="K487" s="167"/>
    </row>
    <row r="488" spans="1:11" ht="14.4">
      <c r="A488" s="167"/>
      <c r="B488" s="167"/>
      <c r="C488" s="103">
        <v>4420590</v>
      </c>
      <c r="D488" s="102" t="s">
        <v>371</v>
      </c>
      <c r="E488" s="104">
        <v>1451977</v>
      </c>
      <c r="F488" s="102"/>
      <c r="G488" s="102"/>
      <c r="H488" s="102"/>
      <c r="I488" s="102"/>
      <c r="J488" s="167"/>
      <c r="K488" s="167"/>
    </row>
    <row r="489" spans="1:11" ht="14.4">
      <c r="A489" s="167"/>
      <c r="B489" s="167"/>
      <c r="C489" s="103">
        <v>4440090</v>
      </c>
      <c r="D489" s="102" t="s">
        <v>372</v>
      </c>
      <c r="E489" s="104">
        <v>758547</v>
      </c>
      <c r="F489" s="102"/>
      <c r="G489" s="102"/>
      <c r="H489" s="102"/>
      <c r="I489" s="102"/>
      <c r="J489" s="167"/>
      <c r="K489" s="167"/>
    </row>
    <row r="490" spans="1:11" ht="14.4">
      <c r="A490" s="167"/>
      <c r="B490" s="167"/>
      <c r="C490" s="103">
        <v>4450090</v>
      </c>
      <c r="D490" s="102" t="s">
        <v>373</v>
      </c>
      <c r="E490" s="104">
        <v>2777265</v>
      </c>
      <c r="F490" s="102"/>
      <c r="G490" s="102"/>
      <c r="H490" s="102"/>
      <c r="I490" s="102"/>
      <c r="J490" s="167"/>
      <c r="K490" s="167"/>
    </row>
    <row r="491" spans="1:11" ht="15.6">
      <c r="A491" s="167"/>
      <c r="B491" s="167"/>
      <c r="C491" s="167"/>
      <c r="D491" s="102"/>
      <c r="E491" s="106" t="s">
        <v>107</v>
      </c>
      <c r="F491" s="102"/>
      <c r="G491" s="102"/>
      <c r="H491" s="102"/>
      <c r="I491" s="102"/>
      <c r="J491" s="167"/>
      <c r="K491" s="167"/>
    </row>
    <row r="492" spans="1:11" ht="14.4">
      <c r="A492" s="167"/>
      <c r="B492" s="167"/>
      <c r="C492" s="127" t="s">
        <v>374</v>
      </c>
      <c r="D492" s="102"/>
      <c r="E492" s="115">
        <v>56097078.869999997</v>
      </c>
      <c r="F492" s="102"/>
      <c r="G492" s="102"/>
      <c r="H492" s="102"/>
      <c r="I492" s="102"/>
      <c r="J492" s="167"/>
      <c r="K492" s="167"/>
    </row>
    <row r="493" spans="1:11" ht="15.6">
      <c r="A493" s="167"/>
      <c r="B493" s="167"/>
      <c r="C493" s="167"/>
      <c r="D493" s="102"/>
      <c r="E493" s="106" t="s">
        <v>107</v>
      </c>
      <c r="F493" s="102"/>
      <c r="G493" s="102"/>
      <c r="H493" s="102"/>
      <c r="I493" s="102"/>
      <c r="J493" s="167"/>
      <c r="K493" s="167"/>
    </row>
    <row r="494" spans="1:11" ht="14.4">
      <c r="A494" s="167"/>
      <c r="B494" s="167"/>
      <c r="C494" s="103">
        <v>4073090</v>
      </c>
      <c r="D494" s="102" t="s">
        <v>80</v>
      </c>
      <c r="E494" s="104">
        <v>-2731235</v>
      </c>
      <c r="F494" s="102"/>
      <c r="G494" s="102"/>
      <c r="H494" s="102"/>
      <c r="I494" s="102"/>
      <c r="J494" s="167"/>
      <c r="K494" s="167"/>
    </row>
    <row r="495" spans="1:11" ht="14.4">
      <c r="A495" s="167"/>
      <c r="B495" s="167"/>
      <c r="C495" s="103">
        <v>4074091</v>
      </c>
      <c r="D495" s="102" t="s">
        <v>86</v>
      </c>
      <c r="E495" s="104">
        <v>10204475</v>
      </c>
      <c r="F495" s="102"/>
      <c r="G495" s="102"/>
      <c r="H495" s="102"/>
      <c r="I495" s="102"/>
      <c r="J495" s="167"/>
      <c r="K495" s="167"/>
    </row>
    <row r="496" spans="1:11" ht="15.6">
      <c r="A496" s="167"/>
      <c r="B496" s="167"/>
      <c r="C496" s="167"/>
      <c r="D496" s="102"/>
      <c r="E496" s="106" t="s">
        <v>107</v>
      </c>
      <c r="F496" s="102"/>
      <c r="G496" s="102"/>
      <c r="H496" s="102"/>
      <c r="I496" s="102"/>
      <c r="J496" s="167"/>
      <c r="K496" s="167"/>
    </row>
    <row r="497" spans="1:11" ht="14.4">
      <c r="A497" s="167"/>
      <c r="B497" s="167"/>
      <c r="C497" s="108" t="s">
        <v>375</v>
      </c>
      <c r="D497" s="102"/>
      <c r="E497" s="115">
        <v>7473240</v>
      </c>
      <c r="F497" s="102"/>
      <c r="G497" s="102"/>
      <c r="H497" s="102"/>
      <c r="I497" s="102"/>
      <c r="J497" s="167"/>
      <c r="K497" s="167"/>
    </row>
    <row r="498" spans="1:11" ht="15.6">
      <c r="A498" s="167"/>
      <c r="B498" s="167"/>
      <c r="C498" s="167"/>
      <c r="D498" s="102"/>
      <c r="E498" s="106" t="s">
        <v>107</v>
      </c>
      <c r="F498" s="102"/>
      <c r="G498" s="102"/>
      <c r="H498" s="102"/>
      <c r="I498" s="102"/>
      <c r="J498" s="167"/>
      <c r="K498" s="167"/>
    </row>
    <row r="499" spans="1:11" ht="14.4">
      <c r="A499" s="167"/>
      <c r="B499" s="167"/>
      <c r="C499" s="108" t="s">
        <v>376</v>
      </c>
      <c r="D499" s="102"/>
      <c r="E499" s="115">
        <v>63570318.869999997</v>
      </c>
      <c r="F499" s="102"/>
      <c r="G499" s="102"/>
      <c r="H499" s="102"/>
      <c r="I499" s="102"/>
      <c r="J499" s="167"/>
      <c r="K499" s="167"/>
    </row>
    <row r="500" spans="1:11" ht="14.4">
      <c r="A500" s="167"/>
      <c r="B500" s="167"/>
      <c r="C500" s="167"/>
      <c r="D500" s="102"/>
      <c r="E500" s="110" t="s">
        <v>97</v>
      </c>
      <c r="F500" s="102"/>
      <c r="G500" s="102"/>
      <c r="H500" s="102"/>
      <c r="I500" s="102"/>
      <c r="J500" s="167"/>
      <c r="K500" s="167"/>
    </row>
    <row r="501" spans="1:11" ht="14.4">
      <c r="A501" s="167"/>
      <c r="B501" s="167"/>
      <c r="C501" s="167"/>
      <c r="D501" s="102"/>
      <c r="E501" s="102"/>
      <c r="F501" s="102"/>
      <c r="G501" s="43"/>
      <c r="H501" s="43"/>
      <c r="I501" s="43"/>
      <c r="J501" s="168"/>
      <c r="K501" s="168"/>
    </row>
    <row r="502" spans="1:11" ht="14.4">
      <c r="A502" s="167"/>
      <c r="B502" s="167"/>
      <c r="C502" s="167"/>
      <c r="D502" s="102"/>
      <c r="E502" s="102"/>
      <c r="F502" s="102"/>
      <c r="G502" s="43"/>
      <c r="H502" s="43"/>
      <c r="I502" s="43"/>
      <c r="J502" s="168"/>
      <c r="K502" s="168"/>
    </row>
    <row r="503" spans="1:11" ht="14.4">
      <c r="A503" s="167"/>
      <c r="B503" s="167"/>
      <c r="C503" s="167"/>
      <c r="D503" s="102"/>
      <c r="E503" s="102"/>
      <c r="F503" s="102"/>
      <c r="G503" s="43"/>
      <c r="H503" s="43"/>
      <c r="I503" s="43"/>
      <c r="J503" s="168"/>
      <c r="K503" s="168"/>
    </row>
    <row r="504" spans="1:11" ht="14.4">
      <c r="A504" s="167"/>
      <c r="B504" s="167"/>
      <c r="C504" s="169" t="s">
        <v>377</v>
      </c>
      <c r="D504" s="169"/>
      <c r="E504" s="169"/>
      <c r="F504" s="102"/>
      <c r="G504" s="43"/>
      <c r="H504" s="43"/>
      <c r="I504" s="43"/>
      <c r="J504" s="168"/>
      <c r="K504" s="168"/>
    </row>
    <row r="505" spans="1:11" ht="14.4">
      <c r="A505" s="167"/>
      <c r="B505" s="167"/>
      <c r="C505" s="100" t="s">
        <v>55</v>
      </c>
      <c r="D505" s="100" t="s">
        <v>56</v>
      </c>
      <c r="E505" s="100" t="s">
        <v>100</v>
      </c>
      <c r="F505" s="102"/>
      <c r="G505" s="43"/>
      <c r="H505" s="43"/>
      <c r="I505" s="43"/>
      <c r="J505" s="168"/>
      <c r="K505" s="168"/>
    </row>
    <row r="506" spans="1:11" ht="14.4">
      <c r="A506" s="167"/>
      <c r="B506" s="167"/>
      <c r="C506" s="103">
        <v>4400091</v>
      </c>
      <c r="D506" s="102" t="s">
        <v>378</v>
      </c>
      <c r="E506" s="104">
        <v>44286834</v>
      </c>
      <c r="F506" s="102"/>
      <c r="G506" s="43"/>
      <c r="H506" s="43"/>
      <c r="I506" s="43"/>
      <c r="J506" s="168"/>
      <c r="K506" s="168"/>
    </row>
    <row r="507" spans="1:11" ht="14.4">
      <c r="A507" s="167"/>
      <c r="B507" s="167"/>
      <c r="C507" s="103">
        <v>4420091</v>
      </c>
      <c r="D507" s="102" t="s">
        <v>379</v>
      </c>
      <c r="E507" s="104">
        <v>3798988</v>
      </c>
      <c r="F507" s="102"/>
      <c r="G507" s="43"/>
      <c r="H507" s="43"/>
      <c r="I507" s="43"/>
      <c r="J507" s="168"/>
      <c r="K507" s="168"/>
    </row>
    <row r="508" spans="1:11" ht="14.4">
      <c r="A508" s="167"/>
      <c r="B508" s="167"/>
      <c r="C508" s="103">
        <v>4420191</v>
      </c>
      <c r="D508" s="102" t="s">
        <v>380</v>
      </c>
      <c r="E508" s="104">
        <v>14524782</v>
      </c>
      <c r="F508" s="102"/>
      <c r="G508" s="43"/>
      <c r="H508" s="43"/>
      <c r="I508" s="43"/>
      <c r="J508" s="168"/>
      <c r="K508" s="168"/>
    </row>
    <row r="509" spans="1:11" ht="14.4">
      <c r="A509" s="167"/>
      <c r="B509" s="167"/>
      <c r="C509" s="103">
        <v>4420291</v>
      </c>
      <c r="D509" s="102" t="s">
        <v>381</v>
      </c>
      <c r="E509" s="102">
        <v>5</v>
      </c>
      <c r="F509" s="102"/>
      <c r="G509" s="43"/>
      <c r="H509" s="43"/>
      <c r="I509" s="43"/>
      <c r="J509" s="168"/>
      <c r="K509" s="168"/>
    </row>
    <row r="510" spans="1:11" ht="14.4">
      <c r="A510" s="167"/>
      <c r="B510" s="167"/>
      <c r="C510" s="103">
        <v>4420391</v>
      </c>
      <c r="D510" s="102" t="s">
        <v>382</v>
      </c>
      <c r="E510" s="104">
        <v>1141072</v>
      </c>
      <c r="F510" s="102"/>
      <c r="G510" s="43"/>
      <c r="H510" s="43"/>
      <c r="I510" s="43"/>
      <c r="J510" s="168"/>
      <c r="K510" s="168"/>
    </row>
    <row r="511" spans="1:11" ht="14.4">
      <c r="A511" s="167"/>
      <c r="B511" s="167"/>
      <c r="C511" s="103">
        <v>4420491</v>
      </c>
      <c r="D511" s="102" t="s">
        <v>383</v>
      </c>
      <c r="E511" s="104">
        <v>60312</v>
      </c>
      <c r="F511" s="102"/>
      <c r="G511" s="43"/>
      <c r="H511" s="43"/>
      <c r="I511" s="43"/>
      <c r="J511" s="168"/>
      <c r="K511" s="168"/>
    </row>
    <row r="512" spans="1:11" ht="14.4">
      <c r="A512" s="167"/>
      <c r="B512" s="167"/>
      <c r="C512" s="103">
        <v>4420591</v>
      </c>
      <c r="D512" s="102" t="s">
        <v>384</v>
      </c>
      <c r="E512" s="104">
        <v>2647368</v>
      </c>
      <c r="F512" s="102"/>
      <c r="G512" s="43"/>
      <c r="H512" s="43"/>
      <c r="I512" s="43"/>
      <c r="J512" s="168"/>
      <c r="K512" s="168"/>
    </row>
    <row r="513" spans="1:11" ht="14.4">
      <c r="A513" s="167"/>
      <c r="B513" s="167"/>
      <c r="C513" s="103">
        <v>4440091</v>
      </c>
      <c r="D513" s="102" t="s">
        <v>385</v>
      </c>
      <c r="E513" s="104">
        <v>18631</v>
      </c>
      <c r="F513" s="102"/>
      <c r="G513" s="43"/>
      <c r="H513" s="43"/>
      <c r="I513" s="43"/>
      <c r="J513" s="168"/>
      <c r="K513" s="168"/>
    </row>
    <row r="514" spans="1:11" ht="14.4">
      <c r="A514" s="167"/>
      <c r="B514" s="167"/>
      <c r="C514" s="103">
        <v>4450091</v>
      </c>
      <c r="D514" s="102" t="s">
        <v>386</v>
      </c>
      <c r="E514" s="104">
        <v>4801259</v>
      </c>
      <c r="F514" s="102"/>
      <c r="G514" s="43"/>
      <c r="H514" s="43"/>
      <c r="I514" s="43"/>
      <c r="J514" s="168"/>
      <c r="K514" s="168"/>
    </row>
    <row r="515" spans="1:11" ht="15.6">
      <c r="A515" s="167"/>
      <c r="B515" s="167"/>
      <c r="C515" s="167"/>
      <c r="D515" s="102"/>
      <c r="E515" s="106" t="s">
        <v>107</v>
      </c>
      <c r="F515" s="102"/>
      <c r="G515" s="43"/>
      <c r="H515" s="43"/>
      <c r="I515" s="43"/>
      <c r="J515" s="168"/>
      <c r="K515" s="168"/>
    </row>
    <row r="516" spans="1:11" ht="14.4">
      <c r="A516" s="167"/>
      <c r="B516" s="167"/>
      <c r="C516" s="127" t="s">
        <v>387</v>
      </c>
      <c r="D516" s="102"/>
      <c r="E516" s="115">
        <v>71279250.590000004</v>
      </c>
      <c r="F516" s="102"/>
      <c r="G516" s="43"/>
      <c r="H516" s="43"/>
      <c r="I516" s="43"/>
      <c r="J516" s="168"/>
      <c r="K516" s="168"/>
    </row>
    <row r="517" spans="1:11" ht="15.6">
      <c r="A517" s="167"/>
      <c r="B517" s="167"/>
      <c r="C517" s="167"/>
      <c r="D517" s="102"/>
      <c r="E517" s="106" t="s">
        <v>107</v>
      </c>
      <c r="F517" s="102"/>
      <c r="G517" s="43"/>
      <c r="H517" s="43"/>
      <c r="I517" s="43"/>
      <c r="J517" s="168"/>
      <c r="K517" s="168"/>
    </row>
    <row r="518" spans="1:11" ht="14.4">
      <c r="A518" s="167"/>
      <c r="B518" s="167"/>
      <c r="C518" s="103">
        <v>4070211</v>
      </c>
      <c r="D518" s="102" t="s">
        <v>233</v>
      </c>
      <c r="E518" s="104">
        <v>31186574</v>
      </c>
      <c r="F518" s="102"/>
      <c r="G518" s="43"/>
      <c r="H518" s="43"/>
      <c r="I518" s="43"/>
      <c r="J518" s="168"/>
      <c r="K518" s="168"/>
    </row>
    <row r="519" spans="1:11" ht="14.4">
      <c r="A519" s="167"/>
      <c r="B519" s="167"/>
      <c r="C519" s="103">
        <v>4073213</v>
      </c>
      <c r="D519" s="102" t="s">
        <v>81</v>
      </c>
      <c r="E519" s="104">
        <v>-2059400</v>
      </c>
      <c r="F519" s="102"/>
      <c r="G519" s="43"/>
      <c r="H519" s="43"/>
      <c r="I519" s="43"/>
      <c r="J519" s="168"/>
      <c r="K519" s="168"/>
    </row>
    <row r="520" spans="1:11" ht="15.6">
      <c r="A520" s="167"/>
      <c r="B520" s="167"/>
      <c r="C520" s="167"/>
      <c r="D520" s="102"/>
      <c r="E520" s="106" t="s">
        <v>107</v>
      </c>
      <c r="F520" s="102"/>
      <c r="G520" s="43"/>
      <c r="H520" s="43"/>
      <c r="I520" s="43"/>
      <c r="J520" s="168"/>
      <c r="K520" s="168"/>
    </row>
    <row r="521" spans="1:11" ht="14.4">
      <c r="A521" s="167"/>
      <c r="B521" s="167"/>
      <c r="C521" s="108" t="s">
        <v>388</v>
      </c>
      <c r="D521" s="102"/>
      <c r="E521" s="115">
        <v>29127173.68</v>
      </c>
      <c r="F521" s="102"/>
      <c r="G521" s="43"/>
      <c r="H521" s="43"/>
      <c r="I521" s="43"/>
      <c r="J521" s="168"/>
      <c r="K521" s="168"/>
    </row>
    <row r="522" spans="1:11" ht="15.6">
      <c r="A522" s="168"/>
      <c r="B522" s="168"/>
      <c r="C522" s="168"/>
      <c r="D522" s="102"/>
      <c r="E522" s="106" t="s">
        <v>107</v>
      </c>
      <c r="F522" s="43"/>
      <c r="G522" s="43"/>
      <c r="H522" s="43"/>
      <c r="I522" s="43"/>
      <c r="J522" s="168"/>
      <c r="K522" s="168"/>
    </row>
    <row r="523" spans="1:11" ht="14.4">
      <c r="A523" s="168"/>
      <c r="B523" s="168"/>
      <c r="C523" s="108" t="s">
        <v>389</v>
      </c>
      <c r="D523" s="102"/>
      <c r="E523" s="115">
        <v>100406424.27</v>
      </c>
      <c r="F523" s="43"/>
      <c r="G523" s="43"/>
      <c r="H523" s="43"/>
      <c r="I523" s="43"/>
      <c r="J523" s="168"/>
      <c r="K523" s="168"/>
    </row>
    <row r="524" spans="1:11" ht="14.4">
      <c r="A524" s="168"/>
      <c r="B524" s="168"/>
      <c r="C524" s="168"/>
      <c r="D524" s="102"/>
      <c r="E524" s="110" t="s">
        <v>97</v>
      </c>
      <c r="F524" s="43"/>
      <c r="G524" s="43"/>
      <c r="H524" s="43"/>
      <c r="I524" s="43"/>
      <c r="J524" s="168"/>
      <c r="K524" s="168"/>
    </row>
    <row r="525" spans="1:11" ht="14.4">
      <c r="A525" s="168"/>
      <c r="B525" s="168"/>
      <c r="C525" s="168"/>
      <c r="D525" s="102"/>
      <c r="E525" s="110"/>
      <c r="F525" s="43"/>
      <c r="G525" s="43"/>
      <c r="H525" s="43"/>
      <c r="I525" s="43"/>
      <c r="J525" s="168"/>
      <c r="K525" s="168"/>
    </row>
    <row r="526" spans="1:11" ht="14.4">
      <c r="A526" s="168"/>
      <c r="B526" s="168"/>
      <c r="C526" s="168"/>
      <c r="D526" s="102"/>
      <c r="E526" s="110"/>
      <c r="F526" s="43"/>
      <c r="G526" s="43"/>
      <c r="H526" s="43"/>
      <c r="I526" s="43"/>
      <c r="J526" s="168"/>
      <c r="K526" s="168"/>
    </row>
    <row r="527" spans="1:11" ht="14.4">
      <c r="A527" s="168"/>
      <c r="B527" s="168"/>
      <c r="C527" s="168"/>
      <c r="D527" s="102"/>
      <c r="E527" s="110"/>
      <c r="F527" s="43"/>
      <c r="G527" s="43"/>
      <c r="H527" s="43"/>
      <c r="I527" s="43"/>
      <c r="J527" s="168"/>
      <c r="K527" s="168"/>
    </row>
    <row r="528" spans="1:11" ht="14.4">
      <c r="A528" s="168"/>
      <c r="B528" s="168"/>
      <c r="C528" s="169" t="s">
        <v>390</v>
      </c>
      <c r="D528" s="169"/>
      <c r="E528" s="169"/>
      <c r="F528" s="43"/>
      <c r="G528" s="43"/>
      <c r="H528" s="43"/>
      <c r="I528" s="43"/>
      <c r="J528" s="168"/>
      <c r="K528" s="168"/>
    </row>
    <row r="529" spans="1:11" ht="14.4">
      <c r="A529" s="168"/>
      <c r="B529" s="168"/>
      <c r="C529" s="100" t="s">
        <v>55</v>
      </c>
      <c r="D529" s="100" t="s">
        <v>56</v>
      </c>
      <c r="E529" s="100" t="s">
        <v>100</v>
      </c>
      <c r="F529" s="43"/>
      <c r="G529" s="43"/>
      <c r="H529" s="43"/>
      <c r="I529" s="43"/>
      <c r="J529" s="168"/>
      <c r="K529" s="168"/>
    </row>
    <row r="530" spans="1:11" ht="14.4">
      <c r="A530" s="168"/>
      <c r="B530" s="168"/>
      <c r="C530" s="43">
        <v>7000220</v>
      </c>
      <c r="D530" s="102" t="s">
        <v>391</v>
      </c>
      <c r="E530" s="111">
        <v>16049721</v>
      </c>
      <c r="F530" s="43"/>
      <c r="G530" s="43"/>
      <c r="H530" s="43"/>
      <c r="I530" s="43"/>
      <c r="J530" s="168"/>
      <c r="K530" s="168"/>
    </row>
    <row r="531" spans="1:11" ht="14.4">
      <c r="A531" s="168"/>
      <c r="B531" s="168"/>
      <c r="C531" s="43">
        <v>7000230</v>
      </c>
      <c r="D531" s="102" t="s">
        <v>392</v>
      </c>
      <c r="E531" s="111">
        <v>265075</v>
      </c>
      <c r="F531" s="43"/>
      <c r="G531" s="43"/>
      <c r="H531" s="43"/>
      <c r="I531" s="43"/>
      <c r="J531" s="168"/>
      <c r="K531" s="168"/>
    </row>
    <row r="532" spans="1:11" ht="14.4">
      <c r="A532" s="168"/>
      <c r="B532" s="168"/>
      <c r="C532" s="43">
        <v>7000240</v>
      </c>
      <c r="D532" s="102" t="s">
        <v>393</v>
      </c>
      <c r="E532" s="102" t="s">
        <v>66</v>
      </c>
      <c r="F532" s="43"/>
      <c r="G532" s="43"/>
      <c r="H532" s="43"/>
      <c r="I532" s="43"/>
      <c r="J532" s="168"/>
      <c r="K532" s="168"/>
    </row>
    <row r="533" spans="1:11" ht="14.4">
      <c r="A533" s="168"/>
      <c r="B533" s="168"/>
      <c r="C533" s="43">
        <v>7000250</v>
      </c>
      <c r="D533" s="102" t="s">
        <v>394</v>
      </c>
      <c r="E533" s="102" t="s">
        <v>66</v>
      </c>
      <c r="F533" s="43"/>
      <c r="G533" s="43"/>
      <c r="H533" s="43"/>
      <c r="I533" s="43"/>
      <c r="J533" s="168"/>
      <c r="K533" s="168"/>
    </row>
    <row r="534" spans="1:11" ht="14.4">
      <c r="A534" s="168"/>
      <c r="B534" s="168"/>
      <c r="C534" s="43">
        <v>7000290</v>
      </c>
      <c r="D534" s="102" t="s">
        <v>395</v>
      </c>
      <c r="E534" s="111">
        <v>3554</v>
      </c>
      <c r="F534" s="43"/>
      <c r="G534" s="43"/>
      <c r="H534" s="43"/>
      <c r="I534" s="43"/>
      <c r="J534" s="168"/>
      <c r="K534" s="168"/>
    </row>
    <row r="535" spans="1:11" ht="15.6">
      <c r="A535" s="168"/>
      <c r="B535" s="168"/>
      <c r="C535" s="168"/>
      <c r="D535" s="43"/>
      <c r="E535" s="106" t="s">
        <v>107</v>
      </c>
      <c r="F535" s="43"/>
      <c r="G535" s="43"/>
      <c r="H535" s="43"/>
      <c r="I535" s="43"/>
      <c r="J535" s="168"/>
      <c r="K535" s="168"/>
    </row>
    <row r="536" spans="1:11" ht="14.4">
      <c r="A536" s="168"/>
      <c r="B536" s="168"/>
      <c r="C536" s="44" t="s">
        <v>396</v>
      </c>
      <c r="D536" s="43"/>
      <c r="E536" s="115">
        <v>16318350</v>
      </c>
      <c r="F536" s="43"/>
      <c r="G536" s="43"/>
      <c r="H536" s="43"/>
      <c r="I536" s="43"/>
      <c r="J536" s="168"/>
      <c r="K536" s="168"/>
    </row>
    <row r="537" spans="1:11" ht="14.4">
      <c r="A537" s="168"/>
      <c r="B537" s="168"/>
      <c r="C537" s="168"/>
      <c r="D537" s="43"/>
      <c r="E537" s="43"/>
      <c r="F537" s="43"/>
      <c r="G537" s="43"/>
      <c r="H537" s="43"/>
      <c r="I537" s="43"/>
      <c r="J537" s="168"/>
      <c r="K537" s="168"/>
    </row>
    <row r="538" spans="1:11" ht="14.4">
      <c r="A538" s="168"/>
      <c r="B538" s="168"/>
      <c r="C538" s="168"/>
      <c r="D538" s="43"/>
      <c r="E538" s="43"/>
      <c r="F538" s="43"/>
      <c r="G538" s="43"/>
      <c r="H538" s="43"/>
      <c r="I538" s="43"/>
      <c r="J538" s="168"/>
      <c r="K538" s="168"/>
    </row>
    <row r="539" spans="1:11" ht="14.4">
      <c r="A539" s="168"/>
      <c r="B539" s="168"/>
      <c r="C539" s="168"/>
      <c r="D539" s="43"/>
      <c r="E539" s="43"/>
      <c r="F539" s="43"/>
      <c r="G539" s="43"/>
      <c r="H539" s="43"/>
      <c r="I539" s="43"/>
      <c r="J539" s="168"/>
      <c r="K539" s="168"/>
    </row>
    <row r="540" spans="1:11" ht="14.4">
      <c r="A540" s="168"/>
      <c r="B540" s="168"/>
      <c r="C540" s="169" t="s">
        <v>397</v>
      </c>
      <c r="D540" s="169"/>
      <c r="E540" s="169"/>
      <c r="F540" s="43"/>
      <c r="G540" s="43"/>
      <c r="H540" s="43"/>
      <c r="I540" s="43"/>
      <c r="J540" s="168"/>
      <c r="K540" s="168"/>
    </row>
    <row r="541" spans="1:11" ht="14.4">
      <c r="A541" s="168"/>
      <c r="B541" s="168"/>
      <c r="C541" s="100" t="s">
        <v>55</v>
      </c>
      <c r="D541" s="100" t="s">
        <v>56</v>
      </c>
      <c r="E541" s="100" t="s">
        <v>100</v>
      </c>
      <c r="F541" s="43"/>
      <c r="G541" s="43"/>
      <c r="H541" s="43"/>
      <c r="I541" s="43"/>
      <c r="J541" s="168"/>
      <c r="K541" s="168"/>
    </row>
    <row r="542" spans="1:11" ht="14.4">
      <c r="A542" s="168"/>
      <c r="B542" s="168"/>
      <c r="C542" s="43">
        <v>8010300</v>
      </c>
      <c r="D542" s="102" t="s">
        <v>398</v>
      </c>
      <c r="E542" s="111">
        <v>237581258.53</v>
      </c>
      <c r="F542" s="43"/>
      <c r="G542" s="43"/>
      <c r="H542" s="43"/>
      <c r="I542" s="43"/>
      <c r="J542" s="168"/>
      <c r="K542" s="168"/>
    </row>
    <row r="543" spans="1:11" ht="14.4">
      <c r="A543" s="168"/>
      <c r="B543" s="168"/>
      <c r="C543" s="43">
        <v>8010305</v>
      </c>
      <c r="D543" s="102" t="s">
        <v>106</v>
      </c>
      <c r="E543" s="111">
        <v>24630.02</v>
      </c>
      <c r="F543" s="43"/>
      <c r="G543" s="43"/>
      <c r="H543" s="43"/>
      <c r="I543" s="43"/>
      <c r="J543" s="168"/>
      <c r="K543" s="168"/>
    </row>
    <row r="544" spans="1:11" ht="14.4">
      <c r="A544" s="168"/>
      <c r="B544" s="168"/>
      <c r="C544" s="43">
        <v>8010310</v>
      </c>
      <c r="D544" s="102" t="s">
        <v>102</v>
      </c>
      <c r="E544" s="111">
        <v>-260173977.16999999</v>
      </c>
      <c r="F544" s="43"/>
      <c r="G544" s="43"/>
      <c r="H544" s="43"/>
      <c r="I544" s="43"/>
      <c r="J544" s="168"/>
      <c r="K544" s="168"/>
    </row>
    <row r="545" spans="1:11" ht="14.4">
      <c r="A545" s="168"/>
      <c r="B545" s="168"/>
      <c r="C545" s="43">
        <v>8010315</v>
      </c>
      <c r="D545" s="102" t="s">
        <v>399</v>
      </c>
      <c r="E545" s="111">
        <v>-27004.14</v>
      </c>
      <c r="F545" s="43"/>
      <c r="G545" s="43"/>
      <c r="H545" s="43"/>
      <c r="I545" s="43"/>
      <c r="J545" s="168"/>
      <c r="K545" s="168"/>
    </row>
    <row r="546" spans="1:11" ht="14.4">
      <c r="A546" s="168"/>
      <c r="B546" s="168"/>
      <c r="C546" s="43">
        <v>8010320</v>
      </c>
      <c r="D546" s="102" t="s">
        <v>400</v>
      </c>
      <c r="E546" s="111">
        <v>2302713</v>
      </c>
      <c r="F546" s="43"/>
      <c r="G546" s="43"/>
      <c r="H546" s="43"/>
      <c r="I546" s="43"/>
      <c r="J546" s="168"/>
      <c r="K546" s="168"/>
    </row>
    <row r="547" spans="1:11" ht="14.4">
      <c r="A547" s="168"/>
      <c r="B547" s="168"/>
      <c r="C547" s="43">
        <v>8010330</v>
      </c>
      <c r="D547" s="102" t="s">
        <v>104</v>
      </c>
      <c r="E547" s="111">
        <v>-126649.22</v>
      </c>
      <c r="F547" s="43"/>
      <c r="G547" s="43"/>
      <c r="H547" s="43"/>
      <c r="I547" s="43"/>
      <c r="J547" s="168"/>
      <c r="K547" s="168"/>
    </row>
    <row r="548" spans="1:11" ht="14.4">
      <c r="A548" s="168"/>
      <c r="B548" s="168"/>
      <c r="C548" s="43">
        <v>8010340</v>
      </c>
      <c r="D548" s="102" t="s">
        <v>401</v>
      </c>
      <c r="E548" s="102" t="s">
        <v>66</v>
      </c>
      <c r="F548" s="43"/>
      <c r="G548" s="43"/>
      <c r="H548" s="43"/>
      <c r="I548" s="43"/>
      <c r="J548" s="168"/>
      <c r="K548" s="168"/>
    </row>
    <row r="549" spans="1:11" ht="14.4">
      <c r="A549" s="168"/>
      <c r="B549" s="168"/>
      <c r="C549" s="43">
        <v>8010350</v>
      </c>
      <c r="D549" s="102" t="s">
        <v>402</v>
      </c>
      <c r="E549" s="102" t="s">
        <v>66</v>
      </c>
      <c r="F549" s="43"/>
      <c r="G549" s="43"/>
      <c r="H549" s="43"/>
      <c r="I549" s="43"/>
      <c r="J549" s="168"/>
      <c r="K549" s="168"/>
    </row>
    <row r="550" spans="1:11" ht="14.4">
      <c r="A550" s="168"/>
      <c r="B550" s="168"/>
      <c r="C550" s="43">
        <v>8010360</v>
      </c>
      <c r="D550" s="102" t="s">
        <v>403</v>
      </c>
      <c r="E550" s="102" t="s">
        <v>66</v>
      </c>
      <c r="F550" s="43"/>
      <c r="G550" s="43"/>
      <c r="H550" s="43"/>
      <c r="I550" s="43"/>
      <c r="J550" s="168"/>
      <c r="K550" s="168"/>
    </row>
    <row r="551" spans="1:11" ht="14.4">
      <c r="A551" s="168"/>
      <c r="B551" s="168"/>
      <c r="C551" s="43">
        <v>8010400</v>
      </c>
      <c r="D551" s="102" t="s">
        <v>404</v>
      </c>
      <c r="E551" s="111">
        <v>64068672.270000003</v>
      </c>
      <c r="F551" s="43"/>
      <c r="G551" s="43"/>
      <c r="H551" s="43"/>
      <c r="I551" s="43"/>
      <c r="J551" s="168"/>
      <c r="K551" s="168"/>
    </row>
    <row r="552" spans="1:11" ht="14.4">
      <c r="A552" s="168"/>
      <c r="B552" s="168"/>
      <c r="C552" s="43">
        <v>8010405</v>
      </c>
      <c r="D552" s="102" t="s">
        <v>105</v>
      </c>
      <c r="E552" s="111">
        <v>6080.12</v>
      </c>
      <c r="F552" s="43"/>
      <c r="G552" s="43"/>
      <c r="H552" s="43"/>
      <c r="I552" s="43"/>
      <c r="J552" s="168"/>
      <c r="K552" s="168"/>
    </row>
    <row r="553" spans="1:11" ht="14.4">
      <c r="A553" s="168"/>
      <c r="B553" s="168"/>
      <c r="C553" s="43">
        <v>8010410</v>
      </c>
      <c r="D553" s="102" t="s">
        <v>101</v>
      </c>
      <c r="E553" s="111">
        <v>-60079574.079999998</v>
      </c>
      <c r="F553" s="43"/>
      <c r="G553" s="43"/>
      <c r="H553" s="43"/>
      <c r="I553" s="43"/>
      <c r="J553" s="168"/>
      <c r="K553" s="168"/>
    </row>
    <row r="554" spans="1:11" ht="14.4">
      <c r="A554" s="168"/>
      <c r="B554" s="168"/>
      <c r="C554" s="43">
        <v>8010415</v>
      </c>
      <c r="D554" s="102" t="s">
        <v>405</v>
      </c>
      <c r="E554" s="111">
        <v>-6738.11</v>
      </c>
      <c r="F554" s="43"/>
      <c r="G554" s="43"/>
      <c r="H554" s="43"/>
      <c r="I554" s="43"/>
      <c r="J554" s="168"/>
      <c r="K554" s="168"/>
    </row>
    <row r="555" spans="1:11" ht="14.4">
      <c r="A555" s="168"/>
      <c r="B555" s="168"/>
      <c r="C555" s="43">
        <v>8010420</v>
      </c>
      <c r="D555" s="102" t="s">
        <v>406</v>
      </c>
      <c r="E555" s="111">
        <v>639570.42000000004</v>
      </c>
      <c r="F555" s="43"/>
      <c r="G555" s="43"/>
      <c r="H555" s="43"/>
      <c r="I555" s="43"/>
      <c r="J555" s="168"/>
      <c r="K555" s="168"/>
    </row>
    <row r="556" spans="1:11" ht="14.4">
      <c r="A556" s="168"/>
      <c r="B556" s="168"/>
      <c r="C556" s="43">
        <v>8010430</v>
      </c>
      <c r="D556" s="102" t="s">
        <v>103</v>
      </c>
      <c r="E556" s="102" t="s">
        <v>66</v>
      </c>
      <c r="F556" s="43"/>
      <c r="G556" s="43"/>
      <c r="H556" s="43"/>
      <c r="I556" s="43"/>
      <c r="J556" s="168"/>
      <c r="K556" s="168"/>
    </row>
    <row r="557" spans="1:11" ht="14.4">
      <c r="A557" s="168"/>
      <c r="B557" s="168"/>
      <c r="C557" s="43">
        <v>8010440</v>
      </c>
      <c r="D557" s="102" t="s">
        <v>407</v>
      </c>
      <c r="E557" s="102" t="s">
        <v>66</v>
      </c>
      <c r="F557" s="43"/>
      <c r="G557" s="43"/>
      <c r="H557" s="43"/>
      <c r="I557" s="43"/>
      <c r="J557" s="168"/>
      <c r="K557" s="168"/>
    </row>
    <row r="558" spans="1:11" ht="14.4">
      <c r="A558" s="168"/>
      <c r="B558" s="168"/>
      <c r="C558" s="43">
        <v>8010450</v>
      </c>
      <c r="D558" s="102" t="s">
        <v>408</v>
      </c>
      <c r="E558" s="102" t="s">
        <v>66</v>
      </c>
      <c r="F558" s="43"/>
      <c r="G558" s="43"/>
      <c r="H558" s="43"/>
      <c r="I558" s="43"/>
      <c r="J558" s="168"/>
      <c r="K558" s="168"/>
    </row>
    <row r="559" spans="1:11" ht="14.4">
      <c r="A559" s="168"/>
      <c r="B559" s="168"/>
      <c r="C559" s="43">
        <v>8010500</v>
      </c>
      <c r="D559" s="102" t="s">
        <v>409</v>
      </c>
      <c r="E559" s="102" t="s">
        <v>66</v>
      </c>
      <c r="F559" s="43"/>
      <c r="G559" s="43"/>
      <c r="H559" s="43"/>
      <c r="I559" s="43"/>
      <c r="J559" s="168"/>
      <c r="K559" s="168"/>
    </row>
    <row r="560" spans="1:11" ht="14.4">
      <c r="A560" s="168"/>
      <c r="B560" s="168"/>
      <c r="C560" s="43">
        <v>8019000</v>
      </c>
      <c r="D560" s="102" t="s">
        <v>410</v>
      </c>
      <c r="E560" s="102" t="s">
        <v>66</v>
      </c>
      <c r="F560" s="43"/>
      <c r="G560" s="43"/>
      <c r="H560" s="43"/>
      <c r="I560" s="43"/>
      <c r="J560" s="168"/>
      <c r="K560" s="168"/>
    </row>
    <row r="561" spans="1:11" ht="15.6">
      <c r="A561" s="168"/>
      <c r="B561" s="168"/>
      <c r="C561" s="168"/>
      <c r="D561" s="43"/>
      <c r="E561" s="106" t="s">
        <v>107</v>
      </c>
      <c r="F561" s="43"/>
      <c r="G561" s="43"/>
      <c r="H561" s="43"/>
      <c r="I561" s="43"/>
      <c r="J561" s="168"/>
      <c r="K561" s="168"/>
    </row>
    <row r="562" spans="1:11" ht="14.4">
      <c r="A562" s="168"/>
      <c r="B562" s="168"/>
      <c r="C562" s="44" t="s">
        <v>411</v>
      </c>
      <c r="D562" s="43"/>
      <c r="E562" s="115">
        <v>-15791018.359999999</v>
      </c>
      <c r="F562" s="43"/>
      <c r="G562" s="43"/>
      <c r="H562" s="43"/>
      <c r="I562" s="43"/>
      <c r="J562" s="168"/>
      <c r="K562" s="168"/>
    </row>
  </sheetData>
  <mergeCells count="1142">
    <mergeCell ref="A562:B562"/>
    <mergeCell ref="J562:K562"/>
    <mergeCell ref="A559:B559"/>
    <mergeCell ref="J559:K559"/>
    <mergeCell ref="A560:B560"/>
    <mergeCell ref="J560:K560"/>
    <mergeCell ref="A561:C561"/>
    <mergeCell ref="J561:K561"/>
    <mergeCell ref="A556:B556"/>
    <mergeCell ref="J556:K556"/>
    <mergeCell ref="A557:B557"/>
    <mergeCell ref="J557:K557"/>
    <mergeCell ref="A558:B558"/>
    <mergeCell ref="J558:K558"/>
    <mergeCell ref="A553:B553"/>
    <mergeCell ref="J553:K553"/>
    <mergeCell ref="A554:B554"/>
    <mergeCell ref="J554:K554"/>
    <mergeCell ref="A555:B555"/>
    <mergeCell ref="J555:K555"/>
    <mergeCell ref="A550:B550"/>
    <mergeCell ref="J550:K550"/>
    <mergeCell ref="A551:B551"/>
    <mergeCell ref="J551:K551"/>
    <mergeCell ref="A552:B552"/>
    <mergeCell ref="J552:K552"/>
    <mergeCell ref="A547:B547"/>
    <mergeCell ref="J547:K547"/>
    <mergeCell ref="A548:B548"/>
    <mergeCell ref="J548:K548"/>
    <mergeCell ref="A549:B549"/>
    <mergeCell ref="J549:K549"/>
    <mergeCell ref="A544:B544"/>
    <mergeCell ref="J544:K544"/>
    <mergeCell ref="A545:B545"/>
    <mergeCell ref="J545:K545"/>
    <mergeCell ref="A546:B546"/>
    <mergeCell ref="J546:K546"/>
    <mergeCell ref="A541:B541"/>
    <mergeCell ref="J541:K541"/>
    <mergeCell ref="A542:B542"/>
    <mergeCell ref="J542:K542"/>
    <mergeCell ref="A543:B543"/>
    <mergeCell ref="J543:K543"/>
    <mergeCell ref="A538:C538"/>
    <mergeCell ref="J538:K538"/>
    <mergeCell ref="A539:C539"/>
    <mergeCell ref="J539:K539"/>
    <mergeCell ref="A540:B540"/>
    <mergeCell ref="C540:E540"/>
    <mergeCell ref="J540:K540"/>
    <mergeCell ref="A535:C535"/>
    <mergeCell ref="J535:K535"/>
    <mergeCell ref="A536:B536"/>
    <mergeCell ref="J536:K536"/>
    <mergeCell ref="A537:C537"/>
    <mergeCell ref="J537:K537"/>
    <mergeCell ref="A532:B532"/>
    <mergeCell ref="J532:K532"/>
    <mergeCell ref="A533:B533"/>
    <mergeCell ref="J533:K533"/>
    <mergeCell ref="A534:B534"/>
    <mergeCell ref="J534:K534"/>
    <mergeCell ref="A529:B529"/>
    <mergeCell ref="J529:K529"/>
    <mergeCell ref="A530:B530"/>
    <mergeCell ref="J530:K530"/>
    <mergeCell ref="A531:B531"/>
    <mergeCell ref="J531:K531"/>
    <mergeCell ref="A526:C526"/>
    <mergeCell ref="J526:K526"/>
    <mergeCell ref="A527:C527"/>
    <mergeCell ref="J527:K527"/>
    <mergeCell ref="A528:B528"/>
    <mergeCell ref="C528:E528"/>
    <mergeCell ref="J528:K528"/>
    <mergeCell ref="A523:B523"/>
    <mergeCell ref="J523:K523"/>
    <mergeCell ref="A524:C524"/>
    <mergeCell ref="J524:K524"/>
    <mergeCell ref="A525:C525"/>
    <mergeCell ref="J525:K525"/>
    <mergeCell ref="A520:C520"/>
    <mergeCell ref="J520:K520"/>
    <mergeCell ref="A521:B521"/>
    <mergeCell ref="J521:K521"/>
    <mergeCell ref="A522:C522"/>
    <mergeCell ref="J522:K522"/>
    <mergeCell ref="A517:C517"/>
    <mergeCell ref="J517:K517"/>
    <mergeCell ref="A518:B518"/>
    <mergeCell ref="J518:K518"/>
    <mergeCell ref="A519:B519"/>
    <mergeCell ref="J519:K519"/>
    <mergeCell ref="A514:B514"/>
    <mergeCell ref="J514:K514"/>
    <mergeCell ref="A515:C515"/>
    <mergeCell ref="J515:K515"/>
    <mergeCell ref="A516:B516"/>
    <mergeCell ref="J516:K516"/>
    <mergeCell ref="A511:B511"/>
    <mergeCell ref="J511:K511"/>
    <mergeCell ref="A512:B512"/>
    <mergeCell ref="J512:K512"/>
    <mergeCell ref="A513:B513"/>
    <mergeCell ref="J513:K513"/>
    <mergeCell ref="A508:B508"/>
    <mergeCell ref="J508:K508"/>
    <mergeCell ref="A509:B509"/>
    <mergeCell ref="J509:K509"/>
    <mergeCell ref="A510:B510"/>
    <mergeCell ref="J510:K510"/>
    <mergeCell ref="A505:B505"/>
    <mergeCell ref="J505:K505"/>
    <mergeCell ref="A506:B506"/>
    <mergeCell ref="J506:K506"/>
    <mergeCell ref="A507:B507"/>
    <mergeCell ref="J507:K507"/>
    <mergeCell ref="A502:C502"/>
    <mergeCell ref="J502:K502"/>
    <mergeCell ref="A503:C503"/>
    <mergeCell ref="J503:K503"/>
    <mergeCell ref="A504:B504"/>
    <mergeCell ref="C504:E504"/>
    <mergeCell ref="J504:K504"/>
    <mergeCell ref="A499:B499"/>
    <mergeCell ref="J499:K499"/>
    <mergeCell ref="A500:C500"/>
    <mergeCell ref="J500:K500"/>
    <mergeCell ref="A501:C501"/>
    <mergeCell ref="J501:K501"/>
    <mergeCell ref="A496:C496"/>
    <mergeCell ref="J496:K496"/>
    <mergeCell ref="A497:B497"/>
    <mergeCell ref="J497:K497"/>
    <mergeCell ref="A498:C498"/>
    <mergeCell ref="J498:K498"/>
    <mergeCell ref="A493:C493"/>
    <mergeCell ref="J493:K493"/>
    <mergeCell ref="A494:B494"/>
    <mergeCell ref="J494:K494"/>
    <mergeCell ref="A495:B495"/>
    <mergeCell ref="J495:K495"/>
    <mergeCell ref="A490:B490"/>
    <mergeCell ref="J490:K490"/>
    <mergeCell ref="A491:C491"/>
    <mergeCell ref="J491:K491"/>
    <mergeCell ref="A492:B492"/>
    <mergeCell ref="J492:K492"/>
    <mergeCell ref="A487:B487"/>
    <mergeCell ref="J487:K487"/>
    <mergeCell ref="A488:B488"/>
    <mergeCell ref="J488:K488"/>
    <mergeCell ref="A489:B489"/>
    <mergeCell ref="J489:K489"/>
    <mergeCell ref="A484:B484"/>
    <mergeCell ref="J484:K484"/>
    <mergeCell ref="A485:B485"/>
    <mergeCell ref="J485:K485"/>
    <mergeCell ref="A486:B486"/>
    <mergeCell ref="J486:K486"/>
    <mergeCell ref="A481:B481"/>
    <mergeCell ref="J481:K481"/>
    <mergeCell ref="A482:B482"/>
    <mergeCell ref="J482:K482"/>
    <mergeCell ref="A483:B483"/>
    <mergeCell ref="J483:K483"/>
    <mergeCell ref="A478:C478"/>
    <mergeCell ref="J478:K478"/>
    <mergeCell ref="A479:C479"/>
    <mergeCell ref="J479:K479"/>
    <mergeCell ref="A480:B480"/>
    <mergeCell ref="C480:E480"/>
    <mergeCell ref="J480:K480"/>
    <mergeCell ref="A475:C475"/>
    <mergeCell ref="J475:K475"/>
    <mergeCell ref="A476:C476"/>
    <mergeCell ref="J476:K476"/>
    <mergeCell ref="A477:C477"/>
    <mergeCell ref="J477:K477"/>
    <mergeCell ref="A472:B472"/>
    <mergeCell ref="J472:K472"/>
    <mergeCell ref="A473:C473"/>
    <mergeCell ref="J473:K473"/>
    <mergeCell ref="A474:B474"/>
    <mergeCell ref="J474:K474"/>
    <mergeCell ref="A469:B469"/>
    <mergeCell ref="J469:K469"/>
    <mergeCell ref="A470:B470"/>
    <mergeCell ref="J470:K470"/>
    <mergeCell ref="A471:C471"/>
    <mergeCell ref="J471:K471"/>
    <mergeCell ref="A466:C466"/>
    <mergeCell ref="J466:K466"/>
    <mergeCell ref="A467:B467"/>
    <mergeCell ref="J467:K467"/>
    <mergeCell ref="A468:C468"/>
    <mergeCell ref="J468:K468"/>
    <mergeCell ref="A463:B463"/>
    <mergeCell ref="J463:K463"/>
    <mergeCell ref="A464:B464"/>
    <mergeCell ref="J464:K464"/>
    <mergeCell ref="A465:B465"/>
    <mergeCell ref="J465:K465"/>
    <mergeCell ref="A460:B460"/>
    <mergeCell ref="J460:K460"/>
    <mergeCell ref="A461:B461"/>
    <mergeCell ref="J461:K461"/>
    <mergeCell ref="A462:B462"/>
    <mergeCell ref="J462:K462"/>
    <mergeCell ref="A457:B457"/>
    <mergeCell ref="J457:K457"/>
    <mergeCell ref="A458:B458"/>
    <mergeCell ref="J458:K458"/>
    <mergeCell ref="A459:B459"/>
    <mergeCell ref="J459:K459"/>
    <mergeCell ref="A454:C454"/>
    <mergeCell ref="J454:K454"/>
    <mergeCell ref="A455:B455"/>
    <mergeCell ref="C455:E455"/>
    <mergeCell ref="J455:K455"/>
    <mergeCell ref="A456:B456"/>
    <mergeCell ref="J456:K456"/>
    <mergeCell ref="A451:C451"/>
    <mergeCell ref="J451:K451"/>
    <mergeCell ref="A452:C452"/>
    <mergeCell ref="J452:K452"/>
    <mergeCell ref="A453:C453"/>
    <mergeCell ref="J453:K453"/>
    <mergeCell ref="A448:B448"/>
    <mergeCell ref="J448:K448"/>
    <mergeCell ref="A449:C449"/>
    <mergeCell ref="J449:K449"/>
    <mergeCell ref="A450:B450"/>
    <mergeCell ref="J450:K450"/>
    <mergeCell ref="A445:B445"/>
    <mergeCell ref="J445:K445"/>
    <mergeCell ref="A446:B446"/>
    <mergeCell ref="J446:K446"/>
    <mergeCell ref="A447:C447"/>
    <mergeCell ref="J447:K447"/>
    <mergeCell ref="A442:C442"/>
    <mergeCell ref="J442:K442"/>
    <mergeCell ref="A443:B443"/>
    <mergeCell ref="J443:K443"/>
    <mergeCell ref="A444:C444"/>
    <mergeCell ref="J444:K444"/>
    <mergeCell ref="A439:B439"/>
    <mergeCell ref="J439:K439"/>
    <mergeCell ref="A440:B440"/>
    <mergeCell ref="J440:K440"/>
    <mergeCell ref="A441:B441"/>
    <mergeCell ref="J441:K441"/>
    <mergeCell ref="A436:B436"/>
    <mergeCell ref="J436:K436"/>
    <mergeCell ref="A437:B437"/>
    <mergeCell ref="J437:K437"/>
    <mergeCell ref="A438:B438"/>
    <mergeCell ref="J438:K438"/>
    <mergeCell ref="A433:B433"/>
    <mergeCell ref="J433:K433"/>
    <mergeCell ref="A434:B434"/>
    <mergeCell ref="J434:K434"/>
    <mergeCell ref="A435:B435"/>
    <mergeCell ref="J435:K435"/>
    <mergeCell ref="A430:C430"/>
    <mergeCell ref="J430:K430"/>
    <mergeCell ref="A431:B431"/>
    <mergeCell ref="C431:E431"/>
    <mergeCell ref="J431:K431"/>
    <mergeCell ref="A432:B432"/>
    <mergeCell ref="J432:K432"/>
    <mergeCell ref="A427:B427"/>
    <mergeCell ref="J427:K427"/>
    <mergeCell ref="A428:C428"/>
    <mergeCell ref="J428:K428"/>
    <mergeCell ref="A429:C429"/>
    <mergeCell ref="J429:K429"/>
    <mergeCell ref="A424:C424"/>
    <mergeCell ref="J424:K424"/>
    <mergeCell ref="A425:B425"/>
    <mergeCell ref="J425:K425"/>
    <mergeCell ref="A426:C426"/>
    <mergeCell ref="J426:K426"/>
    <mergeCell ref="A421:C421"/>
    <mergeCell ref="J421:K421"/>
    <mergeCell ref="A422:B422"/>
    <mergeCell ref="J422:K422"/>
    <mergeCell ref="A423:B423"/>
    <mergeCell ref="J423:K423"/>
    <mergeCell ref="A418:B418"/>
    <mergeCell ref="J418:K418"/>
    <mergeCell ref="A419:C419"/>
    <mergeCell ref="J419:K419"/>
    <mergeCell ref="A420:B420"/>
    <mergeCell ref="J420:K420"/>
    <mergeCell ref="A415:B415"/>
    <mergeCell ref="J415:K415"/>
    <mergeCell ref="A416:B416"/>
    <mergeCell ref="J416:K416"/>
    <mergeCell ref="A417:B417"/>
    <mergeCell ref="J417:K417"/>
    <mergeCell ref="A412:B412"/>
    <mergeCell ref="J412:K412"/>
    <mergeCell ref="A413:B413"/>
    <mergeCell ref="J413:K413"/>
    <mergeCell ref="A414:B414"/>
    <mergeCell ref="J414:K414"/>
    <mergeCell ref="A409:B409"/>
    <mergeCell ref="J409:K409"/>
    <mergeCell ref="A410:B410"/>
    <mergeCell ref="J410:K410"/>
    <mergeCell ref="A411:B411"/>
    <mergeCell ref="J411:K411"/>
    <mergeCell ref="A406:C406"/>
    <mergeCell ref="J406:K406"/>
    <mergeCell ref="A407:C407"/>
    <mergeCell ref="J407:K407"/>
    <mergeCell ref="A408:B408"/>
    <mergeCell ref="C408:E408"/>
    <mergeCell ref="J408:K408"/>
    <mergeCell ref="A403:C403"/>
    <mergeCell ref="J403:K403"/>
    <mergeCell ref="A404:B404"/>
    <mergeCell ref="J404:K404"/>
    <mergeCell ref="A405:C405"/>
    <mergeCell ref="J405:K405"/>
    <mergeCell ref="A400:B400"/>
    <mergeCell ref="J400:K400"/>
    <mergeCell ref="A401:C401"/>
    <mergeCell ref="J401:K401"/>
    <mergeCell ref="A402:B402"/>
    <mergeCell ref="J402:K402"/>
    <mergeCell ref="A397:C397"/>
    <mergeCell ref="J397:K397"/>
    <mergeCell ref="A398:B398"/>
    <mergeCell ref="J398:K398"/>
    <mergeCell ref="A399:B399"/>
    <mergeCell ref="J399:K399"/>
    <mergeCell ref="A394:B394"/>
    <mergeCell ref="J394:K394"/>
    <mergeCell ref="A395:C395"/>
    <mergeCell ref="J395:K395"/>
    <mergeCell ref="A396:B396"/>
    <mergeCell ref="J396:K396"/>
    <mergeCell ref="A391:B391"/>
    <mergeCell ref="J391:K391"/>
    <mergeCell ref="A392:B392"/>
    <mergeCell ref="J392:K392"/>
    <mergeCell ref="A393:B393"/>
    <mergeCell ref="J393:K393"/>
    <mergeCell ref="A388:B388"/>
    <mergeCell ref="J388:K388"/>
    <mergeCell ref="A389:B389"/>
    <mergeCell ref="J389:K389"/>
    <mergeCell ref="A390:B390"/>
    <mergeCell ref="J390:K390"/>
    <mergeCell ref="A385:B385"/>
    <mergeCell ref="J385:K385"/>
    <mergeCell ref="A386:B386"/>
    <mergeCell ref="J386:K386"/>
    <mergeCell ref="A387:B387"/>
    <mergeCell ref="J387:K387"/>
    <mergeCell ref="A382:C382"/>
    <mergeCell ref="J382:K382"/>
    <mergeCell ref="A383:C383"/>
    <mergeCell ref="J383:K383"/>
    <mergeCell ref="A384:B384"/>
    <mergeCell ref="C384:E384"/>
    <mergeCell ref="J384:K384"/>
    <mergeCell ref="A379:C379"/>
    <mergeCell ref="J379:K379"/>
    <mergeCell ref="A380:C380"/>
    <mergeCell ref="J380:K380"/>
    <mergeCell ref="A381:C381"/>
    <mergeCell ref="J381:K381"/>
    <mergeCell ref="A376:C376"/>
    <mergeCell ref="J376:K376"/>
    <mergeCell ref="A377:B377"/>
    <mergeCell ref="J377:K377"/>
    <mergeCell ref="A378:C378"/>
    <mergeCell ref="J378:K378"/>
    <mergeCell ref="A373:B373"/>
    <mergeCell ref="J373:K373"/>
    <mergeCell ref="A374:B374"/>
    <mergeCell ref="J374:K374"/>
    <mergeCell ref="A375:B375"/>
    <mergeCell ref="J375:K375"/>
    <mergeCell ref="A370:C370"/>
    <mergeCell ref="J370:K370"/>
    <mergeCell ref="A371:C371"/>
    <mergeCell ref="J371:K371"/>
    <mergeCell ref="A372:B372"/>
    <mergeCell ref="C372:E372"/>
    <mergeCell ref="J372:K372"/>
    <mergeCell ref="A367:C367"/>
    <mergeCell ref="J367:K367"/>
    <mergeCell ref="A368:C368"/>
    <mergeCell ref="J368:K368"/>
    <mergeCell ref="A369:C369"/>
    <mergeCell ref="J369:K369"/>
    <mergeCell ref="A364:C364"/>
    <mergeCell ref="J364:K364"/>
    <mergeCell ref="A365:C365"/>
    <mergeCell ref="J365:K365"/>
    <mergeCell ref="A366:C366"/>
    <mergeCell ref="J366:K366"/>
    <mergeCell ref="A361:B361"/>
    <mergeCell ref="J361:K361"/>
    <mergeCell ref="A362:C362"/>
    <mergeCell ref="J362:K362"/>
    <mergeCell ref="A363:C363"/>
    <mergeCell ref="J363:K363"/>
    <mergeCell ref="A358:B358"/>
    <mergeCell ref="J358:K358"/>
    <mergeCell ref="A359:B359"/>
    <mergeCell ref="J359:K359"/>
    <mergeCell ref="A360:B360"/>
    <mergeCell ref="J360:K360"/>
    <mergeCell ref="A355:B355"/>
    <mergeCell ref="J355:K355"/>
    <mergeCell ref="A356:B356"/>
    <mergeCell ref="J356:K356"/>
    <mergeCell ref="A357:B357"/>
    <mergeCell ref="J357:K357"/>
    <mergeCell ref="A352:B352"/>
    <mergeCell ref="J352:K352"/>
    <mergeCell ref="A353:B353"/>
    <mergeCell ref="J353:K353"/>
    <mergeCell ref="A354:B354"/>
    <mergeCell ref="J354:K354"/>
    <mergeCell ref="A349:C349"/>
    <mergeCell ref="J349:K349"/>
    <mergeCell ref="A350:C350"/>
    <mergeCell ref="J350:K350"/>
    <mergeCell ref="A351:B351"/>
    <mergeCell ref="C351:E351"/>
    <mergeCell ref="J351:K351"/>
    <mergeCell ref="A346:C346"/>
    <mergeCell ref="J346:K346"/>
    <mergeCell ref="A347:C347"/>
    <mergeCell ref="J347:K347"/>
    <mergeCell ref="A348:C348"/>
    <mergeCell ref="J348:K348"/>
    <mergeCell ref="A343:C343"/>
    <mergeCell ref="J343:K343"/>
    <mergeCell ref="A344:C344"/>
    <mergeCell ref="J344:K344"/>
    <mergeCell ref="A345:C345"/>
    <mergeCell ref="J345:K345"/>
    <mergeCell ref="A340:B340"/>
    <mergeCell ref="J340:K340"/>
    <mergeCell ref="A341:C341"/>
    <mergeCell ref="J341:K341"/>
    <mergeCell ref="A342:C342"/>
    <mergeCell ref="J342:K342"/>
    <mergeCell ref="A337:B337"/>
    <mergeCell ref="J337:K337"/>
    <mergeCell ref="A338:B338"/>
    <mergeCell ref="J338:K338"/>
    <mergeCell ref="A339:B339"/>
    <mergeCell ref="J339:K339"/>
    <mergeCell ref="A334:B334"/>
    <mergeCell ref="J334:K334"/>
    <mergeCell ref="A335:B335"/>
    <mergeCell ref="J335:K335"/>
    <mergeCell ref="A336:B336"/>
    <mergeCell ref="J336:K336"/>
    <mergeCell ref="A331:C331"/>
    <mergeCell ref="J331:K331"/>
    <mergeCell ref="A332:B332"/>
    <mergeCell ref="C332:E332"/>
    <mergeCell ref="J332:K332"/>
    <mergeCell ref="A333:B333"/>
    <mergeCell ref="J333:K333"/>
    <mergeCell ref="A328:C328"/>
    <mergeCell ref="J328:K328"/>
    <mergeCell ref="A329:C329"/>
    <mergeCell ref="J329:K329"/>
    <mergeCell ref="A330:C330"/>
    <mergeCell ref="J330:K330"/>
    <mergeCell ref="A325:C325"/>
    <mergeCell ref="J325:K325"/>
    <mergeCell ref="A326:C326"/>
    <mergeCell ref="J326:K326"/>
    <mergeCell ref="A327:C327"/>
    <mergeCell ref="J327:K327"/>
    <mergeCell ref="A322:C322"/>
    <mergeCell ref="J322:K322"/>
    <mergeCell ref="A323:C323"/>
    <mergeCell ref="J323:K323"/>
    <mergeCell ref="A324:C324"/>
    <mergeCell ref="J324:K324"/>
    <mergeCell ref="A319:C319"/>
    <mergeCell ref="J319:K319"/>
    <mergeCell ref="A320:C320"/>
    <mergeCell ref="J320:K320"/>
    <mergeCell ref="A321:C321"/>
    <mergeCell ref="J321:K321"/>
    <mergeCell ref="A316:C316"/>
    <mergeCell ref="J316:K316"/>
    <mergeCell ref="A317:C317"/>
    <mergeCell ref="J317:K317"/>
    <mergeCell ref="A318:C318"/>
    <mergeCell ref="J318:K318"/>
    <mergeCell ref="A313:C313"/>
    <mergeCell ref="J313:K313"/>
    <mergeCell ref="A314:C314"/>
    <mergeCell ref="J314:K314"/>
    <mergeCell ref="A315:C315"/>
    <mergeCell ref="J315:K315"/>
    <mergeCell ref="A310:C310"/>
    <mergeCell ref="J310:K310"/>
    <mergeCell ref="A311:C311"/>
    <mergeCell ref="J311:K311"/>
    <mergeCell ref="A312:C312"/>
    <mergeCell ref="D312:E312"/>
    <mergeCell ref="J312:K312"/>
    <mergeCell ref="A307:B307"/>
    <mergeCell ref="J307:K307"/>
    <mergeCell ref="A308:C308"/>
    <mergeCell ref="J308:K308"/>
    <mergeCell ref="A309:C309"/>
    <mergeCell ref="J309:K309"/>
    <mergeCell ref="A304:B304"/>
    <mergeCell ref="J304:K304"/>
    <mergeCell ref="A305:B305"/>
    <mergeCell ref="J305:K305"/>
    <mergeCell ref="A306:C306"/>
    <mergeCell ref="J306:K306"/>
    <mergeCell ref="A301:B301"/>
    <mergeCell ref="J301:K301"/>
    <mergeCell ref="A302:B302"/>
    <mergeCell ref="J302:K302"/>
    <mergeCell ref="A303:B303"/>
    <mergeCell ref="J303:K303"/>
    <mergeCell ref="A298:B298"/>
    <mergeCell ref="J298:K298"/>
    <mergeCell ref="A299:B299"/>
    <mergeCell ref="J299:K299"/>
    <mergeCell ref="A300:B300"/>
    <mergeCell ref="J300:K300"/>
    <mergeCell ref="A295:B295"/>
    <mergeCell ref="J295:K295"/>
    <mergeCell ref="A296:B296"/>
    <mergeCell ref="J296:K296"/>
    <mergeCell ref="A297:B297"/>
    <mergeCell ref="J297:K297"/>
    <mergeCell ref="A292:B292"/>
    <mergeCell ref="J292:K292"/>
    <mergeCell ref="A293:B293"/>
    <mergeCell ref="J293:K293"/>
    <mergeCell ref="A294:B294"/>
    <mergeCell ref="J294:K294"/>
    <mergeCell ref="A289:B289"/>
    <mergeCell ref="J289:K289"/>
    <mergeCell ref="A290:B290"/>
    <mergeCell ref="J290:K290"/>
    <mergeCell ref="A291:B291"/>
    <mergeCell ref="J291:K291"/>
    <mergeCell ref="A286:B286"/>
    <mergeCell ref="C286:E286"/>
    <mergeCell ref="J286:K286"/>
    <mergeCell ref="A287:B287"/>
    <mergeCell ref="J287:K287"/>
    <mergeCell ref="A288:B288"/>
    <mergeCell ref="J288:K288"/>
    <mergeCell ref="A283:B283"/>
    <mergeCell ref="J283:K283"/>
    <mergeCell ref="A284:C284"/>
    <mergeCell ref="J284:K284"/>
    <mergeCell ref="A285:C285"/>
    <mergeCell ref="J285:K285"/>
    <mergeCell ref="A280:C280"/>
    <mergeCell ref="J280:K280"/>
    <mergeCell ref="A281:B281"/>
    <mergeCell ref="J281:K281"/>
    <mergeCell ref="A282:C282"/>
    <mergeCell ref="J282:K282"/>
    <mergeCell ref="A277:B277"/>
    <mergeCell ref="J277:K277"/>
    <mergeCell ref="A278:C278"/>
    <mergeCell ref="J278:K278"/>
    <mergeCell ref="A279:B279"/>
    <mergeCell ref="J279:K279"/>
    <mergeCell ref="A274:B274"/>
    <mergeCell ref="J274:K274"/>
    <mergeCell ref="A275:B275"/>
    <mergeCell ref="J275:K275"/>
    <mergeCell ref="A276:B276"/>
    <mergeCell ref="J276:K276"/>
    <mergeCell ref="A271:B271"/>
    <mergeCell ref="J271:K271"/>
    <mergeCell ref="A272:B272"/>
    <mergeCell ref="J272:K272"/>
    <mergeCell ref="A273:B273"/>
    <mergeCell ref="J273:K273"/>
    <mergeCell ref="A268:B268"/>
    <mergeCell ref="J268:K268"/>
    <mergeCell ref="A269:B269"/>
    <mergeCell ref="J269:K269"/>
    <mergeCell ref="A270:B270"/>
    <mergeCell ref="J270:K270"/>
    <mergeCell ref="A265:B265"/>
    <mergeCell ref="J265:K265"/>
    <mergeCell ref="A266:B266"/>
    <mergeCell ref="J266:K266"/>
    <mergeCell ref="A267:B267"/>
    <mergeCell ref="J267:K267"/>
    <mergeCell ref="A262:C262"/>
    <mergeCell ref="J262:K262"/>
    <mergeCell ref="A263:B263"/>
    <mergeCell ref="C263:E263"/>
    <mergeCell ref="J263:K263"/>
    <mergeCell ref="A264:B264"/>
    <mergeCell ref="J264:K264"/>
    <mergeCell ref="A259:C259"/>
    <mergeCell ref="J259:K259"/>
    <mergeCell ref="A260:C260"/>
    <mergeCell ref="J260:K260"/>
    <mergeCell ref="A261:C261"/>
    <mergeCell ref="J261:K261"/>
    <mergeCell ref="A256:B256"/>
    <mergeCell ref="J256:K256"/>
    <mergeCell ref="A257:C257"/>
    <mergeCell ref="J257:K257"/>
    <mergeCell ref="A258:B258"/>
    <mergeCell ref="J258:K258"/>
    <mergeCell ref="A253:B253"/>
    <mergeCell ref="C253:E253"/>
    <mergeCell ref="J253:K253"/>
    <mergeCell ref="A254:B254"/>
    <mergeCell ref="J254:K254"/>
    <mergeCell ref="A255:B255"/>
    <mergeCell ref="J255:K255"/>
    <mergeCell ref="A250:C250"/>
    <mergeCell ref="J250:K250"/>
    <mergeCell ref="A251:C251"/>
    <mergeCell ref="J251:K251"/>
    <mergeCell ref="A252:C252"/>
    <mergeCell ref="J252:K252"/>
    <mergeCell ref="A247:B247"/>
    <mergeCell ref="J247:K247"/>
    <mergeCell ref="A248:C248"/>
    <mergeCell ref="J248:K248"/>
    <mergeCell ref="A249:B249"/>
    <mergeCell ref="J249:K249"/>
    <mergeCell ref="A244:C244"/>
    <mergeCell ref="J244:K244"/>
    <mergeCell ref="A245:B245"/>
    <mergeCell ref="C245:E245"/>
    <mergeCell ref="J245:K245"/>
    <mergeCell ref="A246:B246"/>
    <mergeCell ref="J246:K246"/>
    <mergeCell ref="A241:B241"/>
    <mergeCell ref="J241:K241"/>
    <mergeCell ref="A242:C242"/>
    <mergeCell ref="J242:K242"/>
    <mergeCell ref="A243:C243"/>
    <mergeCell ref="J243:K243"/>
    <mergeCell ref="A238:B238"/>
    <mergeCell ref="J238:K238"/>
    <mergeCell ref="A239:B239"/>
    <mergeCell ref="J239:K239"/>
    <mergeCell ref="A240:C240"/>
    <mergeCell ref="J240:K240"/>
    <mergeCell ref="A235:B235"/>
    <mergeCell ref="J235:K235"/>
    <mergeCell ref="A236:B236"/>
    <mergeCell ref="J236:K236"/>
    <mergeCell ref="A237:B237"/>
    <mergeCell ref="J237:K237"/>
    <mergeCell ref="A232:B232"/>
    <mergeCell ref="J232:K232"/>
    <mergeCell ref="A233:B233"/>
    <mergeCell ref="J233:K233"/>
    <mergeCell ref="A234:B234"/>
    <mergeCell ref="J234:K234"/>
    <mergeCell ref="A229:C229"/>
    <mergeCell ref="J229:K229"/>
    <mergeCell ref="A230:B230"/>
    <mergeCell ref="C230:E230"/>
    <mergeCell ref="J230:K230"/>
    <mergeCell ref="A231:B231"/>
    <mergeCell ref="J231:K231"/>
    <mergeCell ref="A226:B226"/>
    <mergeCell ref="J226:K226"/>
    <mergeCell ref="A227:C227"/>
    <mergeCell ref="J227:K227"/>
    <mergeCell ref="A228:C228"/>
    <mergeCell ref="J228:K228"/>
    <mergeCell ref="A223:B223"/>
    <mergeCell ref="J223:K223"/>
    <mergeCell ref="A224:B224"/>
    <mergeCell ref="J224:K224"/>
    <mergeCell ref="A225:C225"/>
    <mergeCell ref="J225:K225"/>
    <mergeCell ref="A220:C220"/>
    <mergeCell ref="J220:K220"/>
    <mergeCell ref="A221:B221"/>
    <mergeCell ref="C221:E221"/>
    <mergeCell ref="J221:K221"/>
    <mergeCell ref="A222:B222"/>
    <mergeCell ref="J222:K222"/>
    <mergeCell ref="A217:C217"/>
    <mergeCell ref="J217:K217"/>
    <mergeCell ref="A218:C218"/>
    <mergeCell ref="J218:K218"/>
    <mergeCell ref="A219:C219"/>
    <mergeCell ref="J219:K219"/>
    <mergeCell ref="A214:B214"/>
    <mergeCell ref="J214:K214"/>
    <mergeCell ref="A215:C215"/>
    <mergeCell ref="J215:K215"/>
    <mergeCell ref="A216:B216"/>
    <mergeCell ref="J216:K216"/>
    <mergeCell ref="A211:C211"/>
    <mergeCell ref="J211:K211"/>
    <mergeCell ref="A212:B212"/>
    <mergeCell ref="C212:E212"/>
    <mergeCell ref="J212:K212"/>
    <mergeCell ref="A213:B213"/>
    <mergeCell ref="J213:K213"/>
    <mergeCell ref="A208:C208"/>
    <mergeCell ref="J208:K208"/>
    <mergeCell ref="A209:C209"/>
    <mergeCell ref="J209:K209"/>
    <mergeCell ref="A210:C210"/>
    <mergeCell ref="J210:K210"/>
    <mergeCell ref="A205:C205"/>
    <mergeCell ref="J205:K205"/>
    <mergeCell ref="A206:B206"/>
    <mergeCell ref="J206:K206"/>
    <mergeCell ref="A207:C207"/>
    <mergeCell ref="J207:K207"/>
    <mergeCell ref="A202:B202"/>
    <mergeCell ref="J202:K202"/>
    <mergeCell ref="A203:B203"/>
    <mergeCell ref="J203:K203"/>
    <mergeCell ref="A204:B204"/>
    <mergeCell ref="J204:K204"/>
    <mergeCell ref="A199:B199"/>
    <mergeCell ref="J199:K199"/>
    <mergeCell ref="A200:B200"/>
    <mergeCell ref="J200:K200"/>
    <mergeCell ref="A201:B201"/>
    <mergeCell ref="J201:K201"/>
    <mergeCell ref="A196:C196"/>
    <mergeCell ref="J196:K196"/>
    <mergeCell ref="A197:C197"/>
    <mergeCell ref="J197:K197"/>
    <mergeCell ref="A198:B198"/>
    <mergeCell ref="C198:E198"/>
    <mergeCell ref="J198:K198"/>
    <mergeCell ref="A193:B193"/>
    <mergeCell ref="J193:K193"/>
    <mergeCell ref="A194:C194"/>
    <mergeCell ref="J194:K194"/>
    <mergeCell ref="A195:C195"/>
    <mergeCell ref="J195:K195"/>
    <mergeCell ref="A190:B190"/>
    <mergeCell ref="J190:K190"/>
    <mergeCell ref="A191:B191"/>
    <mergeCell ref="J191:K191"/>
    <mergeCell ref="A192:C192"/>
    <mergeCell ref="J192:K192"/>
    <mergeCell ref="A187:B187"/>
    <mergeCell ref="J187:K187"/>
    <mergeCell ref="A188:B188"/>
    <mergeCell ref="J188:K188"/>
    <mergeCell ref="A189:B189"/>
    <mergeCell ref="J189:K189"/>
    <mergeCell ref="A184:B184"/>
    <mergeCell ref="J184:K184"/>
    <mergeCell ref="A185:B185"/>
    <mergeCell ref="J185:K185"/>
    <mergeCell ref="A186:B186"/>
    <mergeCell ref="J186:K186"/>
    <mergeCell ref="A181:B181"/>
    <mergeCell ref="J181:K181"/>
    <mergeCell ref="A182:B182"/>
    <mergeCell ref="J182:K182"/>
    <mergeCell ref="A183:B183"/>
    <mergeCell ref="J183:K183"/>
    <mergeCell ref="A178:B178"/>
    <mergeCell ref="J178:K178"/>
    <mergeCell ref="A179:B179"/>
    <mergeCell ref="J179:K179"/>
    <mergeCell ref="A180:B180"/>
    <mergeCell ref="J180:K180"/>
    <mergeCell ref="A175:B175"/>
    <mergeCell ref="J175:K175"/>
    <mergeCell ref="A176:B176"/>
    <mergeCell ref="J176:K176"/>
    <mergeCell ref="A177:B177"/>
    <mergeCell ref="J177:K177"/>
    <mergeCell ref="A172:B172"/>
    <mergeCell ref="J172:K172"/>
    <mergeCell ref="A173:B173"/>
    <mergeCell ref="J173:K173"/>
    <mergeCell ref="A174:B174"/>
    <mergeCell ref="J174:K174"/>
    <mergeCell ref="A169:B169"/>
    <mergeCell ref="J169:K169"/>
    <mergeCell ref="A170:B170"/>
    <mergeCell ref="J170:K170"/>
    <mergeCell ref="A171:B171"/>
    <mergeCell ref="J171:K171"/>
    <mergeCell ref="A166:B166"/>
    <mergeCell ref="J166:K166"/>
    <mergeCell ref="A167:B167"/>
    <mergeCell ref="J167:K167"/>
    <mergeCell ref="A168:B168"/>
    <mergeCell ref="J168:K168"/>
    <mergeCell ref="A163:B163"/>
    <mergeCell ref="J163:K163"/>
    <mergeCell ref="A164:B164"/>
    <mergeCell ref="J164:K164"/>
    <mergeCell ref="A165:B165"/>
    <mergeCell ref="J165:K165"/>
    <mergeCell ref="A160:B160"/>
    <mergeCell ref="J160:K160"/>
    <mergeCell ref="A161:B161"/>
    <mergeCell ref="J161:K161"/>
    <mergeCell ref="A162:B162"/>
    <mergeCell ref="J162:K162"/>
    <mergeCell ref="A157:B157"/>
    <mergeCell ref="J157:K157"/>
    <mergeCell ref="A158:B158"/>
    <mergeCell ref="J158:K158"/>
    <mergeCell ref="A159:B159"/>
    <mergeCell ref="J159:K159"/>
    <mergeCell ref="A154:B154"/>
    <mergeCell ref="J154:K154"/>
    <mergeCell ref="A155:B155"/>
    <mergeCell ref="J155:K155"/>
    <mergeCell ref="A156:B156"/>
    <mergeCell ref="J156:K156"/>
    <mergeCell ref="A151:B151"/>
    <mergeCell ref="J151:K151"/>
    <mergeCell ref="A152:B152"/>
    <mergeCell ref="J152:K152"/>
    <mergeCell ref="A153:B153"/>
    <mergeCell ref="J153:K153"/>
    <mergeCell ref="A148:B148"/>
    <mergeCell ref="J148:K148"/>
    <mergeCell ref="A149:B149"/>
    <mergeCell ref="J149:K149"/>
    <mergeCell ref="A150:B150"/>
    <mergeCell ref="J150:K150"/>
    <mergeCell ref="A145:B145"/>
    <mergeCell ref="J145:K145"/>
    <mergeCell ref="A146:B146"/>
    <mergeCell ref="J146:K146"/>
    <mergeCell ref="A147:B147"/>
    <mergeCell ref="J147:K147"/>
    <mergeCell ref="A142:B142"/>
    <mergeCell ref="J142:K142"/>
    <mergeCell ref="A143:B143"/>
    <mergeCell ref="J143:K143"/>
    <mergeCell ref="A144:B144"/>
    <mergeCell ref="J144:K144"/>
    <mergeCell ref="A139:B139"/>
    <mergeCell ref="J139:K139"/>
    <mergeCell ref="A140:B140"/>
    <mergeCell ref="J140:K140"/>
    <mergeCell ref="A141:B141"/>
    <mergeCell ref="J141:K141"/>
    <mergeCell ref="A136:B136"/>
    <mergeCell ref="J136:K136"/>
    <mergeCell ref="A137:B137"/>
    <mergeCell ref="J137:K137"/>
    <mergeCell ref="A138:B138"/>
    <mergeCell ref="J138:K138"/>
    <mergeCell ref="A133:B133"/>
    <mergeCell ref="J133:K133"/>
    <mergeCell ref="A134:B134"/>
    <mergeCell ref="J134:K134"/>
    <mergeCell ref="A135:B135"/>
    <mergeCell ref="J135:K135"/>
    <mergeCell ref="A130:B130"/>
    <mergeCell ref="J130:K130"/>
    <mergeCell ref="A131:B131"/>
    <mergeCell ref="J131:K131"/>
    <mergeCell ref="A132:B132"/>
    <mergeCell ref="J132:K132"/>
    <mergeCell ref="A127:B127"/>
    <mergeCell ref="J127:K127"/>
    <mergeCell ref="A128:B128"/>
    <mergeCell ref="J128:K128"/>
    <mergeCell ref="A129:B129"/>
    <mergeCell ref="J129:K129"/>
    <mergeCell ref="A124:B124"/>
    <mergeCell ref="J124:K124"/>
    <mergeCell ref="A125:B125"/>
    <mergeCell ref="J125:K125"/>
    <mergeCell ref="A126:B126"/>
    <mergeCell ref="J126:K126"/>
    <mergeCell ref="A121:B121"/>
    <mergeCell ref="J121:K121"/>
    <mergeCell ref="A122:B122"/>
    <mergeCell ref="J122:K122"/>
    <mergeCell ref="A123:B123"/>
    <mergeCell ref="J123:K123"/>
    <mergeCell ref="A118:B118"/>
    <mergeCell ref="J118:K118"/>
    <mergeCell ref="A119:B119"/>
    <mergeCell ref="J119:K119"/>
    <mergeCell ref="A120:B120"/>
    <mergeCell ref="J120:K120"/>
    <mergeCell ref="A115:B115"/>
    <mergeCell ref="J115:K115"/>
    <mergeCell ref="A116:B116"/>
    <mergeCell ref="J116:K116"/>
    <mergeCell ref="A117:B117"/>
    <mergeCell ref="J117:K117"/>
    <mergeCell ref="A112:B112"/>
    <mergeCell ref="J112:K112"/>
    <mergeCell ref="A113:B113"/>
    <mergeCell ref="J113:K113"/>
    <mergeCell ref="A114:B114"/>
    <mergeCell ref="J114:K114"/>
    <mergeCell ref="A109:B109"/>
    <mergeCell ref="J109:K109"/>
    <mergeCell ref="A110:B110"/>
    <mergeCell ref="J110:K110"/>
    <mergeCell ref="A111:B111"/>
    <mergeCell ref="J111:K111"/>
    <mergeCell ref="A106:B106"/>
    <mergeCell ref="J106:K106"/>
    <mergeCell ref="A107:B107"/>
    <mergeCell ref="J107:K107"/>
    <mergeCell ref="A108:B108"/>
    <mergeCell ref="J108:K108"/>
    <mergeCell ref="A103:B103"/>
    <mergeCell ref="J103:K103"/>
    <mergeCell ref="A104:B104"/>
    <mergeCell ref="J104:K104"/>
    <mergeCell ref="A105:B105"/>
    <mergeCell ref="J105:K105"/>
    <mergeCell ref="A100:B100"/>
    <mergeCell ref="J100:K100"/>
    <mergeCell ref="A101:B101"/>
    <mergeCell ref="J101:K101"/>
    <mergeCell ref="A102:B102"/>
    <mergeCell ref="J102:K102"/>
    <mergeCell ref="A97:B97"/>
    <mergeCell ref="J97:K97"/>
    <mergeCell ref="A98:B98"/>
    <mergeCell ref="J98:K98"/>
    <mergeCell ref="A99:B99"/>
    <mergeCell ref="J99:K99"/>
    <mergeCell ref="A94:B94"/>
    <mergeCell ref="J94:K94"/>
    <mergeCell ref="A95:B95"/>
    <mergeCell ref="J95:K95"/>
    <mergeCell ref="A96:B96"/>
    <mergeCell ref="J96:K96"/>
    <mergeCell ref="A91:B91"/>
    <mergeCell ref="J91:K91"/>
    <mergeCell ref="A92:B92"/>
    <mergeCell ref="J92:K92"/>
    <mergeCell ref="A93:B93"/>
    <mergeCell ref="J93:K93"/>
    <mergeCell ref="A88:B88"/>
    <mergeCell ref="J88:K88"/>
    <mergeCell ref="A89:B89"/>
    <mergeCell ref="J89:K89"/>
    <mergeCell ref="A90:B90"/>
    <mergeCell ref="J90:K90"/>
    <mergeCell ref="A85:B85"/>
    <mergeCell ref="J85:K85"/>
    <mergeCell ref="A86:B86"/>
    <mergeCell ref="J86:K86"/>
    <mergeCell ref="A87:B87"/>
    <mergeCell ref="J87:K87"/>
    <mergeCell ref="A82:B82"/>
    <mergeCell ref="J82:K82"/>
    <mergeCell ref="A83:B83"/>
    <mergeCell ref="J83:K83"/>
    <mergeCell ref="A84:B84"/>
    <mergeCell ref="J84:K84"/>
    <mergeCell ref="A79:C79"/>
    <mergeCell ref="J79:K79"/>
    <mergeCell ref="A80:B80"/>
    <mergeCell ref="C80:E80"/>
    <mergeCell ref="J80:K80"/>
    <mergeCell ref="A81:B81"/>
    <mergeCell ref="J81:K81"/>
    <mergeCell ref="A76:C76"/>
    <mergeCell ref="J76:K76"/>
    <mergeCell ref="A77:C77"/>
    <mergeCell ref="J77:K77"/>
    <mergeCell ref="A78:C78"/>
    <mergeCell ref="J78:K78"/>
    <mergeCell ref="A73:B73"/>
    <mergeCell ref="J73:K73"/>
    <mergeCell ref="A74:C74"/>
    <mergeCell ref="J74:K74"/>
    <mergeCell ref="A75:B75"/>
    <mergeCell ref="J75:K75"/>
    <mergeCell ref="A70:B70"/>
    <mergeCell ref="J70:K70"/>
    <mergeCell ref="A71:B71"/>
    <mergeCell ref="J71:K71"/>
    <mergeCell ref="A72:B72"/>
    <mergeCell ref="J72:K72"/>
    <mergeCell ref="A67:B67"/>
    <mergeCell ref="J67:K67"/>
    <mergeCell ref="A68:B68"/>
    <mergeCell ref="J68:K68"/>
    <mergeCell ref="A69:B69"/>
    <mergeCell ref="J69:K69"/>
    <mergeCell ref="A64:B64"/>
    <mergeCell ref="C64:E64"/>
    <mergeCell ref="J64:K64"/>
    <mergeCell ref="A65:B65"/>
    <mergeCell ref="J65:K65"/>
    <mergeCell ref="A66:B66"/>
    <mergeCell ref="J66:K66"/>
    <mergeCell ref="A61:C61"/>
    <mergeCell ref="J61:K61"/>
    <mergeCell ref="A62:C62"/>
    <mergeCell ref="J62:K62"/>
    <mergeCell ref="A63:C63"/>
    <mergeCell ref="J63:K63"/>
    <mergeCell ref="A58:C58"/>
    <mergeCell ref="J58:K58"/>
    <mergeCell ref="A59:B59"/>
    <mergeCell ref="J59:K59"/>
    <mergeCell ref="A60:C60"/>
    <mergeCell ref="J60:K60"/>
    <mergeCell ref="A55:C55"/>
    <mergeCell ref="J55:K55"/>
    <mergeCell ref="A56:B56"/>
    <mergeCell ref="J56:K56"/>
    <mergeCell ref="A57:B57"/>
    <mergeCell ref="J57:K57"/>
    <mergeCell ref="A52:B52"/>
    <mergeCell ref="J52:K52"/>
    <mergeCell ref="A53:C53"/>
    <mergeCell ref="J53:K53"/>
    <mergeCell ref="A54:B54"/>
    <mergeCell ref="J54:K54"/>
    <mergeCell ref="A49:B49"/>
    <mergeCell ref="J49:K49"/>
    <mergeCell ref="A50:B50"/>
    <mergeCell ref="J50:K50"/>
    <mergeCell ref="A51:B51"/>
    <mergeCell ref="J51:K51"/>
    <mergeCell ref="A46:B46"/>
    <mergeCell ref="J46:K46"/>
    <mergeCell ref="A47:B47"/>
    <mergeCell ref="J47:K47"/>
    <mergeCell ref="A48:B48"/>
    <mergeCell ref="J48:K48"/>
    <mergeCell ref="A43:C43"/>
    <mergeCell ref="J43:K43"/>
    <mergeCell ref="A44:C44"/>
    <mergeCell ref="J44:K44"/>
    <mergeCell ref="A45:B45"/>
    <mergeCell ref="C45:E45"/>
    <mergeCell ref="J45:K45"/>
    <mergeCell ref="A37:B37"/>
    <mergeCell ref="L37:M37"/>
    <mergeCell ref="A38:C38"/>
    <mergeCell ref="J38:K38"/>
    <mergeCell ref="A42:C42"/>
    <mergeCell ref="J42:K42"/>
    <mergeCell ref="A34:B34"/>
    <mergeCell ref="L34:M34"/>
    <mergeCell ref="A35:B35"/>
    <mergeCell ref="L35:M35"/>
    <mergeCell ref="A36:C36"/>
    <mergeCell ref="L36:M36"/>
    <mergeCell ref="A31:B31"/>
    <mergeCell ref="L31:M31"/>
    <mergeCell ref="A32:B32"/>
    <mergeCell ref="L32:M32"/>
    <mergeCell ref="A33:B33"/>
    <mergeCell ref="L33:M33"/>
    <mergeCell ref="A28:B28"/>
    <mergeCell ref="L28:M28"/>
    <mergeCell ref="A29:B29"/>
    <mergeCell ref="L29:M29"/>
    <mergeCell ref="A30:B30"/>
    <mergeCell ref="L30:M30"/>
    <mergeCell ref="A25:B25"/>
    <mergeCell ref="L25:M25"/>
    <mergeCell ref="A26:B26"/>
    <mergeCell ref="L26:M26"/>
    <mergeCell ref="A27:B27"/>
    <mergeCell ref="L27:M27"/>
    <mergeCell ref="A22:B22"/>
    <mergeCell ref="L22:M22"/>
    <mergeCell ref="A23:B23"/>
    <mergeCell ref="L23:M23"/>
    <mergeCell ref="A24:B24"/>
    <mergeCell ref="L24:M24"/>
    <mergeCell ref="A19:B19"/>
    <mergeCell ref="L19:M19"/>
    <mergeCell ref="A20:B20"/>
    <mergeCell ref="L20:M20"/>
    <mergeCell ref="A21:B21"/>
    <mergeCell ref="L21:M21"/>
    <mergeCell ref="A16:B16"/>
    <mergeCell ref="L16:M16"/>
    <mergeCell ref="A17:B17"/>
    <mergeCell ref="L17:M17"/>
    <mergeCell ref="A18:B18"/>
    <mergeCell ref="L18:M18"/>
    <mergeCell ref="A13:B13"/>
    <mergeCell ref="L13:M13"/>
    <mergeCell ref="A14:B14"/>
    <mergeCell ref="L14:M14"/>
    <mergeCell ref="A15:B15"/>
    <mergeCell ref="L15:M15"/>
    <mergeCell ref="A10:B10"/>
    <mergeCell ref="L10:M10"/>
    <mergeCell ref="A11:B11"/>
    <mergeCell ref="L11:M11"/>
    <mergeCell ref="A12:B12"/>
    <mergeCell ref="L12:M12"/>
    <mergeCell ref="A7:B7"/>
    <mergeCell ref="L7:M7"/>
    <mergeCell ref="A8:B8"/>
    <mergeCell ref="L8:M8"/>
    <mergeCell ref="A9:B9"/>
    <mergeCell ref="L9:M9"/>
    <mergeCell ref="A4:B4"/>
    <mergeCell ref="L4:M4"/>
    <mergeCell ref="A5:B5"/>
    <mergeCell ref="L5:M5"/>
    <mergeCell ref="A6:B6"/>
    <mergeCell ref="L6:M6"/>
    <mergeCell ref="A1:C1"/>
    <mergeCell ref="K1:L1"/>
    <mergeCell ref="A2:C2"/>
    <mergeCell ref="K2:L2"/>
    <mergeCell ref="A3:B3"/>
    <mergeCell ref="C3:E3"/>
    <mergeCell ref="K3:L3"/>
  </mergeCells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E88D0-E57A-406E-BD37-0FF0F05D9A4E}">
  <dimension ref="A1:I318"/>
  <sheetViews>
    <sheetView topLeftCell="C118" workbookViewId="0">
      <selection activeCell="C133" sqref="C133"/>
    </sheetView>
  </sheetViews>
  <sheetFormatPr defaultColWidth="8.6640625" defaultRowHeight="13.2"/>
  <cols>
    <col min="1" max="1" width="14.5546875" style="87" customWidth="1"/>
    <col min="2" max="2" width="16" style="87" bestFit="1" customWidth="1"/>
    <col min="3" max="3" width="60" style="87" bestFit="1" customWidth="1"/>
    <col min="4" max="4" width="9" style="88" customWidth="1"/>
    <col min="5" max="5" width="17" style="87" bestFit="1" customWidth="1"/>
    <col min="6" max="7" width="8.6640625" style="87"/>
    <col min="8" max="8" width="16" style="87" bestFit="1" customWidth="1"/>
    <col min="9" max="9" width="17.6640625" style="87" customWidth="1"/>
    <col min="10" max="16384" width="8.6640625" style="87"/>
  </cols>
  <sheetData>
    <row r="1" spans="1:5" ht="26.4">
      <c r="A1" s="84" t="s">
        <v>412</v>
      </c>
      <c r="B1" s="85" t="s">
        <v>413</v>
      </c>
      <c r="C1" s="85" t="s">
        <v>414</v>
      </c>
      <c r="D1" s="86" t="s">
        <v>415</v>
      </c>
      <c r="E1" s="84" t="s">
        <v>416</v>
      </c>
    </row>
    <row r="2" spans="1:5">
      <c r="A2" s="87" t="s">
        <v>417</v>
      </c>
      <c r="B2" s="87" t="s">
        <v>418</v>
      </c>
      <c r="C2" s="87" t="s">
        <v>419</v>
      </c>
      <c r="D2" s="88" t="s">
        <v>420</v>
      </c>
      <c r="E2" s="89">
        <v>-902958038.00999999</v>
      </c>
    </row>
    <row r="3" spans="1:5">
      <c r="A3" s="87" t="s">
        <v>417</v>
      </c>
      <c r="B3" s="87" t="s">
        <v>421</v>
      </c>
      <c r="C3" s="87" t="s">
        <v>422</v>
      </c>
      <c r="D3" s="88" t="s">
        <v>420</v>
      </c>
      <c r="E3" s="89">
        <v>-529600216.58999997</v>
      </c>
    </row>
    <row r="4" spans="1:5">
      <c r="A4" s="87" t="s">
        <v>417</v>
      </c>
      <c r="B4" s="87" t="s">
        <v>423</v>
      </c>
      <c r="C4" s="87" t="s">
        <v>424</v>
      </c>
      <c r="D4" s="88" t="s">
        <v>420</v>
      </c>
      <c r="E4" s="89">
        <v>1853365.44</v>
      </c>
    </row>
    <row r="5" spans="1:5">
      <c r="A5" s="87" t="s">
        <v>417</v>
      </c>
      <c r="B5" s="87" t="s">
        <v>425</v>
      </c>
      <c r="C5" s="87" t="s">
        <v>426</v>
      </c>
      <c r="D5" s="88" t="s">
        <v>420</v>
      </c>
      <c r="E5" s="89">
        <v>-28429153.989999998</v>
      </c>
    </row>
    <row r="6" spans="1:5">
      <c r="A6" s="87" t="s">
        <v>417</v>
      </c>
      <c r="B6" s="87" t="s">
        <v>427</v>
      </c>
      <c r="C6" s="87" t="s">
        <v>428</v>
      </c>
      <c r="D6" s="88" t="s">
        <v>420</v>
      </c>
      <c r="E6" s="89">
        <v>-9481150.6899999995</v>
      </c>
    </row>
    <row r="7" spans="1:5">
      <c r="A7" s="87" t="s">
        <v>417</v>
      </c>
      <c r="B7" s="87" t="s">
        <v>429</v>
      </c>
      <c r="C7" s="87" t="s">
        <v>430</v>
      </c>
      <c r="D7" s="88" t="s">
        <v>420</v>
      </c>
      <c r="E7" s="89">
        <v>-33537682.960000001</v>
      </c>
    </row>
    <row r="8" spans="1:5">
      <c r="A8" s="87" t="s">
        <v>417</v>
      </c>
      <c r="B8" s="87" t="s">
        <v>431</v>
      </c>
      <c r="C8" s="87" t="s">
        <v>432</v>
      </c>
      <c r="D8" s="88" t="s">
        <v>420</v>
      </c>
      <c r="E8" s="89">
        <v>-41815589.82</v>
      </c>
    </row>
    <row r="9" spans="1:5">
      <c r="A9" s="87" t="s">
        <v>417</v>
      </c>
      <c r="B9" s="87" t="s">
        <v>433</v>
      </c>
      <c r="C9" s="87" t="s">
        <v>434</v>
      </c>
      <c r="D9" s="88" t="s">
        <v>420</v>
      </c>
      <c r="E9" s="89">
        <v>-38527091.530000001</v>
      </c>
    </row>
    <row r="10" spans="1:5">
      <c r="A10" s="87" t="s">
        <v>417</v>
      </c>
      <c r="B10" s="87" t="s">
        <v>435</v>
      </c>
      <c r="C10" s="87" t="s">
        <v>436</v>
      </c>
      <c r="D10" s="88" t="s">
        <v>420</v>
      </c>
      <c r="E10" s="89">
        <v>-44286833.880000003</v>
      </c>
    </row>
    <row r="11" spans="1:5">
      <c r="A11" s="87" t="s">
        <v>417</v>
      </c>
      <c r="B11" s="87" t="s">
        <v>437</v>
      </c>
      <c r="C11" s="87" t="s">
        <v>438</v>
      </c>
      <c r="D11" s="88" t="s">
        <v>420</v>
      </c>
      <c r="E11" s="89">
        <v>-84085265.239999995</v>
      </c>
    </row>
    <row r="12" spans="1:5">
      <c r="A12" s="87" t="s">
        <v>417</v>
      </c>
      <c r="B12" s="87" t="s">
        <v>439</v>
      </c>
      <c r="C12" s="90" t="s">
        <v>440</v>
      </c>
      <c r="D12" s="88" t="s">
        <v>439</v>
      </c>
      <c r="E12" s="91">
        <v>-1710867657.27</v>
      </c>
    </row>
    <row r="13" spans="1:5">
      <c r="A13" s="87" t="s">
        <v>441</v>
      </c>
      <c r="B13" s="87" t="s">
        <v>442</v>
      </c>
      <c r="C13" s="87" t="s">
        <v>443</v>
      </c>
      <c r="D13" s="88" t="s">
        <v>420</v>
      </c>
      <c r="E13" s="89">
        <v>0</v>
      </c>
    </row>
    <row r="14" spans="1:5">
      <c r="A14" s="87" t="s">
        <v>441</v>
      </c>
      <c r="B14" s="87" t="s">
        <v>439</v>
      </c>
      <c r="C14" s="87" t="s">
        <v>444</v>
      </c>
      <c r="D14" s="88" t="s">
        <v>439</v>
      </c>
      <c r="E14" s="89">
        <v>0</v>
      </c>
    </row>
    <row r="15" spans="1:5">
      <c r="A15" s="87" t="s">
        <v>445</v>
      </c>
      <c r="B15" s="87" t="s">
        <v>439</v>
      </c>
      <c r="C15" s="90" t="s">
        <v>440</v>
      </c>
      <c r="D15" s="88" t="s">
        <v>439</v>
      </c>
      <c r="E15" s="91">
        <v>-1710867657.27</v>
      </c>
    </row>
    <row r="16" spans="1:5">
      <c r="A16" s="87" t="s">
        <v>446</v>
      </c>
      <c r="B16" s="87" t="s">
        <v>447</v>
      </c>
      <c r="C16" s="87" t="s">
        <v>448</v>
      </c>
      <c r="D16" s="88" t="s">
        <v>420</v>
      </c>
      <c r="E16" s="89">
        <v>-123464806.06</v>
      </c>
    </row>
    <row r="17" spans="1:5">
      <c r="A17" s="87" t="s">
        <v>446</v>
      </c>
      <c r="B17" s="87" t="s">
        <v>449</v>
      </c>
      <c r="C17" s="87" t="s">
        <v>450</v>
      </c>
      <c r="D17" s="88" t="s">
        <v>420</v>
      </c>
      <c r="E17" s="89">
        <v>-48198477.850000001</v>
      </c>
    </row>
    <row r="18" spans="1:5">
      <c r="A18" s="87" t="s">
        <v>446</v>
      </c>
      <c r="B18" s="87" t="s">
        <v>451</v>
      </c>
      <c r="C18" s="87" t="s">
        <v>452</v>
      </c>
      <c r="D18" s="88" t="s">
        <v>420</v>
      </c>
      <c r="E18" s="89">
        <v>151559.71</v>
      </c>
    </row>
    <row r="19" spans="1:5">
      <c r="A19" s="87" t="s">
        <v>446</v>
      </c>
      <c r="B19" s="87" t="s">
        <v>453</v>
      </c>
      <c r="C19" s="87" t="s">
        <v>454</v>
      </c>
      <c r="D19" s="88" t="s">
        <v>420</v>
      </c>
      <c r="E19" s="89">
        <v>-2563054.04</v>
      </c>
    </row>
    <row r="20" spans="1:5">
      <c r="A20" s="87" t="s">
        <v>446</v>
      </c>
      <c r="B20" s="87" t="s">
        <v>455</v>
      </c>
      <c r="C20" s="87" t="s">
        <v>456</v>
      </c>
      <c r="D20" s="88" t="s">
        <v>420</v>
      </c>
      <c r="E20" s="89">
        <v>-830256.44</v>
      </c>
    </row>
    <row r="21" spans="1:5">
      <c r="A21" s="87" t="s">
        <v>446</v>
      </c>
      <c r="B21" s="87" t="s">
        <v>457</v>
      </c>
      <c r="C21" s="87" t="s">
        <v>458</v>
      </c>
      <c r="D21" s="88" t="s">
        <v>420</v>
      </c>
      <c r="E21" s="89">
        <v>-4813950.0599999996</v>
      </c>
    </row>
    <row r="22" spans="1:5">
      <c r="A22" s="87" t="s">
        <v>446</v>
      </c>
      <c r="B22" s="87" t="s">
        <v>459</v>
      </c>
      <c r="C22" s="87" t="s">
        <v>460</v>
      </c>
      <c r="D22" s="88" t="s">
        <v>420</v>
      </c>
      <c r="E22" s="89">
        <v>-3954179.19</v>
      </c>
    </row>
    <row r="23" spans="1:5">
      <c r="A23" s="87" t="s">
        <v>446</v>
      </c>
      <c r="B23" s="87" t="s">
        <v>461</v>
      </c>
      <c r="C23" s="87" t="s">
        <v>462</v>
      </c>
      <c r="D23" s="88" t="s">
        <v>420</v>
      </c>
      <c r="E23" s="89">
        <v>-4285054.38</v>
      </c>
    </row>
    <row r="24" spans="1:5">
      <c r="A24" s="87" t="s">
        <v>446</v>
      </c>
      <c r="B24" s="87" t="s">
        <v>463</v>
      </c>
      <c r="C24" s="87" t="s">
        <v>464</v>
      </c>
      <c r="D24" s="88" t="s">
        <v>420</v>
      </c>
      <c r="E24" s="89">
        <v>-3798988.38</v>
      </c>
    </row>
    <row r="25" spans="1:5">
      <c r="A25" s="87" t="s">
        <v>446</v>
      </c>
      <c r="B25" s="87" t="s">
        <v>465</v>
      </c>
      <c r="C25" s="87" t="s">
        <v>466</v>
      </c>
      <c r="D25" s="88" t="s">
        <v>420</v>
      </c>
      <c r="E25" s="89">
        <v>-7602800.9400000004</v>
      </c>
    </row>
    <row r="26" spans="1:5">
      <c r="A26" s="87" t="s">
        <v>446</v>
      </c>
      <c r="B26" s="87" t="s">
        <v>439</v>
      </c>
      <c r="C26" s="90" t="s">
        <v>467</v>
      </c>
      <c r="D26" s="88" t="s">
        <v>439</v>
      </c>
      <c r="E26" s="91">
        <v>-199360007.63</v>
      </c>
    </row>
    <row r="27" spans="1:5">
      <c r="A27" s="87" t="s">
        <v>468</v>
      </c>
      <c r="B27" s="87" t="s">
        <v>469</v>
      </c>
      <c r="C27" s="87" t="s">
        <v>470</v>
      </c>
      <c r="D27" s="88" t="s">
        <v>420</v>
      </c>
      <c r="E27" s="89">
        <v>-237944036.03</v>
      </c>
    </row>
    <row r="28" spans="1:5">
      <c r="A28" s="87" t="s">
        <v>468</v>
      </c>
      <c r="B28" s="87" t="s">
        <v>471</v>
      </c>
      <c r="C28" s="87" t="s">
        <v>472</v>
      </c>
      <c r="D28" s="88" t="s">
        <v>420</v>
      </c>
      <c r="E28" s="89">
        <v>-283413437.04000002</v>
      </c>
    </row>
    <row r="29" spans="1:5">
      <c r="A29" s="87" t="s">
        <v>468</v>
      </c>
      <c r="B29" s="87" t="s">
        <v>473</v>
      </c>
      <c r="C29" s="87" t="s">
        <v>474</v>
      </c>
      <c r="D29" s="88" t="s">
        <v>420</v>
      </c>
      <c r="E29" s="89">
        <v>778209.99</v>
      </c>
    </row>
    <row r="30" spans="1:5">
      <c r="A30" s="87" t="s">
        <v>468</v>
      </c>
      <c r="B30" s="87" t="s">
        <v>475</v>
      </c>
      <c r="C30" s="87" t="s">
        <v>476</v>
      </c>
      <c r="D30" s="88" t="s">
        <v>420</v>
      </c>
      <c r="E30" s="89">
        <v>-11542428.060000001</v>
      </c>
    </row>
    <row r="31" spans="1:5">
      <c r="A31" s="87" t="s">
        <v>468</v>
      </c>
      <c r="B31" s="87" t="s">
        <v>477</v>
      </c>
      <c r="C31" s="87" t="s">
        <v>478</v>
      </c>
      <c r="D31" s="88" t="s">
        <v>420</v>
      </c>
      <c r="E31" s="89">
        <v>-4607161.97</v>
      </c>
    </row>
    <row r="32" spans="1:5">
      <c r="A32" s="87" t="s">
        <v>468</v>
      </c>
      <c r="B32" s="87" t="s">
        <v>479</v>
      </c>
      <c r="C32" s="87" t="s">
        <v>480</v>
      </c>
      <c r="D32" s="88" t="s">
        <v>420</v>
      </c>
      <c r="E32" s="89">
        <v>-19690402.82</v>
      </c>
    </row>
    <row r="33" spans="1:5">
      <c r="A33" s="87" t="s">
        <v>468</v>
      </c>
      <c r="B33" s="87" t="s">
        <v>481</v>
      </c>
      <c r="C33" s="87" t="s">
        <v>482</v>
      </c>
      <c r="D33" s="88" t="s">
        <v>420</v>
      </c>
      <c r="E33" s="89">
        <v>-14492229.310000001</v>
      </c>
    </row>
    <row r="34" spans="1:5">
      <c r="A34" s="87" t="s">
        <v>468</v>
      </c>
      <c r="B34" s="87" t="s">
        <v>483</v>
      </c>
      <c r="C34" s="87" t="s">
        <v>484</v>
      </c>
      <c r="D34" s="88" t="s">
        <v>420</v>
      </c>
      <c r="E34" s="89">
        <v>-5451.18</v>
      </c>
    </row>
    <row r="35" spans="1:5">
      <c r="A35" s="87" t="s">
        <v>468</v>
      </c>
      <c r="B35" s="87" t="s">
        <v>485</v>
      </c>
      <c r="C35" s="87" t="s">
        <v>486</v>
      </c>
      <c r="D35" s="88" t="s">
        <v>420</v>
      </c>
      <c r="E35" s="89">
        <v>-8045049.2699999996</v>
      </c>
    </row>
    <row r="36" spans="1:5">
      <c r="A36" s="87" t="s">
        <v>468</v>
      </c>
      <c r="B36" s="87" t="s">
        <v>487</v>
      </c>
      <c r="C36" s="87" t="s">
        <v>488</v>
      </c>
      <c r="D36" s="88" t="s">
        <v>420</v>
      </c>
      <c r="E36" s="89">
        <v>-14524782</v>
      </c>
    </row>
    <row r="37" spans="1:5">
      <c r="A37" s="87" t="s">
        <v>468</v>
      </c>
      <c r="B37" s="87" t="s">
        <v>489</v>
      </c>
      <c r="C37" s="87" t="s">
        <v>490</v>
      </c>
      <c r="D37" s="88" t="s">
        <v>420</v>
      </c>
      <c r="E37" s="89">
        <v>-9868511.0399999991</v>
      </c>
    </row>
    <row r="38" spans="1:5">
      <c r="A38" s="87" t="s">
        <v>468</v>
      </c>
      <c r="B38" s="87" t="s">
        <v>439</v>
      </c>
      <c r="C38" s="90" t="s">
        <v>491</v>
      </c>
      <c r="D38" s="88" t="s">
        <v>439</v>
      </c>
      <c r="E38" s="91">
        <v>-603355278.73000002</v>
      </c>
    </row>
    <row r="39" spans="1:5">
      <c r="A39" s="87" t="s">
        <v>492</v>
      </c>
      <c r="B39" s="87" t="s">
        <v>493</v>
      </c>
      <c r="C39" s="87" t="s">
        <v>494</v>
      </c>
      <c r="D39" s="88" t="s">
        <v>420</v>
      </c>
      <c r="E39" s="89">
        <v>0</v>
      </c>
    </row>
    <row r="40" spans="1:5">
      <c r="A40" s="87" t="s">
        <v>492</v>
      </c>
      <c r="B40" s="87" t="s">
        <v>439</v>
      </c>
      <c r="C40" s="87" t="s">
        <v>444</v>
      </c>
      <c r="D40" s="88" t="s">
        <v>439</v>
      </c>
      <c r="E40" s="89">
        <v>0</v>
      </c>
    </row>
    <row r="41" spans="1:5">
      <c r="A41" s="87" t="s">
        <v>495</v>
      </c>
      <c r="B41" s="87" t="s">
        <v>439</v>
      </c>
      <c r="C41" s="87" t="s">
        <v>496</v>
      </c>
      <c r="D41" s="88" t="s">
        <v>439</v>
      </c>
      <c r="E41" s="89">
        <v>-802715286.36000001</v>
      </c>
    </row>
    <row r="42" spans="1:5">
      <c r="A42" s="87" t="s">
        <v>497</v>
      </c>
      <c r="B42" s="87" t="s">
        <v>498</v>
      </c>
      <c r="C42" s="87" t="s">
        <v>499</v>
      </c>
      <c r="D42" s="88" t="s">
        <v>420</v>
      </c>
      <c r="E42" s="89">
        <v>-3686.4</v>
      </c>
    </row>
    <row r="43" spans="1:5">
      <c r="A43" s="87" t="s">
        <v>497</v>
      </c>
      <c r="B43" s="87" t="s">
        <v>500</v>
      </c>
      <c r="C43" s="87" t="s">
        <v>501</v>
      </c>
      <c r="D43" s="88" t="s">
        <v>420</v>
      </c>
      <c r="E43" s="89">
        <v>-678.81</v>
      </c>
    </row>
    <row r="44" spans="1:5">
      <c r="A44" s="87" t="s">
        <v>497</v>
      </c>
      <c r="B44" s="87" t="s">
        <v>502</v>
      </c>
      <c r="C44" s="87" t="s">
        <v>503</v>
      </c>
      <c r="D44" s="88" t="s">
        <v>420</v>
      </c>
      <c r="E44" s="89">
        <v>0.36</v>
      </c>
    </row>
    <row r="45" spans="1:5">
      <c r="A45" s="87" t="s">
        <v>497</v>
      </c>
      <c r="B45" s="87" t="s">
        <v>504</v>
      </c>
      <c r="C45" s="87" t="s">
        <v>505</v>
      </c>
      <c r="D45" s="88" t="s">
        <v>420</v>
      </c>
      <c r="E45" s="89">
        <v>-33.840000000000003</v>
      </c>
    </row>
    <row r="46" spans="1:5">
      <c r="A46" s="87" t="s">
        <v>497</v>
      </c>
      <c r="B46" s="87" t="s">
        <v>506</v>
      </c>
      <c r="C46" s="87" t="s">
        <v>507</v>
      </c>
      <c r="D46" s="88" t="s">
        <v>420</v>
      </c>
      <c r="E46" s="89">
        <v>-8.8800000000000008</v>
      </c>
    </row>
    <row r="47" spans="1:5">
      <c r="A47" s="87" t="s">
        <v>497</v>
      </c>
      <c r="B47" s="87" t="s">
        <v>508</v>
      </c>
      <c r="C47" s="87" t="s">
        <v>509</v>
      </c>
      <c r="D47" s="88" t="s">
        <v>420</v>
      </c>
      <c r="E47" s="89">
        <v>-35.49</v>
      </c>
    </row>
    <row r="48" spans="1:5">
      <c r="A48" s="87" t="s">
        <v>497</v>
      </c>
      <c r="B48" s="87" t="s">
        <v>510</v>
      </c>
      <c r="C48" s="87" t="s">
        <v>511</v>
      </c>
      <c r="D48" s="88" t="s">
        <v>420</v>
      </c>
      <c r="E48" s="89">
        <v>-196.32</v>
      </c>
    </row>
    <row r="49" spans="1:5">
      <c r="A49" s="87" t="s">
        <v>497</v>
      </c>
      <c r="B49" s="87" t="s">
        <v>512</v>
      </c>
      <c r="C49" s="87" t="s">
        <v>513</v>
      </c>
      <c r="D49" s="88" t="s">
        <v>420</v>
      </c>
      <c r="E49" s="89">
        <v>-4.8</v>
      </c>
    </row>
    <row r="50" spans="1:5">
      <c r="A50" s="87" t="s">
        <v>497</v>
      </c>
      <c r="B50" s="87" t="s">
        <v>514</v>
      </c>
      <c r="C50" s="87" t="s">
        <v>515</v>
      </c>
      <c r="D50" s="88" t="s">
        <v>420</v>
      </c>
      <c r="E50" s="89">
        <v>-32.76</v>
      </c>
    </row>
    <row r="51" spans="1:5">
      <c r="A51" s="87" t="s">
        <v>497</v>
      </c>
      <c r="B51" s="87" t="s">
        <v>439</v>
      </c>
      <c r="C51" s="90" t="s">
        <v>467</v>
      </c>
      <c r="D51" s="92" t="s">
        <v>439</v>
      </c>
      <c r="E51" s="91">
        <v>-4676.9399999999996</v>
      </c>
    </row>
    <row r="52" spans="1:5">
      <c r="A52" s="87" t="s">
        <v>516</v>
      </c>
      <c r="B52" s="87" t="s">
        <v>517</v>
      </c>
      <c r="C52" s="87" t="s">
        <v>518</v>
      </c>
      <c r="D52" s="88" t="s">
        <v>420</v>
      </c>
      <c r="E52" s="89">
        <v>-28244543.850000001</v>
      </c>
    </row>
    <row r="53" spans="1:5">
      <c r="A53" s="87" t="s">
        <v>516</v>
      </c>
      <c r="B53" s="87" t="s">
        <v>519</v>
      </c>
      <c r="C53" s="87" t="s">
        <v>520</v>
      </c>
      <c r="D53" s="88" t="s">
        <v>420</v>
      </c>
      <c r="E53" s="89">
        <v>-44357622.240000002</v>
      </c>
    </row>
    <row r="54" spans="1:5">
      <c r="A54" s="87" t="s">
        <v>516</v>
      </c>
      <c r="B54" s="87" t="s">
        <v>521</v>
      </c>
      <c r="C54" s="87" t="s">
        <v>522</v>
      </c>
      <c r="D54" s="88" t="s">
        <v>420</v>
      </c>
      <c r="E54" s="89">
        <v>76433.75</v>
      </c>
    </row>
    <row r="55" spans="1:5">
      <c r="A55" s="87" t="s">
        <v>516</v>
      </c>
      <c r="B55" s="87" t="s">
        <v>523</v>
      </c>
      <c r="C55" s="87" t="s">
        <v>524</v>
      </c>
      <c r="D55" s="88" t="s">
        <v>420</v>
      </c>
      <c r="E55" s="89">
        <v>-1409835.58</v>
      </c>
    </row>
    <row r="56" spans="1:5">
      <c r="A56" s="87" t="s">
        <v>516</v>
      </c>
      <c r="B56" s="87" t="s">
        <v>525</v>
      </c>
      <c r="C56" s="87" t="s">
        <v>526</v>
      </c>
      <c r="D56" s="88" t="s">
        <v>420</v>
      </c>
      <c r="E56" s="89">
        <v>-664649.30000000005</v>
      </c>
    </row>
    <row r="57" spans="1:5">
      <c r="A57" s="87" t="s">
        <v>516</v>
      </c>
      <c r="B57" s="87" t="s">
        <v>527</v>
      </c>
      <c r="C57" s="87" t="s">
        <v>528</v>
      </c>
      <c r="D57" s="88" t="s">
        <v>420</v>
      </c>
      <c r="E57" s="89">
        <v>-1534082.12</v>
      </c>
    </row>
    <row r="58" spans="1:5">
      <c r="A58" s="87" t="s">
        <v>516</v>
      </c>
      <c r="B58" s="87" t="s">
        <v>529</v>
      </c>
      <c r="C58" s="87" t="s">
        <v>530</v>
      </c>
      <c r="D58" s="88" t="s">
        <v>420</v>
      </c>
      <c r="E58" s="89">
        <v>-160825.79999999999</v>
      </c>
    </row>
    <row r="59" spans="1:5">
      <c r="A59" s="87" t="s">
        <v>516</v>
      </c>
      <c r="B59" s="87" t="s">
        <v>531</v>
      </c>
      <c r="C59" s="87" t="s">
        <v>532</v>
      </c>
      <c r="D59" s="88" t="s">
        <v>420</v>
      </c>
      <c r="E59" s="89">
        <v>-171658.04</v>
      </c>
    </row>
    <row r="60" spans="1:5">
      <c r="A60" s="87" t="s">
        <v>516</v>
      </c>
      <c r="B60" s="87" t="s">
        <v>533</v>
      </c>
      <c r="C60" s="87" t="s">
        <v>534</v>
      </c>
      <c r="D60" s="88" t="s">
        <v>420</v>
      </c>
      <c r="E60" s="89">
        <v>-1141071.8</v>
      </c>
    </row>
    <row r="61" spans="1:5">
      <c r="A61" s="87" t="s">
        <v>516</v>
      </c>
      <c r="B61" s="87" t="s">
        <v>535</v>
      </c>
      <c r="C61" s="87" t="s">
        <v>536</v>
      </c>
      <c r="D61" s="88" t="s">
        <v>420</v>
      </c>
      <c r="E61" s="89">
        <v>-195028.16</v>
      </c>
    </row>
    <row r="62" spans="1:5">
      <c r="A62" s="87" t="s">
        <v>516</v>
      </c>
      <c r="B62" s="87" t="s">
        <v>439</v>
      </c>
      <c r="C62" s="90" t="s">
        <v>491</v>
      </c>
      <c r="D62" s="92" t="s">
        <v>439</v>
      </c>
      <c r="E62" s="91">
        <v>-77802883.140000001</v>
      </c>
    </row>
    <row r="63" spans="1:5">
      <c r="A63" s="87" t="s">
        <v>537</v>
      </c>
      <c r="B63" s="87" t="s">
        <v>538</v>
      </c>
      <c r="C63" s="87" t="s">
        <v>539</v>
      </c>
      <c r="D63" s="88" t="s">
        <v>420</v>
      </c>
      <c r="E63" s="89">
        <v>0</v>
      </c>
    </row>
    <row r="64" spans="1:5">
      <c r="A64" s="87" t="s">
        <v>537</v>
      </c>
      <c r="B64" s="87" t="s">
        <v>439</v>
      </c>
      <c r="C64" s="87" t="s">
        <v>444</v>
      </c>
      <c r="D64" s="88" t="s">
        <v>439</v>
      </c>
      <c r="E64" s="89">
        <v>0</v>
      </c>
    </row>
    <row r="65" spans="1:5">
      <c r="A65" s="87" t="s">
        <v>540</v>
      </c>
      <c r="B65" s="87" t="s">
        <v>439</v>
      </c>
      <c r="C65" s="90" t="s">
        <v>541</v>
      </c>
      <c r="D65" s="92" t="s">
        <v>439</v>
      </c>
      <c r="E65" s="91">
        <v>-77807560.079999998</v>
      </c>
    </row>
    <row r="66" spans="1:5">
      <c r="A66" s="87" t="s">
        <v>542</v>
      </c>
      <c r="B66" s="87" t="s">
        <v>543</v>
      </c>
      <c r="C66" s="87" t="s">
        <v>544</v>
      </c>
      <c r="D66" s="88" t="s">
        <v>420</v>
      </c>
      <c r="E66" s="89">
        <v>-1815554.03</v>
      </c>
    </row>
    <row r="67" spans="1:5">
      <c r="A67" s="87" t="s">
        <v>542</v>
      </c>
      <c r="B67" s="87" t="s">
        <v>545</v>
      </c>
      <c r="C67" s="87" t="s">
        <v>546</v>
      </c>
      <c r="D67" s="88" t="s">
        <v>420</v>
      </c>
      <c r="E67" s="89">
        <v>-804648.58</v>
      </c>
    </row>
    <row r="68" spans="1:5">
      <c r="A68" s="87" t="s">
        <v>542</v>
      </c>
      <c r="B68" s="87" t="s">
        <v>547</v>
      </c>
      <c r="C68" s="87" t="s">
        <v>548</v>
      </c>
      <c r="D68" s="88" t="s">
        <v>420</v>
      </c>
      <c r="E68" s="89">
        <v>2407.75</v>
      </c>
    </row>
    <row r="69" spans="1:5">
      <c r="A69" s="87" t="s">
        <v>542</v>
      </c>
      <c r="B69" s="87" t="s">
        <v>549</v>
      </c>
      <c r="C69" s="87" t="s">
        <v>550</v>
      </c>
      <c r="D69" s="88" t="s">
        <v>420</v>
      </c>
      <c r="E69" s="89">
        <v>-42644.34</v>
      </c>
    </row>
    <row r="70" spans="1:5">
      <c r="A70" s="87" t="s">
        <v>542</v>
      </c>
      <c r="B70" s="87" t="s">
        <v>551</v>
      </c>
      <c r="C70" s="87" t="s">
        <v>552</v>
      </c>
      <c r="D70" s="88" t="s">
        <v>420</v>
      </c>
      <c r="E70" s="89">
        <v>-13695.59</v>
      </c>
    </row>
    <row r="71" spans="1:5">
      <c r="A71" s="87" t="s">
        <v>542</v>
      </c>
      <c r="B71" s="87" t="s">
        <v>553</v>
      </c>
      <c r="C71" s="87" t="s">
        <v>554</v>
      </c>
      <c r="D71" s="88" t="s">
        <v>420</v>
      </c>
      <c r="E71" s="89">
        <v>-86201.91</v>
      </c>
    </row>
    <row r="72" spans="1:5">
      <c r="A72" s="87" t="s">
        <v>542</v>
      </c>
      <c r="B72" s="87" t="s">
        <v>555</v>
      </c>
      <c r="C72" s="87" t="s">
        <v>556</v>
      </c>
      <c r="D72" s="88" t="s">
        <v>420</v>
      </c>
      <c r="E72" s="89">
        <v>-61356.49</v>
      </c>
    </row>
    <row r="73" spans="1:5">
      <c r="A73" s="87" t="s">
        <v>542</v>
      </c>
      <c r="B73" s="87" t="s">
        <v>557</v>
      </c>
      <c r="C73" s="87" t="s">
        <v>558</v>
      </c>
      <c r="D73" s="88" t="s">
        <v>420</v>
      </c>
      <c r="E73" s="89">
        <v>-80240.759999999995</v>
      </c>
    </row>
    <row r="74" spans="1:5">
      <c r="A74" s="87" t="s">
        <v>542</v>
      </c>
      <c r="B74" s="87" t="s">
        <v>559</v>
      </c>
      <c r="C74" s="87" t="s">
        <v>560</v>
      </c>
      <c r="D74" s="88" t="s">
        <v>420</v>
      </c>
      <c r="E74" s="89">
        <v>-60311.91</v>
      </c>
    </row>
    <row r="75" spans="1:5">
      <c r="A75" s="87" t="s">
        <v>542</v>
      </c>
      <c r="B75" s="87" t="s">
        <v>561</v>
      </c>
      <c r="C75" s="87" t="s">
        <v>562</v>
      </c>
      <c r="D75" s="88" t="s">
        <v>420</v>
      </c>
      <c r="E75" s="89">
        <v>-121329.16</v>
      </c>
    </row>
    <row r="76" spans="1:5">
      <c r="A76" s="87" t="s">
        <v>542</v>
      </c>
      <c r="B76" s="87" t="s">
        <v>439</v>
      </c>
      <c r="C76" s="90" t="s">
        <v>467</v>
      </c>
      <c r="D76" s="92" t="s">
        <v>439</v>
      </c>
      <c r="E76" s="91">
        <v>-3083575.02</v>
      </c>
    </row>
    <row r="77" spans="1:5">
      <c r="A77" s="87" t="s">
        <v>563</v>
      </c>
      <c r="B77" s="87" t="s">
        <v>564</v>
      </c>
      <c r="C77" s="87" t="s">
        <v>565</v>
      </c>
      <c r="D77" s="88" t="s">
        <v>420</v>
      </c>
      <c r="E77" s="89">
        <v>-45124962.439999998</v>
      </c>
    </row>
    <row r="78" spans="1:5">
      <c r="A78" s="87" t="s">
        <v>563</v>
      </c>
      <c r="B78" s="87" t="s">
        <v>566</v>
      </c>
      <c r="C78" s="87" t="s">
        <v>567</v>
      </c>
      <c r="D78" s="88" t="s">
        <v>420</v>
      </c>
      <c r="E78" s="89">
        <v>-60271227.289999999</v>
      </c>
    </row>
    <row r="79" spans="1:5">
      <c r="A79" s="87" t="s">
        <v>563</v>
      </c>
      <c r="B79" s="87" t="s">
        <v>568</v>
      </c>
      <c r="C79" s="87" t="s">
        <v>569</v>
      </c>
      <c r="D79" s="88" t="s">
        <v>420</v>
      </c>
      <c r="E79" s="89">
        <v>142906.76</v>
      </c>
    </row>
    <row r="80" spans="1:5">
      <c r="A80" s="87" t="s">
        <v>563</v>
      </c>
      <c r="B80" s="87" t="s">
        <v>570</v>
      </c>
      <c r="C80" s="87" t="s">
        <v>571</v>
      </c>
      <c r="D80" s="88" t="s">
        <v>420</v>
      </c>
      <c r="E80" s="89">
        <v>-2171629.66</v>
      </c>
    </row>
    <row r="81" spans="1:5">
      <c r="A81" s="87" t="s">
        <v>563</v>
      </c>
      <c r="B81" s="87" t="s">
        <v>572</v>
      </c>
      <c r="C81" s="87" t="s">
        <v>573</v>
      </c>
      <c r="D81" s="88" t="s">
        <v>420</v>
      </c>
      <c r="E81" s="89">
        <v>-963076.89</v>
      </c>
    </row>
    <row r="82" spans="1:5">
      <c r="A82" s="87" t="s">
        <v>563</v>
      </c>
      <c r="B82" s="87" t="s">
        <v>574</v>
      </c>
      <c r="C82" s="87" t="s">
        <v>575</v>
      </c>
      <c r="D82" s="88" t="s">
        <v>420</v>
      </c>
      <c r="E82" s="89">
        <v>-4757928.01</v>
      </c>
    </row>
    <row r="83" spans="1:5">
      <c r="A83" s="87" t="s">
        <v>563</v>
      </c>
      <c r="B83" s="87" t="s">
        <v>576</v>
      </c>
      <c r="C83" s="87" t="s">
        <v>577</v>
      </c>
      <c r="D83" s="88" t="s">
        <v>420</v>
      </c>
      <c r="E83" s="89">
        <v>-2785845.64</v>
      </c>
    </row>
    <row r="84" spans="1:5">
      <c r="A84" s="87" t="s">
        <v>563</v>
      </c>
      <c r="B84" s="87" t="s">
        <v>578</v>
      </c>
      <c r="C84" s="87" t="s">
        <v>579</v>
      </c>
      <c r="D84" s="88" t="s">
        <v>420</v>
      </c>
      <c r="E84" s="89">
        <v>-54089.52</v>
      </c>
    </row>
    <row r="85" spans="1:5">
      <c r="A85" s="87" t="s">
        <v>563</v>
      </c>
      <c r="B85" s="87" t="s">
        <v>580</v>
      </c>
      <c r="C85" s="87" t="s">
        <v>581</v>
      </c>
      <c r="D85" s="88" t="s">
        <v>420</v>
      </c>
      <c r="E85" s="89">
        <v>-1451977.11</v>
      </c>
    </row>
    <row r="86" spans="1:5">
      <c r="A86" s="87" t="s">
        <v>563</v>
      </c>
      <c r="B86" s="87" t="s">
        <v>582</v>
      </c>
      <c r="C86" s="87" t="s">
        <v>583</v>
      </c>
      <c r="D86" s="88" t="s">
        <v>420</v>
      </c>
      <c r="E86" s="89">
        <v>-2647367.9</v>
      </c>
    </row>
    <row r="87" spans="1:5">
      <c r="A87" s="87" t="s">
        <v>563</v>
      </c>
      <c r="B87" s="87" t="s">
        <v>584</v>
      </c>
      <c r="C87" s="87" t="s">
        <v>585</v>
      </c>
      <c r="D87" s="88" t="s">
        <v>420</v>
      </c>
      <c r="E87" s="89">
        <v>-1810074.14</v>
      </c>
    </row>
    <row r="88" spans="1:5">
      <c r="A88" s="87" t="s">
        <v>563</v>
      </c>
      <c r="B88" s="87" t="s">
        <v>439</v>
      </c>
      <c r="C88" s="90" t="s">
        <v>491</v>
      </c>
      <c r="D88" s="92" t="s">
        <v>439</v>
      </c>
      <c r="E88" s="91">
        <v>-121895271.84</v>
      </c>
    </row>
    <row r="89" spans="1:5">
      <c r="A89" s="87" t="s">
        <v>586</v>
      </c>
      <c r="B89" s="87" t="s">
        <v>587</v>
      </c>
      <c r="C89" s="87" t="s">
        <v>588</v>
      </c>
      <c r="D89" s="88" t="s">
        <v>420</v>
      </c>
      <c r="E89" s="89">
        <v>0</v>
      </c>
    </row>
    <row r="90" spans="1:5">
      <c r="A90" s="87" t="s">
        <v>586</v>
      </c>
      <c r="B90" s="87" t="s">
        <v>439</v>
      </c>
      <c r="C90" s="87" t="s">
        <v>444</v>
      </c>
      <c r="D90" s="88" t="s">
        <v>439</v>
      </c>
      <c r="E90" s="89">
        <v>0</v>
      </c>
    </row>
    <row r="91" spans="1:5">
      <c r="A91" s="87" t="s">
        <v>589</v>
      </c>
      <c r="B91" s="87" t="s">
        <v>439</v>
      </c>
      <c r="C91" s="90" t="s">
        <v>590</v>
      </c>
      <c r="D91" s="92" t="s">
        <v>439</v>
      </c>
      <c r="E91" s="91">
        <v>-124978846.86</v>
      </c>
    </row>
    <row r="92" spans="1:5">
      <c r="A92" s="87" t="s">
        <v>591</v>
      </c>
      <c r="B92" s="87" t="s">
        <v>439</v>
      </c>
      <c r="C92" s="90" t="s">
        <v>592</v>
      </c>
      <c r="D92" s="92" t="s">
        <v>439</v>
      </c>
      <c r="E92" s="91">
        <v>-202786406.94</v>
      </c>
    </row>
    <row r="93" spans="1:5">
      <c r="A93" s="87" t="s">
        <v>593</v>
      </c>
      <c r="B93" s="87" t="s">
        <v>594</v>
      </c>
      <c r="C93" s="87" t="s">
        <v>595</v>
      </c>
      <c r="D93" s="88" t="s">
        <v>420</v>
      </c>
      <c r="E93" s="89">
        <v>-35577312.030000001</v>
      </c>
    </row>
    <row r="94" spans="1:5">
      <c r="A94" s="87" t="s">
        <v>593</v>
      </c>
      <c r="B94" s="87" t="s">
        <v>596</v>
      </c>
      <c r="C94" s="87" t="s">
        <v>597</v>
      </c>
      <c r="D94" s="88" t="s">
        <v>420</v>
      </c>
      <c r="E94" s="89">
        <v>-2621300.73</v>
      </c>
    </row>
    <row r="95" spans="1:5">
      <c r="A95" s="87" t="s">
        <v>593</v>
      </c>
      <c r="B95" s="87" t="s">
        <v>598</v>
      </c>
      <c r="C95" s="87" t="s">
        <v>599</v>
      </c>
      <c r="D95" s="88" t="s">
        <v>420</v>
      </c>
      <c r="E95" s="89">
        <v>1560.9</v>
      </c>
    </row>
    <row r="96" spans="1:5">
      <c r="A96" s="87" t="s">
        <v>593</v>
      </c>
      <c r="B96" s="87" t="s">
        <v>600</v>
      </c>
      <c r="C96" s="87" t="s">
        <v>601</v>
      </c>
      <c r="D96" s="88" t="s">
        <v>420</v>
      </c>
      <c r="E96" s="89">
        <v>-130905.51</v>
      </c>
    </row>
    <row r="97" spans="1:6">
      <c r="A97" s="87" t="s">
        <v>593</v>
      </c>
      <c r="B97" s="87" t="s">
        <v>602</v>
      </c>
      <c r="C97" s="87" t="s">
        <v>603</v>
      </c>
      <c r="D97" s="88" t="s">
        <v>420</v>
      </c>
      <c r="E97" s="89">
        <v>-34234.85</v>
      </c>
    </row>
    <row r="98" spans="1:6">
      <c r="A98" s="87" t="s">
        <v>593</v>
      </c>
      <c r="B98" s="87" t="s">
        <v>604</v>
      </c>
      <c r="C98" s="87" t="s">
        <v>605</v>
      </c>
      <c r="D98" s="88" t="s">
        <v>420</v>
      </c>
      <c r="E98" s="89">
        <v>-1021933.83</v>
      </c>
    </row>
    <row r="99" spans="1:6">
      <c r="A99" s="87" t="s">
        <v>593</v>
      </c>
      <c r="B99" s="87" t="s">
        <v>606</v>
      </c>
      <c r="C99" s="87" t="s">
        <v>607</v>
      </c>
      <c r="D99" s="88" t="s">
        <v>420</v>
      </c>
      <c r="E99" s="89">
        <v>-138287.54</v>
      </c>
    </row>
    <row r="100" spans="1:6">
      <c r="A100" s="87" t="s">
        <v>593</v>
      </c>
      <c r="B100" s="87" t="s">
        <v>608</v>
      </c>
      <c r="C100" s="87" t="s">
        <v>609</v>
      </c>
      <c r="D100" s="88" t="s">
        <v>420</v>
      </c>
      <c r="E100" s="89">
        <v>-758546.52</v>
      </c>
    </row>
    <row r="101" spans="1:6">
      <c r="A101" s="87" t="s">
        <v>593</v>
      </c>
      <c r="B101" s="87" t="s">
        <v>610</v>
      </c>
      <c r="C101" s="87" t="s">
        <v>611</v>
      </c>
      <c r="D101" s="88" t="s">
        <v>420</v>
      </c>
      <c r="E101" s="89">
        <v>-18630.72</v>
      </c>
    </row>
    <row r="102" spans="1:6">
      <c r="A102" s="87" t="s">
        <v>593</v>
      </c>
      <c r="B102" s="87" t="s">
        <v>612</v>
      </c>
      <c r="C102" s="87" t="s">
        <v>613</v>
      </c>
      <c r="D102" s="88" t="s">
        <v>420</v>
      </c>
      <c r="E102" s="89">
        <v>-124925.27</v>
      </c>
    </row>
    <row r="103" spans="1:6">
      <c r="A103" s="87" t="s">
        <v>593</v>
      </c>
      <c r="B103" s="87" t="s">
        <v>439</v>
      </c>
      <c r="C103" s="90" t="s">
        <v>614</v>
      </c>
      <c r="D103" s="92" t="s">
        <v>439</v>
      </c>
      <c r="E103" s="91">
        <v>-40424516.100000001</v>
      </c>
    </row>
    <row r="104" spans="1:6">
      <c r="A104" s="87" t="s">
        <v>615</v>
      </c>
      <c r="B104" s="87" t="s">
        <v>616</v>
      </c>
      <c r="C104" s="87" t="s">
        <v>617</v>
      </c>
      <c r="D104" s="88" t="s">
        <v>420</v>
      </c>
      <c r="E104" s="89">
        <v>0</v>
      </c>
    </row>
    <row r="105" spans="1:6">
      <c r="A105" s="87" t="s">
        <v>615</v>
      </c>
      <c r="B105" s="87" t="s">
        <v>439</v>
      </c>
      <c r="C105" s="87" t="s">
        <v>618</v>
      </c>
      <c r="D105" s="88" t="s">
        <v>439</v>
      </c>
      <c r="E105" s="89">
        <v>0</v>
      </c>
      <c r="F105" s="87">
        <v>0</v>
      </c>
    </row>
    <row r="106" spans="1:6">
      <c r="A106" s="87" t="s">
        <v>619</v>
      </c>
      <c r="B106" s="87" t="s">
        <v>439</v>
      </c>
      <c r="C106" s="90" t="s">
        <v>614</v>
      </c>
      <c r="D106" s="92" t="s">
        <v>439</v>
      </c>
      <c r="E106" s="91">
        <v>-40424516.100000001</v>
      </c>
    </row>
    <row r="107" spans="1:6">
      <c r="A107" s="87" t="s">
        <v>620</v>
      </c>
      <c r="B107" s="87" t="s">
        <v>621</v>
      </c>
      <c r="C107" s="87" t="s">
        <v>622</v>
      </c>
      <c r="D107" s="88" t="s">
        <v>420</v>
      </c>
      <c r="E107" s="89">
        <v>-84447844.670000002</v>
      </c>
    </row>
    <row r="108" spans="1:6">
      <c r="A108" s="87" t="s">
        <v>620</v>
      </c>
      <c r="B108" s="87" t="s">
        <v>623</v>
      </c>
      <c r="C108" s="87" t="s">
        <v>624</v>
      </c>
      <c r="D108" s="88" t="s">
        <v>420</v>
      </c>
      <c r="E108" s="89">
        <v>-96577801.700000003</v>
      </c>
    </row>
    <row r="109" spans="1:6">
      <c r="A109" s="87" t="s">
        <v>620</v>
      </c>
      <c r="B109" s="87" t="s">
        <v>625</v>
      </c>
      <c r="C109" s="87" t="s">
        <v>626</v>
      </c>
      <c r="D109" s="88" t="s">
        <v>420</v>
      </c>
      <c r="E109" s="89">
        <v>256708.99</v>
      </c>
    </row>
    <row r="110" spans="1:6">
      <c r="A110" s="87" t="s">
        <v>620</v>
      </c>
      <c r="B110" s="87" t="s">
        <v>627</v>
      </c>
      <c r="C110" s="87" t="s">
        <v>628</v>
      </c>
      <c r="D110" s="88" t="s">
        <v>420</v>
      </c>
      <c r="E110" s="89">
        <v>-3895236.58</v>
      </c>
    </row>
    <row r="111" spans="1:6">
      <c r="A111" s="87" t="s">
        <v>620</v>
      </c>
      <c r="B111" s="87" t="s">
        <v>629</v>
      </c>
      <c r="C111" s="87" t="s">
        <v>630</v>
      </c>
      <c r="D111" s="88" t="s">
        <v>420</v>
      </c>
      <c r="E111" s="89">
        <v>-1536869.27</v>
      </c>
    </row>
    <row r="112" spans="1:6">
      <c r="A112" s="87" t="s">
        <v>620</v>
      </c>
      <c r="B112" s="87" t="s">
        <v>631</v>
      </c>
      <c r="C112" s="87" t="s">
        <v>632</v>
      </c>
      <c r="D112" s="88" t="s">
        <v>420</v>
      </c>
      <c r="E112" s="89">
        <v>-5389512.9500000002</v>
      </c>
    </row>
    <row r="113" spans="1:8">
      <c r="A113" s="87" t="s">
        <v>620</v>
      </c>
      <c r="B113" s="87" t="s">
        <v>633</v>
      </c>
      <c r="C113" s="87" t="s">
        <v>634</v>
      </c>
      <c r="D113" s="88" t="s">
        <v>420</v>
      </c>
      <c r="E113" s="89">
        <v>-5026017.7300000004</v>
      </c>
    </row>
    <row r="114" spans="1:8">
      <c r="A114" s="87" t="s">
        <v>620</v>
      </c>
      <c r="B114" s="87" t="s">
        <v>635</v>
      </c>
      <c r="C114" s="87" t="s">
        <v>636</v>
      </c>
      <c r="D114" s="88" t="s">
        <v>420</v>
      </c>
      <c r="E114" s="89">
        <v>-308.05</v>
      </c>
    </row>
    <row r="115" spans="1:8">
      <c r="A115" s="87" t="s">
        <v>620</v>
      </c>
      <c r="B115" s="87" t="s">
        <v>637</v>
      </c>
      <c r="C115" s="87" t="s">
        <v>638</v>
      </c>
      <c r="D115" s="88" t="s">
        <v>420</v>
      </c>
      <c r="E115" s="89">
        <v>-2777264.94</v>
      </c>
    </row>
    <row r="116" spans="1:8">
      <c r="A116" s="87" t="s">
        <v>620</v>
      </c>
      <c r="B116" s="87" t="s">
        <v>639</v>
      </c>
      <c r="C116" s="87" t="s">
        <v>640</v>
      </c>
      <c r="D116" s="88" t="s">
        <v>420</v>
      </c>
      <c r="E116" s="89">
        <v>-4801259.2</v>
      </c>
    </row>
    <row r="117" spans="1:8">
      <c r="A117" s="87" t="s">
        <v>620</v>
      </c>
      <c r="B117" s="87" t="s">
        <v>641</v>
      </c>
      <c r="C117" s="87" t="s">
        <v>642</v>
      </c>
      <c r="D117" s="88" t="s">
        <v>420</v>
      </c>
      <c r="E117" s="89">
        <v>-3359044.12</v>
      </c>
    </row>
    <row r="118" spans="1:8">
      <c r="A118" s="87" t="s">
        <v>620</v>
      </c>
      <c r="B118" s="87" t="s">
        <v>439</v>
      </c>
      <c r="C118" s="90" t="s">
        <v>643</v>
      </c>
      <c r="D118" s="92" t="s">
        <v>439</v>
      </c>
      <c r="E118" s="91">
        <v>-207554450.22</v>
      </c>
    </row>
    <row r="119" spans="1:8">
      <c r="A119" s="87" t="s">
        <v>644</v>
      </c>
      <c r="B119" s="87" t="s">
        <v>645</v>
      </c>
      <c r="C119" s="87" t="s">
        <v>646</v>
      </c>
      <c r="D119" s="88" t="s">
        <v>420</v>
      </c>
      <c r="E119" s="89">
        <v>0</v>
      </c>
    </row>
    <row r="120" spans="1:8">
      <c r="A120" s="87" t="s">
        <v>644</v>
      </c>
      <c r="B120" s="87" t="s">
        <v>439</v>
      </c>
      <c r="C120" s="87" t="s">
        <v>618</v>
      </c>
      <c r="D120" s="88" t="s">
        <v>439</v>
      </c>
      <c r="E120" s="89">
        <v>0</v>
      </c>
    </row>
    <row r="121" spans="1:8">
      <c r="A121" s="87" t="s">
        <v>647</v>
      </c>
      <c r="B121" s="87" t="s">
        <v>439</v>
      </c>
      <c r="C121" s="90" t="s">
        <v>643</v>
      </c>
      <c r="D121" s="92" t="s">
        <v>439</v>
      </c>
      <c r="E121" s="91">
        <v>-207554450.22</v>
      </c>
      <c r="F121" s="87">
        <v>-2964348</v>
      </c>
      <c r="H121" s="97">
        <f>E121+E106+E92+E38+E26+E15</f>
        <v>-2964348316.8899999</v>
      </c>
    </row>
    <row r="122" spans="1:8">
      <c r="A122" s="87" t="s">
        <v>648</v>
      </c>
      <c r="B122" s="87" t="s">
        <v>649</v>
      </c>
      <c r="C122" s="87" t="s">
        <v>650</v>
      </c>
      <c r="D122" s="88" t="s">
        <v>420</v>
      </c>
      <c r="E122" s="89">
        <v>386614050</v>
      </c>
    </row>
    <row r="123" spans="1:8">
      <c r="A123" s="87" t="s">
        <v>648</v>
      </c>
      <c r="B123" s="87" t="s">
        <v>651</v>
      </c>
      <c r="C123" s="87" t="s">
        <v>652</v>
      </c>
      <c r="D123" s="88" t="s">
        <v>420</v>
      </c>
      <c r="E123" s="89">
        <v>4819870</v>
      </c>
    </row>
    <row r="124" spans="1:8">
      <c r="A124" s="87" t="s">
        <v>648</v>
      </c>
      <c r="B124" s="87" t="s">
        <v>653</v>
      </c>
      <c r="C124" s="87" t="s">
        <v>654</v>
      </c>
      <c r="D124" s="88" t="s">
        <v>420</v>
      </c>
      <c r="E124" s="89">
        <v>158822</v>
      </c>
    </row>
    <row r="125" spans="1:8">
      <c r="A125" s="87" t="s">
        <v>648</v>
      </c>
      <c r="B125" s="87" t="s">
        <v>655</v>
      </c>
      <c r="C125" s="87" t="s">
        <v>656</v>
      </c>
      <c r="D125" s="88" t="s">
        <v>420</v>
      </c>
      <c r="E125" s="89">
        <v>4786390.01</v>
      </c>
    </row>
    <row r="126" spans="1:8">
      <c r="A126" s="87" t="s">
        <v>648</v>
      </c>
      <c r="B126" s="87" t="s">
        <v>657</v>
      </c>
      <c r="C126" s="87" t="s">
        <v>658</v>
      </c>
      <c r="D126" s="88" t="s">
        <v>420</v>
      </c>
      <c r="E126" s="89">
        <v>6820600</v>
      </c>
    </row>
    <row r="127" spans="1:8">
      <c r="A127" s="87" t="s">
        <v>648</v>
      </c>
      <c r="B127" s="87" t="s">
        <v>659</v>
      </c>
      <c r="C127" s="87" t="s">
        <v>660</v>
      </c>
      <c r="D127" s="88" t="s">
        <v>420</v>
      </c>
      <c r="E127" s="89">
        <v>2731235</v>
      </c>
    </row>
    <row r="128" spans="1:8">
      <c r="A128" s="87" t="s">
        <v>648</v>
      </c>
      <c r="B128" s="87" t="s">
        <v>661</v>
      </c>
      <c r="C128" s="87" t="s">
        <v>662</v>
      </c>
      <c r="D128" s="88" t="s">
        <v>420</v>
      </c>
      <c r="E128" s="89">
        <v>2059400.09</v>
      </c>
    </row>
    <row r="129" spans="1:8">
      <c r="A129" s="87" t="s">
        <v>648</v>
      </c>
      <c r="B129" s="87" t="s">
        <v>663</v>
      </c>
      <c r="C129" s="87" t="s">
        <v>664</v>
      </c>
      <c r="D129" s="88" t="s">
        <v>420</v>
      </c>
      <c r="E129" s="89">
        <v>-3967824</v>
      </c>
    </row>
    <row r="130" spans="1:8">
      <c r="A130" s="87" t="s">
        <v>648</v>
      </c>
      <c r="B130" s="87" t="s">
        <v>665</v>
      </c>
      <c r="C130" s="87" t="s">
        <v>666</v>
      </c>
      <c r="D130" s="88" t="s">
        <v>420</v>
      </c>
      <c r="E130" s="89">
        <v>-361923</v>
      </c>
    </row>
    <row r="131" spans="1:8">
      <c r="A131" s="87" t="s">
        <v>648</v>
      </c>
      <c r="B131" s="87" t="s">
        <v>667</v>
      </c>
      <c r="C131" s="87" t="s">
        <v>668</v>
      </c>
      <c r="D131" s="88" t="s">
        <v>420</v>
      </c>
      <c r="E131" s="89">
        <v>-6570558</v>
      </c>
    </row>
    <row r="132" spans="1:8">
      <c r="A132" s="87" t="s">
        <v>648</v>
      </c>
      <c r="B132" s="87" t="s">
        <v>669</v>
      </c>
      <c r="C132" s="87" t="s">
        <v>670</v>
      </c>
      <c r="D132" s="88" t="s">
        <v>420</v>
      </c>
      <c r="E132" s="89">
        <v>-10204475</v>
      </c>
    </row>
    <row r="133" spans="1:8">
      <c r="A133" s="87" t="s">
        <v>648</v>
      </c>
      <c r="B133" s="87" t="s">
        <v>439</v>
      </c>
      <c r="C133" s="90" t="s">
        <v>671</v>
      </c>
      <c r="D133" s="92" t="s">
        <v>439</v>
      </c>
      <c r="E133" s="91">
        <v>386885587.10000002</v>
      </c>
      <c r="F133" s="87">
        <v>-386885.587</v>
      </c>
      <c r="H133" s="97">
        <f>E133</f>
        <v>386885587.10000002</v>
      </c>
    </row>
    <row r="134" spans="1:8">
      <c r="A134" s="87" t="s">
        <v>672</v>
      </c>
      <c r="B134" s="87" t="s">
        <v>439</v>
      </c>
      <c r="C134" s="90" t="s">
        <v>671</v>
      </c>
      <c r="D134" s="92" t="s">
        <v>439</v>
      </c>
      <c r="E134" s="91">
        <v>386885587.10000002</v>
      </c>
    </row>
    <row r="135" spans="1:8">
      <c r="A135" s="87" t="s">
        <v>673</v>
      </c>
      <c r="B135" s="87" t="s">
        <v>674</v>
      </c>
      <c r="C135" s="87" t="s">
        <v>675</v>
      </c>
      <c r="D135" s="88" t="s">
        <v>420</v>
      </c>
      <c r="E135" s="89">
        <v>1968869</v>
      </c>
    </row>
    <row r="136" spans="1:8">
      <c r="A136" s="87" t="s">
        <v>673</v>
      </c>
      <c r="B136" s="87" t="s">
        <v>439</v>
      </c>
      <c r="C136" s="90" t="s">
        <v>676</v>
      </c>
      <c r="D136" s="92" t="s">
        <v>439</v>
      </c>
      <c r="E136" s="91">
        <v>1968869</v>
      </c>
      <c r="F136" s="87">
        <v>-1968.8689999999999</v>
      </c>
      <c r="H136" s="97">
        <f>E136</f>
        <v>1968869</v>
      </c>
    </row>
    <row r="137" spans="1:8">
      <c r="A137" s="87" t="s">
        <v>677</v>
      </c>
      <c r="B137" s="87" t="s">
        <v>678</v>
      </c>
      <c r="C137" s="87" t="s">
        <v>679</v>
      </c>
      <c r="D137" s="88" t="s">
        <v>420</v>
      </c>
      <c r="E137" s="89">
        <v>-5224479.6500000004</v>
      </c>
    </row>
    <row r="138" spans="1:8">
      <c r="A138" s="87" t="s">
        <v>677</v>
      </c>
      <c r="B138" s="87" t="s">
        <v>680</v>
      </c>
      <c r="C138" s="87" t="s">
        <v>681</v>
      </c>
      <c r="D138" s="88" t="s">
        <v>420</v>
      </c>
      <c r="E138" s="89">
        <v>-378333.17</v>
      </c>
    </row>
    <row r="139" spans="1:8">
      <c r="A139" s="87" t="s">
        <v>677</v>
      </c>
      <c r="B139" s="87" t="s">
        <v>682</v>
      </c>
      <c r="C139" s="87" t="s">
        <v>683</v>
      </c>
      <c r="D139" s="88" t="s">
        <v>420</v>
      </c>
      <c r="E139" s="89">
        <v>-2552481.46</v>
      </c>
    </row>
    <row r="140" spans="1:8">
      <c r="A140" s="87" t="s">
        <v>677</v>
      </c>
      <c r="B140" s="87" t="s">
        <v>439</v>
      </c>
      <c r="C140" s="90" t="s">
        <v>684</v>
      </c>
      <c r="D140" s="92" t="s">
        <v>439</v>
      </c>
      <c r="E140" s="91">
        <v>-8155294.2800000003</v>
      </c>
      <c r="F140" s="87">
        <v>8155.2939999999999</v>
      </c>
      <c r="H140" s="97">
        <f>E140</f>
        <v>-8155294.2800000003</v>
      </c>
    </row>
    <row r="141" spans="1:8">
      <c r="A141" s="87" t="s">
        <v>685</v>
      </c>
      <c r="B141" s="87" t="s">
        <v>686</v>
      </c>
      <c r="C141" s="87" t="s">
        <v>687</v>
      </c>
      <c r="D141" s="88" t="s">
        <v>420</v>
      </c>
      <c r="E141" s="89">
        <v>-477055</v>
      </c>
    </row>
    <row r="142" spans="1:8">
      <c r="A142" s="87" t="s">
        <v>685</v>
      </c>
      <c r="B142" s="87" t="s">
        <v>688</v>
      </c>
      <c r="C142" s="87" t="s">
        <v>689</v>
      </c>
      <c r="D142" s="88" t="s">
        <v>420</v>
      </c>
      <c r="E142" s="89">
        <v>-79280</v>
      </c>
    </row>
    <row r="143" spans="1:8">
      <c r="A143" s="87" t="s">
        <v>685</v>
      </c>
      <c r="B143" s="87" t="s">
        <v>690</v>
      </c>
      <c r="C143" s="87" t="s">
        <v>691</v>
      </c>
      <c r="D143" s="88" t="s">
        <v>420</v>
      </c>
      <c r="E143" s="89">
        <v>-3330</v>
      </c>
    </row>
    <row r="144" spans="1:8">
      <c r="A144" s="87" t="s">
        <v>685</v>
      </c>
      <c r="B144" s="87" t="s">
        <v>692</v>
      </c>
      <c r="C144" s="87" t="s">
        <v>693</v>
      </c>
      <c r="D144" s="88" t="s">
        <v>420</v>
      </c>
      <c r="E144" s="89">
        <v>-1303823.75</v>
      </c>
    </row>
    <row r="145" spans="1:8">
      <c r="A145" s="87" t="s">
        <v>685</v>
      </c>
      <c r="B145" s="87" t="s">
        <v>694</v>
      </c>
      <c r="C145" s="87" t="s">
        <v>695</v>
      </c>
      <c r="D145" s="88" t="s">
        <v>420</v>
      </c>
      <c r="E145" s="89">
        <v>-1541194</v>
      </c>
    </row>
    <row r="146" spans="1:8">
      <c r="A146" s="87" t="s">
        <v>685</v>
      </c>
      <c r="B146" s="87" t="s">
        <v>696</v>
      </c>
      <c r="C146" s="87" t="s">
        <v>697</v>
      </c>
      <c r="D146" s="88" t="s">
        <v>420</v>
      </c>
      <c r="E146" s="89">
        <v>-12831410.869999999</v>
      </c>
    </row>
    <row r="147" spans="1:8">
      <c r="A147" s="87" t="s">
        <v>685</v>
      </c>
      <c r="B147" s="87" t="s">
        <v>698</v>
      </c>
      <c r="C147" s="87" t="s">
        <v>699</v>
      </c>
      <c r="D147" s="88" t="s">
        <v>420</v>
      </c>
      <c r="E147" s="89">
        <v>-1667036</v>
      </c>
    </row>
    <row r="148" spans="1:8">
      <c r="A148" s="87" t="s">
        <v>685</v>
      </c>
      <c r="B148" s="87" t="s">
        <v>700</v>
      </c>
      <c r="C148" s="87" t="s">
        <v>701</v>
      </c>
      <c r="D148" s="88" t="s">
        <v>420</v>
      </c>
      <c r="E148" s="89">
        <v>-352990</v>
      </c>
    </row>
    <row r="149" spans="1:8">
      <c r="A149" s="87" t="s">
        <v>685</v>
      </c>
      <c r="B149" s="87" t="s">
        <v>702</v>
      </c>
      <c r="C149" s="87" t="s">
        <v>703</v>
      </c>
      <c r="D149" s="88" t="s">
        <v>420</v>
      </c>
      <c r="E149" s="89">
        <v>-7917</v>
      </c>
    </row>
    <row r="150" spans="1:8">
      <c r="A150" s="87" t="s">
        <v>685</v>
      </c>
      <c r="B150" s="87" t="s">
        <v>704</v>
      </c>
      <c r="C150" s="87" t="s">
        <v>705</v>
      </c>
      <c r="D150" s="88" t="s">
        <v>420</v>
      </c>
      <c r="E150" s="89">
        <v>-1843773.51</v>
      </c>
    </row>
    <row r="151" spans="1:8">
      <c r="A151" s="87" t="s">
        <v>685</v>
      </c>
      <c r="B151" s="87" t="s">
        <v>706</v>
      </c>
      <c r="C151" s="87" t="s">
        <v>707</v>
      </c>
      <c r="D151" s="88" t="s">
        <v>420</v>
      </c>
      <c r="E151" s="89">
        <v>-38675</v>
      </c>
    </row>
    <row r="152" spans="1:8">
      <c r="A152" s="87" t="s">
        <v>685</v>
      </c>
      <c r="B152" s="87" t="s">
        <v>708</v>
      </c>
      <c r="C152" s="87" t="s">
        <v>709</v>
      </c>
      <c r="D152" s="88" t="s">
        <v>420</v>
      </c>
      <c r="E152" s="89">
        <v>435587.64</v>
      </c>
    </row>
    <row r="153" spans="1:8">
      <c r="A153" s="87" t="s">
        <v>685</v>
      </c>
      <c r="B153" s="87" t="s">
        <v>710</v>
      </c>
      <c r="C153" s="87" t="s">
        <v>711</v>
      </c>
      <c r="D153" s="88" t="s">
        <v>420</v>
      </c>
      <c r="E153" s="89">
        <v>-99756.33</v>
      </c>
    </row>
    <row r="154" spans="1:8">
      <c r="A154" s="87" t="s">
        <v>685</v>
      </c>
      <c r="B154" s="87" t="s">
        <v>439</v>
      </c>
      <c r="C154" s="90" t="s">
        <v>712</v>
      </c>
      <c r="D154" s="92" t="s">
        <v>439</v>
      </c>
      <c r="E154" s="91">
        <v>-19810653.82</v>
      </c>
      <c r="F154" s="87">
        <v>19810.652999999998</v>
      </c>
      <c r="H154" s="97">
        <f>E154</f>
        <v>-19810653.82</v>
      </c>
    </row>
    <row r="155" spans="1:8">
      <c r="A155" s="87" t="s">
        <v>713</v>
      </c>
      <c r="B155" s="87" t="s">
        <v>714</v>
      </c>
      <c r="C155" s="87" t="s">
        <v>715</v>
      </c>
      <c r="D155" s="88" t="s">
        <v>420</v>
      </c>
      <c r="E155" s="89">
        <v>-622591.47</v>
      </c>
    </row>
    <row r="156" spans="1:8">
      <c r="A156" s="87" t="s">
        <v>713</v>
      </c>
      <c r="B156" s="87" t="s">
        <v>716</v>
      </c>
      <c r="C156" s="87" t="s">
        <v>717</v>
      </c>
      <c r="D156" s="88" t="s">
        <v>420</v>
      </c>
      <c r="E156" s="89">
        <v>-26461.24</v>
      </c>
    </row>
    <row r="157" spans="1:8">
      <c r="A157" s="87" t="s">
        <v>713</v>
      </c>
      <c r="B157" s="87" t="s">
        <v>718</v>
      </c>
      <c r="C157" s="87" t="s">
        <v>719</v>
      </c>
      <c r="D157" s="88" t="s">
        <v>420</v>
      </c>
      <c r="E157" s="89">
        <v>-118965.72</v>
      </c>
    </row>
    <row r="158" spans="1:8">
      <c r="A158" s="87" t="s">
        <v>713</v>
      </c>
      <c r="B158" s="87" t="s">
        <v>720</v>
      </c>
      <c r="C158" s="87" t="s">
        <v>721</v>
      </c>
      <c r="D158" s="88" t="s">
        <v>420</v>
      </c>
      <c r="E158" s="89">
        <v>-188597.47</v>
      </c>
    </row>
    <row r="159" spans="1:8">
      <c r="A159" s="87" t="s">
        <v>713</v>
      </c>
      <c r="B159" s="87" t="s">
        <v>722</v>
      </c>
      <c r="C159" s="87" t="s">
        <v>723</v>
      </c>
      <c r="D159" s="88" t="s">
        <v>420</v>
      </c>
      <c r="E159" s="89">
        <v>-4725676.41</v>
      </c>
    </row>
    <row r="160" spans="1:8">
      <c r="A160" s="87" t="s">
        <v>713</v>
      </c>
      <c r="B160" s="87" t="s">
        <v>724</v>
      </c>
      <c r="C160" s="87" t="s">
        <v>725</v>
      </c>
      <c r="D160" s="88" t="s">
        <v>420</v>
      </c>
      <c r="E160" s="89">
        <v>-17573.64</v>
      </c>
    </row>
    <row r="161" spans="1:8">
      <c r="A161" s="87" t="s">
        <v>713</v>
      </c>
      <c r="B161" s="87" t="s">
        <v>726</v>
      </c>
      <c r="C161" s="87" t="s">
        <v>727</v>
      </c>
      <c r="D161" s="88" t="s">
        <v>420</v>
      </c>
      <c r="E161" s="89">
        <v>-1810243.1</v>
      </c>
    </row>
    <row r="162" spans="1:8">
      <c r="A162" s="87" t="s">
        <v>713</v>
      </c>
      <c r="B162" s="87" t="s">
        <v>728</v>
      </c>
      <c r="C162" s="87" t="s">
        <v>729</v>
      </c>
      <c r="D162" s="88" t="s">
        <v>420</v>
      </c>
      <c r="E162" s="89">
        <v>-2652529.02</v>
      </c>
    </row>
    <row r="163" spans="1:8">
      <c r="A163" s="87" t="s">
        <v>713</v>
      </c>
      <c r="B163" s="87" t="s">
        <v>730</v>
      </c>
      <c r="C163" s="87" t="s">
        <v>731</v>
      </c>
      <c r="D163" s="88" t="s">
        <v>420</v>
      </c>
      <c r="E163" s="89">
        <v>-548904</v>
      </c>
    </row>
    <row r="164" spans="1:8">
      <c r="A164" s="87" t="s">
        <v>713</v>
      </c>
      <c r="B164" s="87" t="s">
        <v>732</v>
      </c>
      <c r="C164" s="87" t="s">
        <v>733</v>
      </c>
      <c r="D164" s="88" t="s">
        <v>420</v>
      </c>
      <c r="E164" s="89">
        <v>-3622744.54</v>
      </c>
    </row>
    <row r="165" spans="1:8">
      <c r="A165" s="87" t="s">
        <v>713</v>
      </c>
      <c r="B165" s="87" t="s">
        <v>439</v>
      </c>
      <c r="C165" s="90" t="s">
        <v>734</v>
      </c>
      <c r="D165" s="92" t="s">
        <v>439</v>
      </c>
      <c r="E165" s="91">
        <v>-14334286.609999999</v>
      </c>
      <c r="F165" s="87">
        <v>14334.286</v>
      </c>
      <c r="H165" s="97">
        <f>E165</f>
        <v>-14334286.609999999</v>
      </c>
    </row>
    <row r="166" spans="1:8">
      <c r="A166" s="87" t="s">
        <v>735</v>
      </c>
      <c r="B166" s="87" t="s">
        <v>736</v>
      </c>
      <c r="C166" s="87" t="s">
        <v>737</v>
      </c>
      <c r="D166" s="88" t="s">
        <v>420</v>
      </c>
      <c r="E166" s="89">
        <v>-664338.21</v>
      </c>
    </row>
    <row r="167" spans="1:8">
      <c r="A167" s="87" t="s">
        <v>735</v>
      </c>
      <c r="B167" s="87" t="s">
        <v>738</v>
      </c>
      <c r="C167" s="87" t="s">
        <v>739</v>
      </c>
      <c r="D167" s="88" t="s">
        <v>420</v>
      </c>
      <c r="E167" s="89">
        <v>-103129.61</v>
      </c>
    </row>
    <row r="168" spans="1:8">
      <c r="A168" s="87" t="s">
        <v>735</v>
      </c>
      <c r="B168" s="87" t="s">
        <v>740</v>
      </c>
      <c r="C168" s="87" t="s">
        <v>741</v>
      </c>
      <c r="D168" s="88" t="s">
        <v>420</v>
      </c>
      <c r="E168" s="89">
        <v>-147.84</v>
      </c>
    </row>
    <row r="169" spans="1:8">
      <c r="A169" s="87" t="s">
        <v>735</v>
      </c>
      <c r="B169" s="87" t="s">
        <v>742</v>
      </c>
      <c r="C169" s="87" t="s">
        <v>743</v>
      </c>
      <c r="D169" s="88" t="s">
        <v>420</v>
      </c>
      <c r="E169" s="89">
        <v>-121970.76</v>
      </c>
    </row>
    <row r="170" spans="1:8">
      <c r="A170" s="87" t="s">
        <v>735</v>
      </c>
      <c r="B170" s="87" t="s">
        <v>744</v>
      </c>
      <c r="C170" s="87" t="s">
        <v>745</v>
      </c>
      <c r="D170" s="88" t="s">
        <v>420</v>
      </c>
      <c r="E170" s="89">
        <v>0</v>
      </c>
    </row>
    <row r="171" spans="1:8">
      <c r="A171" s="87" t="s">
        <v>735</v>
      </c>
      <c r="B171" s="87" t="s">
        <v>746</v>
      </c>
      <c r="C171" s="87" t="s">
        <v>747</v>
      </c>
      <c r="D171" s="88" t="s">
        <v>420</v>
      </c>
      <c r="E171" s="95">
        <v>-19152.91</v>
      </c>
    </row>
    <row r="172" spans="1:8">
      <c r="A172" s="87" t="s">
        <v>735</v>
      </c>
      <c r="B172" s="87" t="s">
        <v>748</v>
      </c>
      <c r="C172" s="87" t="s">
        <v>749</v>
      </c>
      <c r="D172" s="88" t="s">
        <v>420</v>
      </c>
      <c r="E172" s="89">
        <v>-3122689</v>
      </c>
    </row>
    <row r="173" spans="1:8">
      <c r="A173" s="87" t="s">
        <v>735</v>
      </c>
      <c r="B173" s="87" t="s">
        <v>750</v>
      </c>
      <c r="C173" s="93" t="s">
        <v>751</v>
      </c>
      <c r="D173" s="88" t="s">
        <v>420</v>
      </c>
      <c r="E173" s="95">
        <v>-14089.95</v>
      </c>
    </row>
    <row r="174" spans="1:8">
      <c r="A174" s="87" t="s">
        <v>735</v>
      </c>
      <c r="B174" s="87" t="s">
        <v>752</v>
      </c>
      <c r="C174" s="93" t="s">
        <v>753</v>
      </c>
      <c r="D174" s="88" t="s">
        <v>420</v>
      </c>
      <c r="E174" s="95">
        <v>-711741.3</v>
      </c>
    </row>
    <row r="175" spans="1:8">
      <c r="A175" s="87" t="s">
        <v>735</v>
      </c>
      <c r="B175" s="87" t="s">
        <v>754</v>
      </c>
      <c r="C175" s="87" t="s">
        <v>755</v>
      </c>
      <c r="D175" s="88" t="s">
        <v>420</v>
      </c>
      <c r="E175" s="89">
        <v>-8357830.8399999999</v>
      </c>
    </row>
    <row r="176" spans="1:8">
      <c r="A176" s="87" t="s">
        <v>735</v>
      </c>
      <c r="B176" s="87" t="s">
        <v>756</v>
      </c>
      <c r="C176" s="87" t="s">
        <v>757</v>
      </c>
      <c r="D176" s="88" t="s">
        <v>420</v>
      </c>
      <c r="E176" s="89">
        <v>-228385.32</v>
      </c>
    </row>
    <row r="177" spans="1:9">
      <c r="A177" s="87" t="s">
        <v>735</v>
      </c>
      <c r="B177" s="87" t="s">
        <v>758</v>
      </c>
      <c r="C177" s="87" t="s">
        <v>759</v>
      </c>
      <c r="D177" s="88" t="s">
        <v>420</v>
      </c>
      <c r="E177" s="89">
        <v>-19842.439999999999</v>
      </c>
    </row>
    <row r="178" spans="1:9">
      <c r="A178" s="87" t="s">
        <v>735</v>
      </c>
      <c r="B178" s="87" t="s">
        <v>760</v>
      </c>
      <c r="C178" s="87" t="s">
        <v>761</v>
      </c>
      <c r="D178" s="88" t="s">
        <v>420</v>
      </c>
      <c r="E178" s="89">
        <v>-719870.66</v>
      </c>
    </row>
    <row r="179" spans="1:9">
      <c r="A179" s="87" t="s">
        <v>735</v>
      </c>
      <c r="B179" s="87" t="s">
        <v>762</v>
      </c>
      <c r="C179" s="87" t="s">
        <v>763</v>
      </c>
      <c r="D179" s="88" t="s">
        <v>420</v>
      </c>
      <c r="E179" s="89">
        <v>-14545.72</v>
      </c>
    </row>
    <row r="180" spans="1:9">
      <c r="A180" s="87" t="s">
        <v>735</v>
      </c>
      <c r="B180" s="87" t="s">
        <v>764</v>
      </c>
      <c r="C180" s="87" t="s">
        <v>765</v>
      </c>
      <c r="D180" s="88" t="s">
        <v>420</v>
      </c>
      <c r="E180" s="89">
        <v>4408.8100000000004</v>
      </c>
    </row>
    <row r="181" spans="1:9">
      <c r="A181" s="87" t="s">
        <v>735</v>
      </c>
      <c r="B181" s="87" t="s">
        <v>766</v>
      </c>
      <c r="C181" s="87" t="s">
        <v>767</v>
      </c>
      <c r="D181" s="88" t="s">
        <v>420</v>
      </c>
      <c r="E181" s="89">
        <v>52.48</v>
      </c>
    </row>
    <row r="182" spans="1:9">
      <c r="A182" s="87" t="s">
        <v>735</v>
      </c>
      <c r="B182" s="87" t="s">
        <v>768</v>
      </c>
      <c r="C182" s="87" t="s">
        <v>769</v>
      </c>
      <c r="D182" s="88" t="s">
        <v>420</v>
      </c>
      <c r="E182" s="89">
        <v>-276232.28000000003</v>
      </c>
    </row>
    <row r="183" spans="1:9">
      <c r="A183" s="87" t="s">
        <v>735</v>
      </c>
      <c r="B183" s="87" t="s">
        <v>770</v>
      </c>
      <c r="C183" s="87" t="s">
        <v>771</v>
      </c>
      <c r="D183" s="88" t="s">
        <v>420</v>
      </c>
      <c r="E183" s="89">
        <v>-927841.3</v>
      </c>
    </row>
    <row r="184" spans="1:9">
      <c r="A184" s="87" t="s">
        <v>735</v>
      </c>
      <c r="B184" s="87" t="s">
        <v>439</v>
      </c>
      <c r="C184" s="90" t="s">
        <v>772</v>
      </c>
      <c r="D184" s="92" t="s">
        <v>439</v>
      </c>
      <c r="E184" s="91">
        <v>-15297346.85</v>
      </c>
      <c r="F184" s="87">
        <v>15297.346</v>
      </c>
      <c r="H184" s="97">
        <f>E184</f>
        <v>-15297346.85</v>
      </c>
    </row>
    <row r="185" spans="1:9">
      <c r="A185" s="87" t="s">
        <v>773</v>
      </c>
      <c r="B185" s="87" t="s">
        <v>774</v>
      </c>
      <c r="C185" s="87" t="s">
        <v>775</v>
      </c>
      <c r="D185" s="88" t="s">
        <v>420</v>
      </c>
      <c r="E185" s="89">
        <v>-53.4</v>
      </c>
    </row>
    <row r="186" spans="1:9">
      <c r="A186" s="87" t="s">
        <v>773</v>
      </c>
      <c r="B186" s="87" t="s">
        <v>776</v>
      </c>
      <c r="C186" s="93" t="s">
        <v>777</v>
      </c>
      <c r="D186" s="88" t="s">
        <v>420</v>
      </c>
      <c r="E186" s="89">
        <v>-3473147.85</v>
      </c>
    </row>
    <row r="187" spans="1:9">
      <c r="A187" s="87" t="s">
        <v>773</v>
      </c>
      <c r="B187" s="87" t="s">
        <v>439</v>
      </c>
      <c r="C187" s="87" t="s">
        <v>778</v>
      </c>
      <c r="D187" s="88" t="s">
        <v>439</v>
      </c>
      <c r="E187" s="98">
        <v>-3473201.25</v>
      </c>
    </row>
    <row r="188" spans="1:9">
      <c r="A188" s="87" t="s">
        <v>779</v>
      </c>
      <c r="B188" s="87" t="s">
        <v>439</v>
      </c>
      <c r="C188" s="87" t="s">
        <v>780</v>
      </c>
      <c r="D188" s="88" t="s">
        <v>439</v>
      </c>
      <c r="E188" s="89">
        <v>-59101913.810000002</v>
      </c>
    </row>
    <row r="189" spans="1:9">
      <c r="A189" s="87" t="s">
        <v>781</v>
      </c>
      <c r="B189" s="87" t="s">
        <v>439</v>
      </c>
      <c r="C189" s="87" t="s">
        <v>782</v>
      </c>
      <c r="D189" s="88" t="s">
        <v>439</v>
      </c>
      <c r="E189" s="89">
        <v>-2636564643.5999999</v>
      </c>
    </row>
    <row r="190" spans="1:9">
      <c r="A190" s="87" t="s">
        <v>783</v>
      </c>
      <c r="B190" s="87" t="s">
        <v>439</v>
      </c>
      <c r="C190" s="87" t="s">
        <v>784</v>
      </c>
      <c r="D190" s="88" t="s">
        <v>439</v>
      </c>
      <c r="E190" s="89">
        <v>-2636564643.5999999</v>
      </c>
    </row>
    <row r="191" spans="1:9">
      <c r="A191" s="87" t="s">
        <v>785</v>
      </c>
      <c r="B191" s="87" t="s">
        <v>439</v>
      </c>
      <c r="C191" s="94" t="s">
        <v>786</v>
      </c>
      <c r="D191" s="88" t="s">
        <v>439</v>
      </c>
      <c r="E191" s="95">
        <v>-2636564643.5999999</v>
      </c>
      <c r="F191" s="87">
        <v>2636564.6430000002</v>
      </c>
      <c r="H191" s="97">
        <f>SUM(H121:H190)</f>
        <v>-2633091442.3500004</v>
      </c>
      <c r="I191" s="99">
        <f>E191-H191</f>
        <v>-3473201.2499995232</v>
      </c>
    </row>
    <row r="250" spans="9:9">
      <c r="I250" s="87">
        <v>27260.614000000001</v>
      </c>
    </row>
    <row r="311" spans="9:9">
      <c r="I311" s="87">
        <v>123.843</v>
      </c>
    </row>
    <row r="316" spans="9:9">
      <c r="I316" s="87">
        <v>74301.718999999997</v>
      </c>
    </row>
    <row r="318" spans="9:9">
      <c r="I318" s="87">
        <v>7024.125</v>
      </c>
    </row>
  </sheetData>
  <pageMargins left="0.7" right="0.7" top="0.75" bottom="0.75" header="0.3" footer="0.3"/>
  <customProperties>
    <customPr name="_pios_id" r:id="rId1"/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5A7C5-BC09-41DD-96E4-649DA84A7950}">
  <dimension ref="C3:L617"/>
  <sheetViews>
    <sheetView topLeftCell="A422" workbookViewId="0">
      <selection activeCell="I36" sqref="I36"/>
    </sheetView>
  </sheetViews>
  <sheetFormatPr defaultRowHeight="13.2"/>
  <cols>
    <col min="3" max="3" width="47" customWidth="1"/>
    <col min="4" max="4" width="48.6640625" bestFit="1" customWidth="1"/>
    <col min="5" max="5" width="17.5546875" style="65" bestFit="1" customWidth="1"/>
    <col min="6" max="6" width="16" style="65" hidden="1" customWidth="1"/>
    <col min="7" max="7" width="22.6640625" customWidth="1"/>
    <col min="8" max="8" width="11.109375" customWidth="1"/>
  </cols>
  <sheetData>
    <row r="3" spans="3:8">
      <c r="C3" t="s">
        <v>54</v>
      </c>
    </row>
    <row r="4" spans="3:8">
      <c r="C4" t="s">
        <v>55</v>
      </c>
      <c r="D4" t="s">
        <v>56</v>
      </c>
      <c r="E4" s="65" t="s">
        <v>57</v>
      </c>
      <c r="F4" s="65" t="s">
        <v>787</v>
      </c>
    </row>
    <row r="5" spans="3:8">
      <c r="C5" t="s">
        <v>788</v>
      </c>
      <c r="D5" t="s">
        <v>60</v>
      </c>
      <c r="E5" s="65">
        <v>-1545855489.1500001</v>
      </c>
      <c r="F5" s="65">
        <v>-107607766.91</v>
      </c>
    </row>
    <row r="6" spans="3:8">
      <c r="C6" t="s">
        <v>789</v>
      </c>
      <c r="D6" t="s">
        <v>61</v>
      </c>
      <c r="E6" s="65">
        <v>-853871798.6400001</v>
      </c>
      <c r="F6" s="65">
        <v>-66586439.07</v>
      </c>
    </row>
    <row r="7" spans="3:8">
      <c r="C7" t="s">
        <v>790</v>
      </c>
      <c r="D7" t="s">
        <v>62</v>
      </c>
      <c r="E7" s="65">
        <v>0</v>
      </c>
      <c r="F7" s="65">
        <v>0</v>
      </c>
    </row>
    <row r="8" spans="3:8">
      <c r="C8" t="s">
        <v>791</v>
      </c>
      <c r="D8" t="s">
        <v>63</v>
      </c>
      <c r="E8" s="65">
        <v>-223933376.71999997</v>
      </c>
      <c r="F8" s="65">
        <v>-17593371.629999999</v>
      </c>
    </row>
    <row r="9" spans="3:8">
      <c r="C9" t="s">
        <v>792</v>
      </c>
      <c r="D9" t="s">
        <v>64</v>
      </c>
      <c r="E9" s="65">
        <v>-1844040.0999993002</v>
      </c>
      <c r="F9" s="65">
        <v>-155627.9999996</v>
      </c>
      <c r="G9">
        <v>1844</v>
      </c>
    </row>
    <row r="10" spans="3:8">
      <c r="C10" t="s">
        <v>793</v>
      </c>
      <c r="D10" t="s">
        <v>65</v>
      </c>
      <c r="E10" s="65">
        <v>0</v>
      </c>
      <c r="F10" s="65">
        <v>0</v>
      </c>
    </row>
    <row r="11" spans="3:8">
      <c r="C11" t="s">
        <v>794</v>
      </c>
      <c r="D11" t="s">
        <v>68</v>
      </c>
      <c r="E11" s="65">
        <v>-19027220.704000402</v>
      </c>
      <c r="F11" s="65">
        <v>-1574011.6116667001</v>
      </c>
      <c r="G11">
        <v>19027</v>
      </c>
    </row>
    <row r="12" spans="3:8">
      <c r="C12" t="s">
        <v>795</v>
      </c>
      <c r="D12" s="46" t="s">
        <v>69</v>
      </c>
      <c r="E12" s="66">
        <v>-15155457.7398868</v>
      </c>
      <c r="F12" s="66">
        <v>-1232452.8385920001</v>
      </c>
      <c r="G12" s="46">
        <v>15155</v>
      </c>
    </row>
    <row r="13" spans="3:8">
      <c r="C13" t="s">
        <v>796</v>
      </c>
      <c r="D13" s="46" t="s">
        <v>71</v>
      </c>
      <c r="E13" s="66">
        <v>0</v>
      </c>
      <c r="F13" s="66">
        <v>0</v>
      </c>
      <c r="G13" s="46"/>
    </row>
    <row r="14" spans="3:8">
      <c r="C14" t="s">
        <v>797</v>
      </c>
      <c r="D14" s="46" t="s">
        <v>73</v>
      </c>
      <c r="E14" s="66">
        <v>-5805116.1302675987</v>
      </c>
      <c r="F14" s="66">
        <v>-1254156.0974474</v>
      </c>
      <c r="G14" s="46"/>
    </row>
    <row r="15" spans="3:8">
      <c r="C15" t="s">
        <v>798</v>
      </c>
      <c r="D15" s="46" t="s">
        <v>74</v>
      </c>
      <c r="E15" s="66">
        <v>-7843030.5847252999</v>
      </c>
      <c r="F15" s="66">
        <v>-715644.94780219998</v>
      </c>
      <c r="G15" s="75">
        <f>(E14+E15)/-1000</f>
        <v>13648.146714992899</v>
      </c>
      <c r="H15" s="74">
        <f>G15+G12</f>
        <v>28803.146714992901</v>
      </c>
    </row>
    <row r="17" spans="3:7">
      <c r="C17" t="s">
        <v>651</v>
      </c>
      <c r="D17" s="155" t="s">
        <v>75</v>
      </c>
      <c r="E17" s="156">
        <v>10384680</v>
      </c>
      <c r="F17" s="156">
        <v>865390</v>
      </c>
      <c r="G17" s="155"/>
    </row>
    <row r="18" spans="3:7">
      <c r="C18" t="s">
        <v>649</v>
      </c>
      <c r="D18" s="155" t="s">
        <v>76</v>
      </c>
      <c r="E18" s="156">
        <v>24609839.117994998</v>
      </c>
      <c r="F18" s="156">
        <v>0</v>
      </c>
      <c r="G18" s="155"/>
    </row>
    <row r="19" spans="3:7">
      <c r="C19" t="s">
        <v>653</v>
      </c>
      <c r="D19" s="155" t="s">
        <v>77</v>
      </c>
      <c r="E19" s="156">
        <v>3535391.5536014</v>
      </c>
      <c r="F19" s="156">
        <v>216416.56727160001</v>
      </c>
      <c r="G19" s="155"/>
    </row>
    <row r="20" spans="3:7">
      <c r="C20" t="s">
        <v>655</v>
      </c>
      <c r="D20" s="155" t="s">
        <v>78</v>
      </c>
      <c r="E20" s="156">
        <v>1893591.6711199998</v>
      </c>
      <c r="F20" s="156">
        <v>0</v>
      </c>
      <c r="G20" s="155"/>
    </row>
    <row r="21" spans="3:7">
      <c r="C21" t="s">
        <v>657</v>
      </c>
      <c r="D21" s="155" t="s">
        <v>79</v>
      </c>
      <c r="E21" s="156">
        <v>3315519</v>
      </c>
      <c r="F21" s="156">
        <v>93654</v>
      </c>
      <c r="G21" s="155"/>
    </row>
    <row r="22" spans="3:7">
      <c r="C22" t="s">
        <v>659</v>
      </c>
      <c r="D22" s="155" t="s">
        <v>80</v>
      </c>
      <c r="E22" s="156">
        <v>6397688</v>
      </c>
      <c r="F22" s="156">
        <v>0</v>
      </c>
      <c r="G22" s="155"/>
    </row>
    <row r="23" spans="3:7">
      <c r="C23" t="s">
        <v>661</v>
      </c>
      <c r="D23" s="155" t="s">
        <v>81</v>
      </c>
      <c r="E23" s="156">
        <v>813684</v>
      </c>
      <c r="F23" s="156">
        <v>58541</v>
      </c>
      <c r="G23" s="155"/>
    </row>
    <row r="24" spans="3:7">
      <c r="C24" t="s">
        <v>799</v>
      </c>
      <c r="D24" s="155" t="s">
        <v>82</v>
      </c>
      <c r="E24" s="156">
        <v>0</v>
      </c>
      <c r="F24" s="156">
        <v>0</v>
      </c>
      <c r="G24" s="155"/>
    </row>
    <row r="25" spans="3:7">
      <c r="C25" t="s">
        <v>663</v>
      </c>
      <c r="D25" s="155" t="s">
        <v>83</v>
      </c>
      <c r="E25" s="156">
        <v>0</v>
      </c>
      <c r="F25" s="156">
        <v>0</v>
      </c>
      <c r="G25" s="155"/>
    </row>
    <row r="26" spans="3:7">
      <c r="C26" t="s">
        <v>665</v>
      </c>
      <c r="D26" s="155" t="s">
        <v>84</v>
      </c>
      <c r="E26" s="156">
        <v>-7363190</v>
      </c>
      <c r="F26" s="156">
        <v>-613601</v>
      </c>
      <c r="G26" s="155"/>
    </row>
    <row r="27" spans="3:7">
      <c r="C27" t="s">
        <v>667</v>
      </c>
      <c r="D27" s="155" t="s">
        <v>85</v>
      </c>
      <c r="E27" s="156">
        <v>-6468946</v>
      </c>
      <c r="F27" s="156">
        <v>-539077</v>
      </c>
      <c r="G27" s="155"/>
    </row>
    <row r="28" spans="3:7">
      <c r="C28" t="s">
        <v>669</v>
      </c>
      <c r="D28" s="155" t="s">
        <v>86</v>
      </c>
      <c r="E28" s="156">
        <v>0</v>
      </c>
      <c r="F28" s="156">
        <v>0</v>
      </c>
      <c r="G28" s="156">
        <f>SUM(E17:E28)/-1000</f>
        <v>-37118.257342716395</v>
      </c>
    </row>
    <row r="29" spans="3:7">
      <c r="C29" t="s">
        <v>800</v>
      </c>
      <c r="D29" t="s">
        <v>87</v>
      </c>
      <c r="E29" s="65">
        <v>0</v>
      </c>
      <c r="F29" s="65">
        <v>0</v>
      </c>
    </row>
    <row r="30" spans="3:7">
      <c r="C30" t="s">
        <v>801</v>
      </c>
      <c r="D30" t="s">
        <v>88</v>
      </c>
      <c r="E30" s="65">
        <v>0</v>
      </c>
      <c r="F30" s="65">
        <v>0</v>
      </c>
    </row>
    <row r="31" spans="3:7">
      <c r="C31" t="s">
        <v>774</v>
      </c>
      <c r="D31" t="s">
        <v>89</v>
      </c>
      <c r="E31" s="65">
        <v>0</v>
      </c>
      <c r="F31" s="65">
        <v>0</v>
      </c>
    </row>
    <row r="32" spans="3:7">
      <c r="C32" t="s">
        <v>802</v>
      </c>
      <c r="D32" t="s">
        <v>90</v>
      </c>
      <c r="E32" s="65">
        <v>0</v>
      </c>
      <c r="F32" s="65">
        <v>0</v>
      </c>
    </row>
    <row r="33" spans="3:7">
      <c r="C33" t="s">
        <v>776</v>
      </c>
      <c r="D33" t="s">
        <v>91</v>
      </c>
      <c r="E33" s="65">
        <v>-3582554</v>
      </c>
      <c r="F33" s="65">
        <v>-303442</v>
      </c>
      <c r="G33">
        <v>3583</v>
      </c>
    </row>
    <row r="34" spans="3:7">
      <c r="C34" t="s">
        <v>803</v>
      </c>
      <c r="D34" t="s">
        <v>92</v>
      </c>
      <c r="E34" s="65">
        <v>0</v>
      </c>
      <c r="F34" s="65">
        <v>0</v>
      </c>
    </row>
    <row r="35" spans="3:7">
      <c r="C35" t="s">
        <v>804</v>
      </c>
      <c r="D35" t="s">
        <v>93</v>
      </c>
      <c r="E35" s="65">
        <v>0</v>
      </c>
      <c r="F35" s="65">
        <v>0</v>
      </c>
    </row>
    <row r="36" spans="3:7">
      <c r="C36" t="s">
        <v>805</v>
      </c>
      <c r="D36" t="s">
        <v>806</v>
      </c>
      <c r="E36" s="65">
        <v>-1211750</v>
      </c>
      <c r="F36" s="65">
        <v>0</v>
      </c>
      <c r="G36">
        <v>1212</v>
      </c>
    </row>
    <row r="37" spans="3:7">
      <c r="C37" t="s">
        <v>807</v>
      </c>
      <c r="D37" t="s">
        <v>808</v>
      </c>
      <c r="E37" s="65">
        <v>0</v>
      </c>
      <c r="F37" s="65">
        <v>0</v>
      </c>
    </row>
    <row r="38" spans="3:7">
      <c r="C38" t="s">
        <v>809</v>
      </c>
      <c r="D38" t="s">
        <v>810</v>
      </c>
      <c r="E38" s="65">
        <v>0</v>
      </c>
      <c r="F38" s="65">
        <v>0</v>
      </c>
    </row>
    <row r="39" spans="3:7">
      <c r="E39" s="65" t="s">
        <v>107</v>
      </c>
      <c r="F39" s="65" t="s">
        <v>107</v>
      </c>
    </row>
    <row r="40" spans="3:7">
      <c r="C40" t="s">
        <v>96</v>
      </c>
      <c r="E40" s="65">
        <v>-2641011576.4261632</v>
      </c>
      <c r="F40" s="65">
        <v>-196941589.53823629</v>
      </c>
      <c r="G40">
        <v>2641012</v>
      </c>
    </row>
    <row r="41" spans="3:7">
      <c r="E41" s="65" t="s">
        <v>97</v>
      </c>
      <c r="F41" s="65" t="s">
        <v>97</v>
      </c>
    </row>
    <row r="45" spans="3:7">
      <c r="C45" t="s">
        <v>99</v>
      </c>
    </row>
    <row r="46" spans="3:7">
      <c r="C46" t="s">
        <v>55</v>
      </c>
      <c r="D46" t="s">
        <v>56</v>
      </c>
      <c r="E46" s="65" t="s">
        <v>100</v>
      </c>
      <c r="F46" s="65" t="s">
        <v>787</v>
      </c>
    </row>
    <row r="47" spans="3:7">
      <c r="C47" t="s">
        <v>811</v>
      </c>
      <c r="D47" t="s">
        <v>101</v>
      </c>
      <c r="E47" s="65">
        <v>-13588506</v>
      </c>
      <c r="F47" s="65">
        <v>-762647</v>
      </c>
    </row>
    <row r="48" spans="3:7">
      <c r="C48" t="s">
        <v>812</v>
      </c>
      <c r="D48" t="s">
        <v>102</v>
      </c>
      <c r="E48" s="65">
        <v>-114206833</v>
      </c>
      <c r="F48" s="65">
        <v>-6511840</v>
      </c>
    </row>
    <row r="49" spans="3:6">
      <c r="C49" t="s">
        <v>813</v>
      </c>
      <c r="D49" t="s">
        <v>103</v>
      </c>
      <c r="E49" s="65">
        <v>-424992</v>
      </c>
      <c r="F49" s="65">
        <v>-35416</v>
      </c>
    </row>
    <row r="50" spans="3:6">
      <c r="C50" t="s">
        <v>814</v>
      </c>
      <c r="D50" t="s">
        <v>104</v>
      </c>
      <c r="E50" s="65">
        <v>-1622676</v>
      </c>
      <c r="F50" s="65">
        <v>-135223</v>
      </c>
    </row>
    <row r="51" spans="3:6">
      <c r="C51" t="s">
        <v>815</v>
      </c>
      <c r="D51" t="s">
        <v>105</v>
      </c>
      <c r="E51" s="65">
        <v>0</v>
      </c>
      <c r="F51" s="65">
        <v>0</v>
      </c>
    </row>
    <row r="52" spans="3:6">
      <c r="C52" t="s">
        <v>816</v>
      </c>
      <c r="D52" t="s">
        <v>106</v>
      </c>
      <c r="E52" s="65">
        <v>0</v>
      </c>
      <c r="F52" s="65">
        <v>0</v>
      </c>
    </row>
    <row r="53" spans="3:6">
      <c r="C53" t="s">
        <v>817</v>
      </c>
      <c r="D53" t="s">
        <v>818</v>
      </c>
      <c r="E53" s="65">
        <v>0</v>
      </c>
      <c r="F53" s="65">
        <v>0</v>
      </c>
    </row>
    <row r="54" spans="3:6">
      <c r="C54" t="s">
        <v>819</v>
      </c>
      <c r="D54" t="s">
        <v>820</v>
      </c>
      <c r="E54" s="65">
        <v>0</v>
      </c>
      <c r="F54" s="65">
        <v>0</v>
      </c>
    </row>
    <row r="55" spans="3:6">
      <c r="C55" t="s">
        <v>821</v>
      </c>
      <c r="D55" t="s">
        <v>822</v>
      </c>
      <c r="E55" s="65">
        <v>0</v>
      </c>
      <c r="F55" s="65">
        <v>0</v>
      </c>
    </row>
    <row r="56" spans="3:6">
      <c r="C56" t="s">
        <v>823</v>
      </c>
      <c r="D56" t="s">
        <v>824</v>
      </c>
      <c r="E56" s="65">
        <v>0</v>
      </c>
      <c r="F56" s="65">
        <v>0</v>
      </c>
    </row>
    <row r="57" spans="3:6">
      <c r="C57" t="s">
        <v>825</v>
      </c>
      <c r="D57" t="s">
        <v>826</v>
      </c>
      <c r="E57" s="65">
        <v>0</v>
      </c>
      <c r="F57" s="65">
        <v>0</v>
      </c>
    </row>
    <row r="58" spans="3:6">
      <c r="C58" t="s">
        <v>827</v>
      </c>
      <c r="D58" t="s">
        <v>828</v>
      </c>
      <c r="E58" s="65">
        <v>0</v>
      </c>
      <c r="F58" s="65">
        <v>0</v>
      </c>
    </row>
    <row r="59" spans="3:6">
      <c r="E59" s="65" t="s">
        <v>107</v>
      </c>
      <c r="F59" s="65" t="s">
        <v>107</v>
      </c>
    </row>
    <row r="60" spans="3:6">
      <c r="C60" t="s">
        <v>96</v>
      </c>
      <c r="E60" s="65">
        <v>-129843007</v>
      </c>
      <c r="F60" s="65">
        <v>-7445126</v>
      </c>
    </row>
    <row r="61" spans="3:6">
      <c r="E61" s="65" t="s">
        <v>107</v>
      </c>
      <c r="F61" s="65" t="s">
        <v>107</v>
      </c>
    </row>
    <row r="62" spans="3:6">
      <c r="C62" t="s">
        <v>829</v>
      </c>
      <c r="D62" t="s">
        <v>108</v>
      </c>
      <c r="E62" s="65">
        <v>120840557</v>
      </c>
      <c r="F62" s="65">
        <v>11593916</v>
      </c>
    </row>
    <row r="63" spans="3:6">
      <c r="C63" t="s">
        <v>830</v>
      </c>
      <c r="D63" t="s">
        <v>109</v>
      </c>
      <c r="E63" s="65">
        <v>0</v>
      </c>
      <c r="F63" s="65">
        <v>0</v>
      </c>
    </row>
    <row r="64" spans="3:6">
      <c r="E64" s="65" t="s">
        <v>107</v>
      </c>
      <c r="F64" s="65" t="s">
        <v>107</v>
      </c>
    </row>
    <row r="65" spans="3:6">
      <c r="C65" t="s">
        <v>96</v>
      </c>
      <c r="E65" s="65">
        <v>-9002450</v>
      </c>
      <c r="F65" s="65">
        <v>4148790</v>
      </c>
    </row>
    <row r="66" spans="3:6">
      <c r="E66" s="65" t="s">
        <v>97</v>
      </c>
      <c r="F66" s="65" t="s">
        <v>97</v>
      </c>
    </row>
    <row r="69" spans="3:6">
      <c r="C69" t="s">
        <v>831</v>
      </c>
    </row>
    <row r="70" spans="3:6">
      <c r="C70" t="s">
        <v>55</v>
      </c>
      <c r="D70" t="s">
        <v>56</v>
      </c>
      <c r="E70" s="65" t="s">
        <v>100</v>
      </c>
      <c r="F70" s="65" t="s">
        <v>787</v>
      </c>
    </row>
    <row r="71" spans="3:6">
      <c r="C71" t="s">
        <v>832</v>
      </c>
      <c r="D71" t="s">
        <v>398</v>
      </c>
      <c r="E71" s="65">
        <v>94266660</v>
      </c>
      <c r="F71" s="65">
        <v>9555424</v>
      </c>
    </row>
    <row r="72" spans="3:6">
      <c r="C72" t="s">
        <v>816</v>
      </c>
      <c r="D72" t="s">
        <v>106</v>
      </c>
      <c r="E72" s="65">
        <v>0</v>
      </c>
      <c r="F72" s="65">
        <v>0</v>
      </c>
    </row>
    <row r="73" spans="3:6">
      <c r="C73" t="s">
        <v>812</v>
      </c>
      <c r="D73" t="s">
        <v>102</v>
      </c>
      <c r="E73" s="65">
        <v>-114206833</v>
      </c>
      <c r="F73" s="65">
        <v>-6511840</v>
      </c>
    </row>
    <row r="74" spans="3:6">
      <c r="C74" t="s">
        <v>833</v>
      </c>
      <c r="D74" t="s">
        <v>399</v>
      </c>
      <c r="E74" s="65">
        <v>0</v>
      </c>
      <c r="F74" s="65">
        <v>0</v>
      </c>
    </row>
    <row r="75" spans="3:6">
      <c r="C75" t="s">
        <v>834</v>
      </c>
      <c r="D75" t="s">
        <v>400</v>
      </c>
      <c r="E75" s="65">
        <v>89244</v>
      </c>
      <c r="F75" s="65">
        <v>7437</v>
      </c>
    </row>
    <row r="76" spans="3:6">
      <c r="C76" t="s">
        <v>814</v>
      </c>
      <c r="D76" t="s">
        <v>104</v>
      </c>
      <c r="E76" s="65">
        <v>-1622676</v>
      </c>
      <c r="F76" s="65">
        <v>-135223</v>
      </c>
    </row>
    <row r="77" spans="3:6">
      <c r="C77" t="s">
        <v>835</v>
      </c>
      <c r="D77" t="s">
        <v>401</v>
      </c>
      <c r="E77" s="65">
        <v>0</v>
      </c>
      <c r="F77" s="65">
        <v>0</v>
      </c>
    </row>
    <row r="78" spans="3:6">
      <c r="C78" t="s">
        <v>836</v>
      </c>
      <c r="D78" t="s">
        <v>402</v>
      </c>
      <c r="E78" s="65">
        <v>0</v>
      </c>
      <c r="F78" s="65">
        <v>0</v>
      </c>
    </row>
    <row r="79" spans="3:6">
      <c r="C79" t="s">
        <v>837</v>
      </c>
      <c r="D79" t="s">
        <v>403</v>
      </c>
      <c r="E79" s="65">
        <v>0</v>
      </c>
      <c r="F79" s="65">
        <v>0</v>
      </c>
    </row>
    <row r="80" spans="3:6">
      <c r="C80" t="s">
        <v>838</v>
      </c>
      <c r="D80" t="s">
        <v>404</v>
      </c>
      <c r="E80" s="65">
        <v>26484653</v>
      </c>
      <c r="F80" s="65">
        <v>2031055</v>
      </c>
    </row>
    <row r="81" spans="3:6">
      <c r="C81" t="s">
        <v>815</v>
      </c>
      <c r="D81" t="s">
        <v>105</v>
      </c>
      <c r="E81" s="65">
        <v>0</v>
      </c>
      <c r="F81" s="65">
        <v>0</v>
      </c>
    </row>
    <row r="82" spans="3:6">
      <c r="C82" t="s">
        <v>811</v>
      </c>
      <c r="D82" t="s">
        <v>101</v>
      </c>
      <c r="E82" s="65">
        <v>-13588506</v>
      </c>
      <c r="F82" s="65">
        <v>-762647</v>
      </c>
    </row>
    <row r="83" spans="3:6">
      <c r="C83" t="s">
        <v>839</v>
      </c>
      <c r="D83" t="s">
        <v>405</v>
      </c>
      <c r="E83" s="65">
        <v>0</v>
      </c>
      <c r="F83" s="65">
        <v>0</v>
      </c>
    </row>
    <row r="84" spans="3:6">
      <c r="C84" t="s">
        <v>840</v>
      </c>
      <c r="D84" t="s">
        <v>406</v>
      </c>
      <c r="E84" s="65">
        <v>0</v>
      </c>
      <c r="F84" s="65">
        <v>0</v>
      </c>
    </row>
    <row r="85" spans="3:6">
      <c r="C85" t="s">
        <v>813</v>
      </c>
      <c r="D85" t="s">
        <v>103</v>
      </c>
      <c r="E85" s="65">
        <v>-424992</v>
      </c>
      <c r="F85" s="65">
        <v>-35416</v>
      </c>
    </row>
    <row r="86" spans="3:6">
      <c r="C86" t="s">
        <v>841</v>
      </c>
      <c r="D86" t="s">
        <v>407</v>
      </c>
      <c r="E86" s="65">
        <v>0</v>
      </c>
      <c r="F86" s="65">
        <v>0</v>
      </c>
    </row>
    <row r="87" spans="3:6">
      <c r="C87" t="s">
        <v>842</v>
      </c>
      <c r="D87" t="s">
        <v>408</v>
      </c>
      <c r="E87" s="65">
        <v>0</v>
      </c>
      <c r="F87" s="65">
        <v>0</v>
      </c>
    </row>
    <row r="88" spans="3:6">
      <c r="C88" t="s">
        <v>843</v>
      </c>
      <c r="D88" t="s">
        <v>409</v>
      </c>
      <c r="E88" s="65">
        <v>0</v>
      </c>
      <c r="F88" s="65">
        <v>0</v>
      </c>
    </row>
    <row r="89" spans="3:6">
      <c r="C89" t="s">
        <v>844</v>
      </c>
      <c r="D89" t="s">
        <v>410</v>
      </c>
      <c r="E89" s="65">
        <v>0</v>
      </c>
      <c r="F89" s="65">
        <v>0</v>
      </c>
    </row>
    <row r="90" spans="3:6">
      <c r="C90" t="s">
        <v>845</v>
      </c>
      <c r="D90" t="s">
        <v>846</v>
      </c>
      <c r="E90" s="65">
        <v>0</v>
      </c>
      <c r="F90" s="65">
        <v>0</v>
      </c>
    </row>
    <row r="91" spans="3:6">
      <c r="C91" t="s">
        <v>827</v>
      </c>
      <c r="D91" t="s">
        <v>828</v>
      </c>
      <c r="E91" s="65">
        <v>0</v>
      </c>
      <c r="F91" s="65">
        <v>0</v>
      </c>
    </row>
    <row r="92" spans="3:6">
      <c r="C92" t="s">
        <v>819</v>
      </c>
      <c r="D92" t="s">
        <v>820</v>
      </c>
      <c r="E92" s="65">
        <v>0</v>
      </c>
      <c r="F92" s="65">
        <v>0</v>
      </c>
    </row>
    <row r="93" spans="3:6">
      <c r="C93" t="s">
        <v>847</v>
      </c>
      <c r="D93" t="s">
        <v>848</v>
      </c>
      <c r="E93" s="65">
        <v>0</v>
      </c>
      <c r="F93" s="65">
        <v>0</v>
      </c>
    </row>
    <row r="94" spans="3:6">
      <c r="C94" t="s">
        <v>849</v>
      </c>
      <c r="D94" t="s">
        <v>824</v>
      </c>
      <c r="E94" s="65">
        <v>0</v>
      </c>
      <c r="F94" s="65">
        <v>0</v>
      </c>
    </row>
    <row r="95" spans="3:6">
      <c r="C95" t="s">
        <v>823</v>
      </c>
      <c r="D95" t="s">
        <v>824</v>
      </c>
      <c r="E95" s="65">
        <v>0</v>
      </c>
      <c r="F95" s="65">
        <v>0</v>
      </c>
    </row>
    <row r="96" spans="3:6">
      <c r="C96" t="s">
        <v>850</v>
      </c>
      <c r="D96" t="s">
        <v>851</v>
      </c>
      <c r="E96" s="65">
        <v>0</v>
      </c>
      <c r="F96" s="65">
        <v>0</v>
      </c>
    </row>
    <row r="97" spans="3:6">
      <c r="C97" t="s">
        <v>852</v>
      </c>
      <c r="D97" t="s">
        <v>853</v>
      </c>
      <c r="E97" s="65">
        <v>0</v>
      </c>
      <c r="F97" s="65">
        <v>0</v>
      </c>
    </row>
    <row r="98" spans="3:6">
      <c r="C98" t="s">
        <v>854</v>
      </c>
      <c r="D98" t="s">
        <v>855</v>
      </c>
      <c r="E98" s="65">
        <v>0</v>
      </c>
      <c r="F98" s="65">
        <v>0</v>
      </c>
    </row>
    <row r="99" spans="3:6">
      <c r="C99" t="s">
        <v>856</v>
      </c>
      <c r="D99" t="s">
        <v>857</v>
      </c>
      <c r="E99" s="65">
        <v>0</v>
      </c>
      <c r="F99" s="65">
        <v>0</v>
      </c>
    </row>
    <row r="100" spans="3:6">
      <c r="C100" t="s">
        <v>825</v>
      </c>
      <c r="D100" t="s">
        <v>826</v>
      </c>
      <c r="E100" s="65">
        <v>0</v>
      </c>
      <c r="F100" s="65">
        <v>0</v>
      </c>
    </row>
    <row r="101" spans="3:6">
      <c r="C101" t="s">
        <v>817</v>
      </c>
      <c r="D101" t="s">
        <v>818</v>
      </c>
      <c r="E101" s="65">
        <v>0</v>
      </c>
      <c r="F101" s="65">
        <v>0</v>
      </c>
    </row>
    <row r="102" spans="3:6">
      <c r="C102" t="s">
        <v>858</v>
      </c>
      <c r="D102" t="s">
        <v>859</v>
      </c>
      <c r="E102" s="65">
        <v>0</v>
      </c>
      <c r="F102" s="65">
        <v>0</v>
      </c>
    </row>
    <row r="103" spans="3:6">
      <c r="C103" t="s">
        <v>860</v>
      </c>
      <c r="D103" t="s">
        <v>822</v>
      </c>
      <c r="E103" s="65">
        <v>0</v>
      </c>
      <c r="F103" s="65">
        <v>0</v>
      </c>
    </row>
    <row r="104" spans="3:6">
      <c r="C104" t="s">
        <v>821</v>
      </c>
      <c r="D104" t="s">
        <v>822</v>
      </c>
      <c r="E104" s="65">
        <v>0</v>
      </c>
      <c r="F104" s="65">
        <v>0</v>
      </c>
    </row>
    <row r="105" spans="3:6">
      <c r="C105" t="s">
        <v>861</v>
      </c>
      <c r="D105" t="s">
        <v>862</v>
      </c>
      <c r="E105" s="65">
        <v>0</v>
      </c>
      <c r="F105" s="65">
        <v>0</v>
      </c>
    </row>
    <row r="106" spans="3:6">
      <c r="C106" t="s">
        <v>863</v>
      </c>
      <c r="D106" t="s">
        <v>864</v>
      </c>
      <c r="E106" s="65">
        <v>0</v>
      </c>
      <c r="F106" s="65">
        <v>0</v>
      </c>
    </row>
    <row r="107" spans="3:6">
      <c r="C107" t="s">
        <v>865</v>
      </c>
      <c r="D107" t="s">
        <v>866</v>
      </c>
      <c r="E107" s="65">
        <v>0</v>
      </c>
      <c r="F107" s="65">
        <v>0</v>
      </c>
    </row>
    <row r="108" spans="3:6">
      <c r="C108" t="s">
        <v>867</v>
      </c>
      <c r="D108" t="s">
        <v>868</v>
      </c>
      <c r="E108" s="65">
        <v>0</v>
      </c>
      <c r="F108" s="65">
        <v>0</v>
      </c>
    </row>
    <row r="109" spans="3:6">
      <c r="E109" s="65" t="s">
        <v>107</v>
      </c>
      <c r="F109" s="65" t="s">
        <v>107</v>
      </c>
    </row>
    <row r="110" spans="3:6">
      <c r="E110" s="65">
        <v>-9002450</v>
      </c>
      <c r="F110" s="65">
        <v>4148790</v>
      </c>
    </row>
    <row r="111" spans="3:6">
      <c r="E111" s="65" t="s">
        <v>97</v>
      </c>
      <c r="F111" s="65" t="s">
        <v>97</v>
      </c>
    </row>
    <row r="114" spans="3:6">
      <c r="C114" t="s">
        <v>110</v>
      </c>
    </row>
    <row r="115" spans="3:6">
      <c r="C115" t="s">
        <v>55</v>
      </c>
      <c r="D115" t="s">
        <v>56</v>
      </c>
      <c r="E115" s="65" t="s">
        <v>100</v>
      </c>
      <c r="F115" s="65" t="s">
        <v>787</v>
      </c>
    </row>
    <row r="116" spans="3:6">
      <c r="C116" t="s">
        <v>869</v>
      </c>
      <c r="D116" t="s">
        <v>111</v>
      </c>
      <c r="E116" s="65">
        <v>18791894.044488497</v>
      </c>
      <c r="F116" s="65">
        <v>9339957.7592364997</v>
      </c>
    </row>
    <row r="117" spans="3:6">
      <c r="C117" t="s">
        <v>870</v>
      </c>
      <c r="D117" t="s">
        <v>112</v>
      </c>
      <c r="E117" s="65">
        <v>10029</v>
      </c>
      <c r="F117" s="65">
        <v>0</v>
      </c>
    </row>
    <row r="118" spans="3:6">
      <c r="C118" t="s">
        <v>871</v>
      </c>
      <c r="D118" t="s">
        <v>113</v>
      </c>
      <c r="E118" s="65">
        <v>619326806.14285731</v>
      </c>
      <c r="F118" s="65">
        <v>47233879.571428597</v>
      </c>
    </row>
    <row r="119" spans="3:6">
      <c r="C119" t="s">
        <v>872</v>
      </c>
      <c r="D119" t="s">
        <v>114</v>
      </c>
      <c r="E119" s="65">
        <v>21028651.428460799</v>
      </c>
      <c r="F119" s="65">
        <v>441510.33011169999</v>
      </c>
    </row>
    <row r="120" spans="3:6">
      <c r="C120" t="s">
        <v>873</v>
      </c>
      <c r="D120" t="s">
        <v>115</v>
      </c>
      <c r="E120" s="65">
        <v>112834023.9999996</v>
      </c>
      <c r="F120" s="65">
        <v>9402835.3333333004</v>
      </c>
    </row>
    <row r="121" spans="3:6">
      <c r="C121" t="s">
        <v>874</v>
      </c>
      <c r="D121" t="s">
        <v>116</v>
      </c>
      <c r="E121" s="65">
        <v>7418904</v>
      </c>
      <c r="F121" s="65">
        <v>618242</v>
      </c>
    </row>
    <row r="122" spans="3:6">
      <c r="C122" t="s">
        <v>875</v>
      </c>
      <c r="D122" t="s">
        <v>117</v>
      </c>
      <c r="E122" s="65">
        <v>-21830667.137500901</v>
      </c>
      <c r="F122" s="65">
        <v>-11351586.6793242</v>
      </c>
    </row>
    <row r="123" spans="3:6">
      <c r="C123" t="s">
        <v>876</v>
      </c>
      <c r="D123" t="s">
        <v>118</v>
      </c>
      <c r="E123" s="65">
        <v>-3519746.8943961002</v>
      </c>
      <c r="F123" s="65">
        <v>0</v>
      </c>
    </row>
    <row r="124" spans="3:6">
      <c r="E124" s="65" t="s">
        <v>107</v>
      </c>
      <c r="F124" s="65" t="s">
        <v>107</v>
      </c>
    </row>
    <row r="125" spans="3:6">
      <c r="C125" t="s">
        <v>96</v>
      </c>
      <c r="E125" s="65">
        <v>754059894.58390939</v>
      </c>
      <c r="F125" s="65">
        <v>55684838.31478589</v>
      </c>
    </row>
    <row r="126" spans="3:6">
      <c r="E126" s="65" t="s">
        <v>97</v>
      </c>
      <c r="F126" s="65" t="s">
        <v>97</v>
      </c>
    </row>
    <row r="130" spans="3:6">
      <c r="C130" t="s">
        <v>119</v>
      </c>
    </row>
    <row r="131" spans="3:6">
      <c r="C131" t="s">
        <v>55</v>
      </c>
      <c r="D131" t="s">
        <v>56</v>
      </c>
      <c r="E131" s="65" t="s">
        <v>100</v>
      </c>
      <c r="F131" s="65" t="s">
        <v>787</v>
      </c>
    </row>
    <row r="132" spans="3:6">
      <c r="C132" t="s">
        <v>877</v>
      </c>
      <c r="D132" t="s">
        <v>121</v>
      </c>
      <c r="E132" s="65">
        <v>5216176.2100644</v>
      </c>
      <c r="F132" s="65">
        <v>460983.86916449998</v>
      </c>
    </row>
    <row r="133" spans="3:6">
      <c r="C133" t="s">
        <v>878</v>
      </c>
      <c r="D133" t="s">
        <v>122</v>
      </c>
      <c r="E133" s="65">
        <v>12541668.591391699</v>
      </c>
      <c r="F133" s="65">
        <v>1107028.648823</v>
      </c>
    </row>
    <row r="134" spans="3:6">
      <c r="C134" t="s">
        <v>879</v>
      </c>
      <c r="D134" t="s">
        <v>123</v>
      </c>
      <c r="E134" s="65">
        <v>0</v>
      </c>
      <c r="F134" s="65">
        <v>0</v>
      </c>
    </row>
    <row r="135" spans="3:6">
      <c r="C135" t="s">
        <v>880</v>
      </c>
      <c r="D135" t="s">
        <v>124</v>
      </c>
      <c r="E135" s="65">
        <v>242779.18114320002</v>
      </c>
      <c r="F135" s="65">
        <v>27919.605831500001</v>
      </c>
    </row>
    <row r="136" spans="3:6">
      <c r="C136" t="s">
        <v>881</v>
      </c>
      <c r="D136" t="s">
        <v>125</v>
      </c>
      <c r="E136" s="65">
        <v>5016934.8842781009</v>
      </c>
      <c r="F136" s="65">
        <v>474851.42959090002</v>
      </c>
    </row>
    <row r="137" spans="3:6">
      <c r="C137" t="s">
        <v>882</v>
      </c>
      <c r="D137" t="s">
        <v>126</v>
      </c>
      <c r="E137" s="65">
        <v>24000</v>
      </c>
      <c r="F137" s="65">
        <v>2000</v>
      </c>
    </row>
    <row r="138" spans="3:6">
      <c r="C138" t="s">
        <v>883</v>
      </c>
      <c r="D138" t="s">
        <v>127</v>
      </c>
      <c r="E138" s="65">
        <v>0</v>
      </c>
      <c r="F138" s="65">
        <v>0</v>
      </c>
    </row>
    <row r="139" spans="3:6">
      <c r="C139" t="s">
        <v>884</v>
      </c>
      <c r="D139" t="s">
        <v>128</v>
      </c>
      <c r="E139" s="65">
        <v>3757889.2795841</v>
      </c>
      <c r="F139" s="65">
        <v>395243.5260294</v>
      </c>
    </row>
    <row r="140" spans="3:6">
      <c r="C140" t="s">
        <v>885</v>
      </c>
      <c r="D140" t="s">
        <v>129</v>
      </c>
      <c r="E140" s="65">
        <v>17069789.076555301</v>
      </c>
      <c r="F140" s="65">
        <v>1780810.8077707</v>
      </c>
    </row>
    <row r="141" spans="3:6">
      <c r="C141" t="s">
        <v>886</v>
      </c>
      <c r="D141" t="s">
        <v>130</v>
      </c>
      <c r="E141" s="65">
        <v>95399.26870510001</v>
      </c>
      <c r="F141" s="65">
        <v>8010.6256468000001</v>
      </c>
    </row>
    <row r="142" spans="3:6">
      <c r="C142" t="s">
        <v>887</v>
      </c>
      <c r="D142" t="s">
        <v>131</v>
      </c>
      <c r="E142" s="65">
        <v>95399.26870510001</v>
      </c>
      <c r="F142" s="65">
        <v>8010.6256468000001</v>
      </c>
    </row>
    <row r="143" spans="3:6">
      <c r="C143" t="s">
        <v>888</v>
      </c>
      <c r="D143" t="s">
        <v>132</v>
      </c>
      <c r="E143" s="65">
        <v>0</v>
      </c>
      <c r="F143" s="65">
        <v>0</v>
      </c>
    </row>
    <row r="144" spans="3:6">
      <c r="C144" t="s">
        <v>889</v>
      </c>
      <c r="D144" t="s">
        <v>133</v>
      </c>
      <c r="E144" s="65">
        <v>28383420.219375297</v>
      </c>
      <c r="F144" s="65">
        <v>2386257.5984383998</v>
      </c>
    </row>
    <row r="145" spans="3:6">
      <c r="C145" t="s">
        <v>890</v>
      </c>
      <c r="D145" t="s">
        <v>134</v>
      </c>
      <c r="E145" s="65">
        <v>0</v>
      </c>
      <c r="F145" s="65">
        <v>0</v>
      </c>
    </row>
    <row r="146" spans="3:6">
      <c r="C146" t="s">
        <v>891</v>
      </c>
      <c r="D146" t="s">
        <v>135</v>
      </c>
      <c r="E146" s="65">
        <v>9153021.8127884995</v>
      </c>
      <c r="F146" s="65">
        <v>845740.13228350005</v>
      </c>
    </row>
    <row r="147" spans="3:6">
      <c r="C147" t="s">
        <v>892</v>
      </c>
      <c r="D147" t="s">
        <v>136</v>
      </c>
      <c r="E147" s="65">
        <v>0</v>
      </c>
      <c r="F147" s="65">
        <v>0</v>
      </c>
    </row>
    <row r="148" spans="3:6">
      <c r="C148" t="s">
        <v>893</v>
      </c>
      <c r="D148" t="s">
        <v>137</v>
      </c>
      <c r="E148" s="65">
        <v>0</v>
      </c>
      <c r="F148" s="65">
        <v>0</v>
      </c>
    </row>
    <row r="149" spans="3:6">
      <c r="C149" t="s">
        <v>894</v>
      </c>
      <c r="D149" t="s">
        <v>138</v>
      </c>
      <c r="E149" s="65">
        <v>1508579.7997991</v>
      </c>
      <c r="F149" s="65">
        <v>133108.9338724</v>
      </c>
    </row>
    <row r="150" spans="3:6">
      <c r="C150" t="s">
        <v>895</v>
      </c>
      <c r="D150" t="s">
        <v>139</v>
      </c>
      <c r="E150" s="65">
        <v>31342539.825929593</v>
      </c>
      <c r="F150" s="65">
        <v>1867433.1715480001</v>
      </c>
    </row>
    <row r="151" spans="3:6">
      <c r="C151" t="s">
        <v>896</v>
      </c>
      <c r="D151" t="s">
        <v>897</v>
      </c>
      <c r="E151" s="65">
        <v>0</v>
      </c>
      <c r="F151" s="65">
        <v>0</v>
      </c>
    </row>
    <row r="152" spans="3:6">
      <c r="C152" t="s">
        <v>898</v>
      </c>
      <c r="D152" t="s">
        <v>140</v>
      </c>
      <c r="E152" s="65">
        <v>1262826.9527146001</v>
      </c>
      <c r="F152" s="65">
        <v>91557.165967099994</v>
      </c>
    </row>
    <row r="153" spans="3:6">
      <c r="C153" t="s">
        <v>872</v>
      </c>
      <c r="D153" t="s">
        <v>114</v>
      </c>
      <c r="E153" s="65">
        <v>21028651.428460799</v>
      </c>
      <c r="F153" s="65">
        <v>441510.33011169999</v>
      </c>
    </row>
    <row r="154" spans="3:6">
      <c r="C154" t="s">
        <v>872</v>
      </c>
      <c r="D154" t="s">
        <v>114</v>
      </c>
      <c r="E154" s="65">
        <v>-21028651.428460799</v>
      </c>
      <c r="F154" s="65">
        <v>-441510.33011169999</v>
      </c>
    </row>
    <row r="155" spans="3:6">
      <c r="C155" t="s">
        <v>899</v>
      </c>
      <c r="D155" t="s">
        <v>141</v>
      </c>
      <c r="E155" s="65">
        <v>316344.39457619993</v>
      </c>
      <c r="F155" s="65">
        <v>32446.013619000001</v>
      </c>
    </row>
    <row r="156" spans="3:6">
      <c r="C156" t="s">
        <v>900</v>
      </c>
      <c r="D156" t="s">
        <v>142</v>
      </c>
      <c r="E156" s="65">
        <v>0</v>
      </c>
      <c r="F156" s="65">
        <v>0</v>
      </c>
    </row>
    <row r="157" spans="3:6">
      <c r="C157" t="s">
        <v>901</v>
      </c>
      <c r="D157" t="s">
        <v>143</v>
      </c>
      <c r="E157" s="65">
        <v>851195.2737146999</v>
      </c>
      <c r="F157" s="65">
        <v>64057.240669500003</v>
      </c>
    </row>
    <row r="158" spans="3:6">
      <c r="C158" t="s">
        <v>902</v>
      </c>
      <c r="D158" t="s">
        <v>144</v>
      </c>
      <c r="E158" s="65">
        <v>0</v>
      </c>
      <c r="F158" s="65">
        <v>0</v>
      </c>
    </row>
    <row r="159" spans="3:6">
      <c r="C159" t="s">
        <v>903</v>
      </c>
      <c r="D159" t="s">
        <v>145</v>
      </c>
      <c r="E159" s="65">
        <v>1829305.6412715998</v>
      </c>
      <c r="F159" s="65">
        <v>164815.84907180001</v>
      </c>
    </row>
    <row r="160" spans="3:6">
      <c r="C160" t="s">
        <v>904</v>
      </c>
      <c r="D160" t="s">
        <v>146</v>
      </c>
      <c r="E160" s="65">
        <v>1047958.1930187002</v>
      </c>
      <c r="F160" s="65">
        <v>95858.623429900006</v>
      </c>
    </row>
    <row r="161" spans="3:6">
      <c r="C161" t="s">
        <v>905</v>
      </c>
      <c r="D161" t="s">
        <v>147</v>
      </c>
      <c r="E161" s="65">
        <v>0</v>
      </c>
      <c r="F161" s="65">
        <v>0</v>
      </c>
    </row>
    <row r="162" spans="3:6">
      <c r="C162" t="s">
        <v>906</v>
      </c>
      <c r="D162" t="s">
        <v>148</v>
      </c>
      <c r="E162" s="65">
        <v>0</v>
      </c>
      <c r="F162" s="65">
        <v>0</v>
      </c>
    </row>
    <row r="163" spans="3:6">
      <c r="C163" t="s">
        <v>907</v>
      </c>
      <c r="D163" t="s">
        <v>149</v>
      </c>
      <c r="E163" s="65">
        <v>0</v>
      </c>
      <c r="F163" s="65">
        <v>0</v>
      </c>
    </row>
    <row r="164" spans="3:6">
      <c r="C164" t="s">
        <v>908</v>
      </c>
      <c r="D164" t="s">
        <v>150</v>
      </c>
      <c r="E164" s="65">
        <v>0</v>
      </c>
      <c r="F164" s="65">
        <v>0</v>
      </c>
    </row>
    <row r="165" spans="3:6">
      <c r="C165" t="s">
        <v>909</v>
      </c>
      <c r="D165" t="s">
        <v>151</v>
      </c>
      <c r="E165" s="65">
        <v>0</v>
      </c>
      <c r="F165" s="65">
        <v>0</v>
      </c>
    </row>
    <row r="166" spans="3:6">
      <c r="C166" t="s">
        <v>910</v>
      </c>
      <c r="D166" t="s">
        <v>152</v>
      </c>
      <c r="E166" s="65">
        <v>2098878.4482710999</v>
      </c>
      <c r="F166" s="65">
        <v>176410.373712</v>
      </c>
    </row>
    <row r="167" spans="3:6">
      <c r="C167" t="s">
        <v>911</v>
      </c>
      <c r="D167" t="s">
        <v>153</v>
      </c>
      <c r="E167" s="65">
        <v>463601.15131130011</v>
      </c>
      <c r="F167" s="65">
        <v>28529.584244199999</v>
      </c>
    </row>
    <row r="168" spans="3:6">
      <c r="C168" t="s">
        <v>912</v>
      </c>
      <c r="D168" t="s">
        <v>154</v>
      </c>
      <c r="E168" s="65">
        <v>0</v>
      </c>
      <c r="F168" s="65">
        <v>0</v>
      </c>
    </row>
    <row r="169" spans="3:6">
      <c r="C169" t="s">
        <v>913</v>
      </c>
      <c r="D169" t="s">
        <v>155</v>
      </c>
      <c r="E169" s="65">
        <v>0</v>
      </c>
      <c r="F169" s="65">
        <v>0</v>
      </c>
    </row>
    <row r="170" spans="3:6">
      <c r="C170" t="s">
        <v>914</v>
      </c>
      <c r="D170" t="s">
        <v>156</v>
      </c>
      <c r="E170" s="65">
        <v>1910961.4909816002</v>
      </c>
      <c r="F170" s="65">
        <v>164317.3783943</v>
      </c>
    </row>
    <row r="171" spans="3:6">
      <c r="C171" t="s">
        <v>915</v>
      </c>
      <c r="D171" t="s">
        <v>157</v>
      </c>
      <c r="E171" s="65">
        <v>0</v>
      </c>
      <c r="F171" s="65">
        <v>0</v>
      </c>
    </row>
    <row r="172" spans="3:6">
      <c r="C172" t="s">
        <v>916</v>
      </c>
      <c r="D172" t="s">
        <v>158</v>
      </c>
      <c r="E172" s="65">
        <v>0</v>
      </c>
      <c r="F172" s="65">
        <v>0</v>
      </c>
    </row>
    <row r="173" spans="3:6">
      <c r="C173" t="s">
        <v>917</v>
      </c>
      <c r="D173" t="s">
        <v>159</v>
      </c>
      <c r="E173" s="65">
        <v>0</v>
      </c>
      <c r="F173" s="65">
        <v>0</v>
      </c>
    </row>
    <row r="174" spans="3:6">
      <c r="C174" t="s">
        <v>918</v>
      </c>
      <c r="D174" t="s">
        <v>160</v>
      </c>
      <c r="E174" s="65">
        <v>0</v>
      </c>
      <c r="F174" s="65">
        <v>0</v>
      </c>
    </row>
    <row r="175" spans="3:6">
      <c r="C175" t="s">
        <v>919</v>
      </c>
      <c r="D175" t="s">
        <v>161</v>
      </c>
      <c r="E175" s="65">
        <v>2059163.9032586003</v>
      </c>
      <c r="F175" s="65">
        <v>166582.85792549999</v>
      </c>
    </row>
    <row r="176" spans="3:6">
      <c r="C176" t="s">
        <v>920</v>
      </c>
      <c r="D176" t="s">
        <v>162</v>
      </c>
      <c r="E176" s="65">
        <v>24198.999999600001</v>
      </c>
      <c r="F176" s="65">
        <v>1633.3333333</v>
      </c>
    </row>
    <row r="177" spans="3:6">
      <c r="C177" t="s">
        <v>921</v>
      </c>
      <c r="D177" t="s">
        <v>163</v>
      </c>
      <c r="E177" s="65">
        <v>0</v>
      </c>
      <c r="F177" s="65">
        <v>0</v>
      </c>
    </row>
    <row r="178" spans="3:6">
      <c r="C178" t="s">
        <v>922</v>
      </c>
      <c r="D178" t="s">
        <v>164</v>
      </c>
      <c r="E178" s="65">
        <v>1070859.0143557002</v>
      </c>
      <c r="F178" s="65">
        <v>89978.619578500002</v>
      </c>
    </row>
    <row r="179" spans="3:6">
      <c r="C179" t="s">
        <v>923</v>
      </c>
      <c r="D179" t="s">
        <v>165</v>
      </c>
      <c r="E179" s="65">
        <v>3812168.7458656002</v>
      </c>
      <c r="F179" s="65">
        <v>324163.9777934</v>
      </c>
    </row>
    <row r="180" spans="3:6">
      <c r="C180" t="s">
        <v>924</v>
      </c>
      <c r="D180" t="s">
        <v>166</v>
      </c>
      <c r="E180" s="65">
        <v>0</v>
      </c>
      <c r="F180" s="65">
        <v>0</v>
      </c>
    </row>
    <row r="181" spans="3:6">
      <c r="C181" t="s">
        <v>925</v>
      </c>
      <c r="D181" t="s">
        <v>167</v>
      </c>
      <c r="E181" s="65">
        <v>0</v>
      </c>
      <c r="F181" s="65">
        <v>0</v>
      </c>
    </row>
    <row r="182" spans="3:6">
      <c r="C182" t="s">
        <v>926</v>
      </c>
      <c r="D182" t="s">
        <v>168</v>
      </c>
      <c r="E182" s="65">
        <v>1452182.4221758998</v>
      </c>
      <c r="F182" s="65">
        <v>119001.7203413</v>
      </c>
    </row>
    <row r="183" spans="3:6">
      <c r="C183" t="s">
        <v>927</v>
      </c>
      <c r="D183" t="s">
        <v>169</v>
      </c>
      <c r="E183" s="65">
        <v>1162918.6170009</v>
      </c>
      <c r="F183" s="65">
        <v>98404.624770299997</v>
      </c>
    </row>
    <row r="184" spans="3:6">
      <c r="C184" t="s">
        <v>928</v>
      </c>
      <c r="D184" t="s">
        <v>170</v>
      </c>
      <c r="E184" s="65">
        <v>0</v>
      </c>
      <c r="F184" s="65">
        <v>0</v>
      </c>
    </row>
    <row r="185" spans="3:6">
      <c r="C185" t="s">
        <v>929</v>
      </c>
      <c r="D185" t="s">
        <v>171</v>
      </c>
      <c r="E185" s="65">
        <v>1982905.0906149002</v>
      </c>
      <c r="F185" s="65">
        <v>165988.4894969</v>
      </c>
    </row>
    <row r="186" spans="3:6">
      <c r="C186" t="s">
        <v>930</v>
      </c>
      <c r="D186" t="s">
        <v>172</v>
      </c>
      <c r="E186" s="65">
        <v>8191830.0697448999</v>
      </c>
      <c r="F186" s="65">
        <v>665066.99476819998</v>
      </c>
    </row>
    <row r="187" spans="3:6">
      <c r="C187" t="s">
        <v>931</v>
      </c>
      <c r="D187" t="s">
        <v>173</v>
      </c>
      <c r="E187" s="65">
        <v>888060.50732609991</v>
      </c>
      <c r="F187" s="65">
        <v>75982.579007299995</v>
      </c>
    </row>
    <row r="188" spans="3:6">
      <c r="C188" t="s">
        <v>932</v>
      </c>
      <c r="D188" t="s">
        <v>174</v>
      </c>
      <c r="E188" s="65">
        <v>2444242.2221249999</v>
      </c>
      <c r="F188" s="65">
        <v>204339.20002389999</v>
      </c>
    </row>
    <row r="189" spans="3:6">
      <c r="C189" t="s">
        <v>933</v>
      </c>
      <c r="D189" t="s">
        <v>175</v>
      </c>
      <c r="E189" s="65">
        <v>5788842.3555917013</v>
      </c>
      <c r="F189" s="65">
        <v>490705.10069460003</v>
      </c>
    </row>
    <row r="190" spans="3:6">
      <c r="C190" t="s">
        <v>934</v>
      </c>
      <c r="D190" t="s">
        <v>176</v>
      </c>
      <c r="E190" s="65">
        <v>0</v>
      </c>
      <c r="F190" s="65">
        <v>0</v>
      </c>
    </row>
    <row r="191" spans="3:6">
      <c r="C191" t="s">
        <v>935</v>
      </c>
      <c r="D191" t="s">
        <v>177</v>
      </c>
      <c r="E191" s="65">
        <v>4400120.1995865004</v>
      </c>
      <c r="F191" s="65">
        <v>364608.23481390002</v>
      </c>
    </row>
    <row r="192" spans="3:6">
      <c r="C192" t="s">
        <v>936</v>
      </c>
      <c r="D192" t="s">
        <v>178</v>
      </c>
      <c r="E192" s="65">
        <v>377004</v>
      </c>
      <c r="F192" s="65">
        <v>31417</v>
      </c>
    </row>
    <row r="193" spans="3:6">
      <c r="C193" t="s">
        <v>937</v>
      </c>
      <c r="D193" t="s">
        <v>179</v>
      </c>
      <c r="E193" s="65">
        <v>0</v>
      </c>
      <c r="F193" s="65">
        <v>0</v>
      </c>
    </row>
    <row r="194" spans="3:6">
      <c r="C194" t="s">
        <v>938</v>
      </c>
      <c r="D194" t="s">
        <v>180</v>
      </c>
      <c r="E194" s="65">
        <v>456883.31415209995</v>
      </c>
      <c r="F194" s="65">
        <v>37629.754036600003</v>
      </c>
    </row>
    <row r="195" spans="3:6">
      <c r="C195" t="s">
        <v>939</v>
      </c>
      <c r="D195" t="s">
        <v>181</v>
      </c>
      <c r="E195" s="65">
        <v>2792025.6060074</v>
      </c>
      <c r="F195" s="65">
        <v>234385.109023</v>
      </c>
    </row>
    <row r="196" spans="3:6">
      <c r="C196" t="s">
        <v>940</v>
      </c>
      <c r="D196" t="s">
        <v>182</v>
      </c>
      <c r="E196" s="65">
        <v>0</v>
      </c>
      <c r="F196" s="65">
        <v>0</v>
      </c>
    </row>
    <row r="197" spans="3:6">
      <c r="C197" t="s">
        <v>941</v>
      </c>
      <c r="D197" t="s">
        <v>183</v>
      </c>
      <c r="E197" s="65">
        <v>40871183.194478393</v>
      </c>
      <c r="F197" s="65">
        <v>3411539.2640002999</v>
      </c>
    </row>
    <row r="198" spans="3:6">
      <c r="C198" t="s">
        <v>942</v>
      </c>
      <c r="D198" t="s">
        <v>184</v>
      </c>
      <c r="E198" s="65">
        <v>6062512.6919718999</v>
      </c>
      <c r="F198" s="65">
        <v>507197.27252120001</v>
      </c>
    </row>
    <row r="199" spans="3:6">
      <c r="C199" t="s">
        <v>943</v>
      </c>
      <c r="D199" t="s">
        <v>185</v>
      </c>
      <c r="E199" s="65">
        <v>317666.4070216</v>
      </c>
      <c r="F199" s="65">
        <v>26655.212501400001</v>
      </c>
    </row>
    <row r="200" spans="3:6">
      <c r="C200" t="s">
        <v>944</v>
      </c>
      <c r="D200" t="s">
        <v>186</v>
      </c>
      <c r="E200" s="65">
        <v>1415406.5705915997</v>
      </c>
      <c r="F200" s="65">
        <v>117950.5475493</v>
      </c>
    </row>
    <row r="201" spans="3:6">
      <c r="C201" t="s">
        <v>945</v>
      </c>
      <c r="D201" t="s">
        <v>187</v>
      </c>
      <c r="E201" s="65">
        <v>671036.93565939995</v>
      </c>
      <c r="F201" s="65">
        <v>57031.604415100002</v>
      </c>
    </row>
    <row r="202" spans="3:6">
      <c r="C202" t="s">
        <v>946</v>
      </c>
      <c r="D202" t="s">
        <v>188</v>
      </c>
      <c r="E202" s="65">
        <v>0</v>
      </c>
      <c r="F202" s="65">
        <v>0</v>
      </c>
    </row>
    <row r="203" spans="3:6">
      <c r="C203" t="s">
        <v>947</v>
      </c>
      <c r="D203" t="s">
        <v>189</v>
      </c>
      <c r="E203" s="65">
        <v>0</v>
      </c>
      <c r="F203" s="65">
        <v>0</v>
      </c>
    </row>
    <row r="204" spans="3:6">
      <c r="C204" t="s">
        <v>948</v>
      </c>
      <c r="D204" t="s">
        <v>190</v>
      </c>
      <c r="E204" s="65">
        <v>4394426.2944155997</v>
      </c>
      <c r="F204" s="65">
        <v>347086.8997214</v>
      </c>
    </row>
    <row r="205" spans="3:6">
      <c r="C205" t="s">
        <v>949</v>
      </c>
      <c r="D205" t="s">
        <v>191</v>
      </c>
      <c r="E205" s="65">
        <v>29174252.090180799</v>
      </c>
      <c r="F205" s="65">
        <v>2444298.2362452</v>
      </c>
    </row>
    <row r="206" spans="3:6">
      <c r="C206" t="s">
        <v>950</v>
      </c>
      <c r="D206" t="s">
        <v>192</v>
      </c>
      <c r="E206" s="65">
        <v>6082183.067214001</v>
      </c>
      <c r="F206" s="65">
        <v>562792.63471110002</v>
      </c>
    </row>
    <row r="207" spans="3:6">
      <c r="C207" t="s">
        <v>951</v>
      </c>
      <c r="D207" t="s">
        <v>193</v>
      </c>
      <c r="E207" s="65">
        <v>0</v>
      </c>
      <c r="F207" s="65">
        <v>0</v>
      </c>
    </row>
    <row r="208" spans="3:6">
      <c r="C208" t="s">
        <v>952</v>
      </c>
      <c r="D208" t="s">
        <v>194</v>
      </c>
      <c r="E208" s="65">
        <v>0</v>
      </c>
      <c r="F208" s="65">
        <v>0</v>
      </c>
    </row>
    <row r="209" spans="3:6">
      <c r="C209" t="s">
        <v>953</v>
      </c>
      <c r="D209" t="s">
        <v>195</v>
      </c>
      <c r="E209" s="65">
        <v>44329207.177010804</v>
      </c>
      <c r="F209" s="65">
        <v>3610478.2141871001</v>
      </c>
    </row>
    <row r="210" spans="3:6">
      <c r="C210" t="s">
        <v>954</v>
      </c>
      <c r="D210" t="s">
        <v>196</v>
      </c>
      <c r="E210" s="65">
        <v>4435357.9282233994</v>
      </c>
      <c r="F210" s="65">
        <v>153403.5066811</v>
      </c>
    </row>
    <row r="211" spans="3:6">
      <c r="C211" t="s">
        <v>955</v>
      </c>
      <c r="D211" t="s">
        <v>197</v>
      </c>
      <c r="E211" s="65">
        <v>0</v>
      </c>
      <c r="F211" s="65">
        <v>0</v>
      </c>
    </row>
    <row r="212" spans="3:6">
      <c r="C212" t="s">
        <v>956</v>
      </c>
      <c r="D212" t="s">
        <v>198</v>
      </c>
      <c r="E212" s="65">
        <v>0</v>
      </c>
      <c r="F212" s="65">
        <v>0</v>
      </c>
    </row>
    <row r="213" spans="3:6">
      <c r="C213" t="s">
        <v>957</v>
      </c>
      <c r="D213" t="s">
        <v>199</v>
      </c>
      <c r="E213" s="65">
        <v>335002</v>
      </c>
      <c r="F213" s="65">
        <v>13000</v>
      </c>
    </row>
    <row r="214" spans="3:6">
      <c r="C214" t="s">
        <v>958</v>
      </c>
      <c r="D214" t="s">
        <v>200</v>
      </c>
      <c r="E214" s="65">
        <v>0</v>
      </c>
      <c r="F214" s="65">
        <v>0</v>
      </c>
    </row>
    <row r="215" spans="3:6">
      <c r="C215" t="s">
        <v>959</v>
      </c>
      <c r="D215" t="s">
        <v>201</v>
      </c>
      <c r="E215" s="65">
        <v>0</v>
      </c>
      <c r="F215" s="65">
        <v>0</v>
      </c>
    </row>
    <row r="216" spans="3:6">
      <c r="C216" t="s">
        <v>960</v>
      </c>
      <c r="D216" t="s">
        <v>202</v>
      </c>
      <c r="E216" s="65">
        <v>77776368.792357996</v>
      </c>
      <c r="F216" s="65">
        <v>6524414.9561860999</v>
      </c>
    </row>
    <row r="217" spans="3:6">
      <c r="C217" t="s">
        <v>961</v>
      </c>
      <c r="D217" t="s">
        <v>203</v>
      </c>
      <c r="E217" s="65">
        <v>6241312.1753683994</v>
      </c>
      <c r="F217" s="65">
        <v>561693.60566670005</v>
      </c>
    </row>
    <row r="218" spans="3:6">
      <c r="C218" t="s">
        <v>962</v>
      </c>
      <c r="D218" t="s">
        <v>204</v>
      </c>
      <c r="E218" s="65">
        <v>-58930990.187036708</v>
      </c>
      <c r="F218" s="65">
        <v>-5001705.4754798003</v>
      </c>
    </row>
    <row r="219" spans="3:6">
      <c r="C219" t="s">
        <v>963</v>
      </c>
      <c r="D219" t="s">
        <v>205</v>
      </c>
      <c r="E219" s="65">
        <v>34025044.9246388</v>
      </c>
      <c r="F219" s="65">
        <v>2931479.9405022999</v>
      </c>
    </row>
    <row r="220" spans="3:6">
      <c r="C220" t="s">
        <v>964</v>
      </c>
      <c r="D220" t="s">
        <v>206</v>
      </c>
      <c r="E220" s="65">
        <v>45235351.878773898</v>
      </c>
      <c r="F220" s="65">
        <v>3436377.89</v>
      </c>
    </row>
    <row r="221" spans="3:6">
      <c r="C221" t="s">
        <v>965</v>
      </c>
      <c r="D221" t="s">
        <v>207</v>
      </c>
      <c r="E221" s="65">
        <v>22207377.419737503</v>
      </c>
      <c r="F221" s="65">
        <v>2448313.9910006998</v>
      </c>
    </row>
    <row r="222" spans="3:6">
      <c r="C222" t="s">
        <v>966</v>
      </c>
      <c r="D222" t="s">
        <v>208</v>
      </c>
      <c r="E222" s="65">
        <v>38729192.992128499</v>
      </c>
      <c r="F222" s="65">
        <v>4847441.3870545002</v>
      </c>
    </row>
    <row r="223" spans="3:6">
      <c r="C223" t="s">
        <v>967</v>
      </c>
      <c r="D223" t="s">
        <v>209</v>
      </c>
      <c r="E223" s="65">
        <v>0</v>
      </c>
      <c r="F223" s="65">
        <v>0</v>
      </c>
    </row>
    <row r="224" spans="3:6">
      <c r="C224" t="s">
        <v>968</v>
      </c>
      <c r="D224" t="s">
        <v>210</v>
      </c>
      <c r="E224" s="65">
        <v>941167.2248059999</v>
      </c>
      <c r="F224" s="65">
        <v>86763.935400500006</v>
      </c>
    </row>
    <row r="225" spans="3:6">
      <c r="C225" t="s">
        <v>969</v>
      </c>
      <c r="D225" t="s">
        <v>211</v>
      </c>
      <c r="E225" s="65">
        <v>0</v>
      </c>
      <c r="F225" s="65">
        <v>0</v>
      </c>
    </row>
    <row r="226" spans="3:6">
      <c r="C226" t="s">
        <v>970</v>
      </c>
      <c r="D226" t="s">
        <v>212</v>
      </c>
      <c r="E226" s="65">
        <v>107999.99999960003</v>
      </c>
      <c r="F226" s="65">
        <v>2333.3333333</v>
      </c>
    </row>
    <row r="227" spans="3:6">
      <c r="C227" t="s">
        <v>971</v>
      </c>
      <c r="D227" t="s">
        <v>213</v>
      </c>
      <c r="E227" s="65">
        <v>18184542.434035003</v>
      </c>
      <c r="F227" s="65">
        <v>2176897.8939887001</v>
      </c>
    </row>
    <row r="228" spans="3:6">
      <c r="C228" t="s">
        <v>972</v>
      </c>
      <c r="D228" t="s">
        <v>214</v>
      </c>
      <c r="E228" s="65">
        <v>1859073.4800000002</v>
      </c>
      <c r="F228" s="65">
        <v>154922.79</v>
      </c>
    </row>
    <row r="229" spans="3:6">
      <c r="C229" t="s">
        <v>973</v>
      </c>
      <c r="D229" t="s">
        <v>215</v>
      </c>
      <c r="E229" s="65">
        <v>0</v>
      </c>
      <c r="F229" s="65">
        <v>0</v>
      </c>
    </row>
    <row r="230" spans="3:6">
      <c r="C230" t="s">
        <v>974</v>
      </c>
      <c r="D230" t="s">
        <v>216</v>
      </c>
      <c r="E230" s="65">
        <v>2054799.5711782998</v>
      </c>
      <c r="F230" s="65">
        <v>162582.93025999999</v>
      </c>
    </row>
    <row r="231" spans="3:6">
      <c r="C231" t="s">
        <v>975</v>
      </c>
      <c r="D231" t="s">
        <v>219</v>
      </c>
      <c r="E231" s="65">
        <v>0</v>
      </c>
      <c r="F231" s="65">
        <v>0</v>
      </c>
    </row>
    <row r="232" spans="3:6">
      <c r="C232" t="s">
        <v>976</v>
      </c>
      <c r="D232" t="s">
        <v>220</v>
      </c>
      <c r="E232" s="65">
        <v>0</v>
      </c>
      <c r="F232" s="65">
        <v>0</v>
      </c>
    </row>
    <row r="233" spans="3:6">
      <c r="C233" t="s">
        <v>977</v>
      </c>
      <c r="D233" t="s">
        <v>221</v>
      </c>
      <c r="E233" s="65">
        <v>1777302</v>
      </c>
      <c r="F233" s="65">
        <v>148103</v>
      </c>
    </row>
    <row r="234" spans="3:6">
      <c r="C234" t="s">
        <v>978</v>
      </c>
      <c r="D234" t="s">
        <v>222</v>
      </c>
      <c r="E234" s="65">
        <v>0</v>
      </c>
      <c r="F234" s="65">
        <v>0</v>
      </c>
    </row>
    <row r="235" spans="3:6">
      <c r="C235" t="s">
        <v>979</v>
      </c>
      <c r="D235" t="s">
        <v>223</v>
      </c>
      <c r="E235" s="65">
        <v>-1926608.8743999999</v>
      </c>
      <c r="F235" s="65">
        <v>-297911.90551999997</v>
      </c>
    </row>
    <row r="236" spans="3:6">
      <c r="C236" t="s">
        <v>980</v>
      </c>
      <c r="D236" t="s">
        <v>224</v>
      </c>
      <c r="E236" s="65">
        <v>-4293119</v>
      </c>
      <c r="F236" s="65">
        <v>-1600917</v>
      </c>
    </row>
    <row r="237" spans="3:6">
      <c r="C237" t="s">
        <v>981</v>
      </c>
      <c r="D237" t="s">
        <v>225</v>
      </c>
      <c r="E237" s="65">
        <v>32543554.611974604</v>
      </c>
      <c r="F237" s="65">
        <v>1451323.3010356</v>
      </c>
    </row>
    <row r="238" spans="3:6">
      <c r="C238" t="s">
        <v>982</v>
      </c>
      <c r="D238" t="s">
        <v>226</v>
      </c>
      <c r="E238" s="65">
        <v>0</v>
      </c>
      <c r="F238" s="65">
        <v>0</v>
      </c>
    </row>
    <row r="239" spans="3:6">
      <c r="C239" t="s">
        <v>983</v>
      </c>
      <c r="E239" s="65">
        <v>56931</v>
      </c>
      <c r="F239" s="65">
        <v>0</v>
      </c>
    </row>
    <row r="240" spans="3:6">
      <c r="E240" s="65" t="s">
        <v>107</v>
      </c>
      <c r="F240" s="65" t="s">
        <v>107</v>
      </c>
    </row>
    <row r="241" spans="3:6">
      <c r="C241" t="s">
        <v>96</v>
      </c>
      <c r="E241" s="65">
        <v>515809608.83231366</v>
      </c>
      <c r="F241" s="65">
        <v>42668826.765322201</v>
      </c>
    </row>
    <row r="242" spans="3:6">
      <c r="E242" s="65" t="s">
        <v>97</v>
      </c>
      <c r="F242" s="65" t="s">
        <v>97</v>
      </c>
    </row>
    <row r="246" spans="3:6">
      <c r="C246" t="s">
        <v>228</v>
      </c>
    </row>
    <row r="247" spans="3:6">
      <c r="C247" t="s">
        <v>55</v>
      </c>
      <c r="D247" t="s">
        <v>56</v>
      </c>
      <c r="E247" s="65" t="s">
        <v>100</v>
      </c>
      <c r="F247" s="65" t="s">
        <v>787</v>
      </c>
    </row>
    <row r="248" spans="3:6">
      <c r="C248" t="s">
        <v>984</v>
      </c>
      <c r="D248" t="s">
        <v>229</v>
      </c>
      <c r="E248" s="65">
        <v>426210856.69759178</v>
      </c>
      <c r="F248" s="65">
        <v>36542548.618281104</v>
      </c>
    </row>
    <row r="249" spans="3:6">
      <c r="C249" t="s">
        <v>985</v>
      </c>
      <c r="D249" t="s">
        <v>230</v>
      </c>
      <c r="E249" s="65">
        <v>0</v>
      </c>
      <c r="F249" s="65">
        <v>0</v>
      </c>
    </row>
    <row r="250" spans="3:6">
      <c r="C250" t="s">
        <v>986</v>
      </c>
      <c r="D250" t="s">
        <v>231</v>
      </c>
      <c r="E250" s="65">
        <v>36648156.206978805</v>
      </c>
      <c r="F250" s="65">
        <v>3131050.9664149</v>
      </c>
    </row>
    <row r="251" spans="3:6">
      <c r="C251" t="s">
        <v>987</v>
      </c>
      <c r="D251" t="s">
        <v>232</v>
      </c>
      <c r="E251" s="65">
        <v>185749.31999999995</v>
      </c>
      <c r="F251" s="65">
        <v>15479.11</v>
      </c>
    </row>
    <row r="252" spans="3:6">
      <c r="C252" t="s">
        <v>988</v>
      </c>
      <c r="D252" t="s">
        <v>233</v>
      </c>
      <c r="E252" s="65">
        <v>29706013.430000007</v>
      </c>
      <c r="F252" s="65">
        <v>2475501.11</v>
      </c>
    </row>
    <row r="253" spans="3:6">
      <c r="E253" s="65" t="s">
        <v>107</v>
      </c>
      <c r="F253" s="65" t="s">
        <v>107</v>
      </c>
    </row>
    <row r="254" spans="3:6">
      <c r="C254" t="s">
        <v>96</v>
      </c>
      <c r="E254" s="65">
        <v>492750775.65457058</v>
      </c>
      <c r="F254" s="65">
        <v>42164579.804696001</v>
      </c>
    </row>
    <row r="255" spans="3:6">
      <c r="E255" s="65" t="s">
        <v>97</v>
      </c>
      <c r="F255" s="65" t="s">
        <v>97</v>
      </c>
    </row>
    <row r="260" spans="3:6">
      <c r="C260" s="46" t="s">
        <v>234</v>
      </c>
      <c r="D260" s="46"/>
      <c r="E260" s="66"/>
    </row>
    <row r="261" spans="3:6">
      <c r="C261" s="46" t="s">
        <v>55</v>
      </c>
      <c r="D261" s="46" t="s">
        <v>56</v>
      </c>
      <c r="E261" s="66" t="s">
        <v>100</v>
      </c>
      <c r="F261" s="65" t="s">
        <v>787</v>
      </c>
    </row>
    <row r="262" spans="3:6">
      <c r="C262" s="46" t="s">
        <v>989</v>
      </c>
      <c r="D262" s="46" t="s">
        <v>235</v>
      </c>
      <c r="E262" s="66">
        <v>228645548.23791859</v>
      </c>
      <c r="F262" s="65">
        <v>17837410.345667999</v>
      </c>
    </row>
    <row r="263" spans="3:6">
      <c r="C263" s="46"/>
      <c r="D263" s="46"/>
      <c r="E263" s="66" t="s">
        <v>107</v>
      </c>
      <c r="F263" s="65" t="s">
        <v>107</v>
      </c>
    </row>
    <row r="264" spans="3:6">
      <c r="C264" s="46" t="s">
        <v>96</v>
      </c>
      <c r="D264" s="46"/>
      <c r="E264" s="66">
        <v>228645548.23791859</v>
      </c>
      <c r="F264" s="65">
        <v>17837410.345667999</v>
      </c>
    </row>
    <row r="265" spans="3:6">
      <c r="E265" s="65" t="s">
        <v>97</v>
      </c>
      <c r="F265" s="65" t="s">
        <v>97</v>
      </c>
    </row>
    <row r="269" spans="3:6">
      <c r="C269" t="s">
        <v>236</v>
      </c>
    </row>
    <row r="270" spans="3:6">
      <c r="C270" t="s">
        <v>55</v>
      </c>
      <c r="D270" t="s">
        <v>56</v>
      </c>
      <c r="E270" s="65" t="s">
        <v>100</v>
      </c>
      <c r="F270" s="65" t="s">
        <v>787</v>
      </c>
    </row>
    <row r="271" spans="3:6">
      <c r="C271" t="s">
        <v>990</v>
      </c>
      <c r="D271" t="s">
        <v>237</v>
      </c>
      <c r="E271" s="65">
        <v>63403633</v>
      </c>
      <c r="F271" s="65">
        <v>343808</v>
      </c>
    </row>
    <row r="272" spans="3:6">
      <c r="E272" s="65" t="s">
        <v>107</v>
      </c>
      <c r="F272" s="65" t="s">
        <v>107</v>
      </c>
    </row>
    <row r="273" spans="3:6">
      <c r="C273" t="s">
        <v>96</v>
      </c>
      <c r="E273" s="65">
        <v>63403633</v>
      </c>
      <c r="F273" s="65">
        <v>343808</v>
      </c>
    </row>
    <row r="274" spans="3:6">
      <c r="E274" s="65" t="s">
        <v>97</v>
      </c>
      <c r="F274" s="65" t="s">
        <v>97</v>
      </c>
    </row>
    <row r="277" spans="3:6">
      <c r="C277" t="s">
        <v>239</v>
      </c>
    </row>
    <row r="278" spans="3:6">
      <c r="C278" t="s">
        <v>55</v>
      </c>
      <c r="D278" t="s">
        <v>56</v>
      </c>
      <c r="E278" s="65" t="s">
        <v>100</v>
      </c>
      <c r="F278" s="65" t="s">
        <v>787</v>
      </c>
    </row>
    <row r="279" spans="3:6">
      <c r="C279" t="s">
        <v>990</v>
      </c>
      <c r="D279" t="s">
        <v>237</v>
      </c>
      <c r="E279" s="65">
        <v>63403633</v>
      </c>
      <c r="F279" s="65">
        <v>343808</v>
      </c>
    </row>
    <row r="280" spans="3:6">
      <c r="C280" t="s">
        <v>991</v>
      </c>
      <c r="D280" t="s">
        <v>240</v>
      </c>
      <c r="E280" s="65">
        <v>5658464</v>
      </c>
      <c r="F280" s="65">
        <v>270247</v>
      </c>
    </row>
    <row r="281" spans="3:6">
      <c r="C281" t="s">
        <v>829</v>
      </c>
      <c r="D281" t="s">
        <v>108</v>
      </c>
      <c r="E281" s="65">
        <v>120840557</v>
      </c>
      <c r="F281" s="65">
        <v>11593916</v>
      </c>
    </row>
    <row r="282" spans="3:6">
      <c r="C282" t="s">
        <v>830</v>
      </c>
      <c r="D282" t="s">
        <v>109</v>
      </c>
      <c r="E282" s="65">
        <v>0</v>
      </c>
      <c r="F282" s="65">
        <v>0</v>
      </c>
    </row>
    <row r="283" spans="3:6">
      <c r="C283" t="s">
        <v>992</v>
      </c>
      <c r="D283" t="s">
        <v>241</v>
      </c>
      <c r="E283" s="65">
        <v>-129843007</v>
      </c>
      <c r="F283" s="65">
        <v>-7445126</v>
      </c>
    </row>
    <row r="284" spans="3:6">
      <c r="C284" t="s">
        <v>993</v>
      </c>
      <c r="D284" t="s">
        <v>242</v>
      </c>
      <c r="E284" s="65">
        <v>0</v>
      </c>
      <c r="F284" s="65">
        <v>0</v>
      </c>
    </row>
    <row r="285" spans="3:6">
      <c r="C285" t="s">
        <v>994</v>
      </c>
      <c r="D285" t="s">
        <v>243</v>
      </c>
      <c r="E285" s="65">
        <v>-12</v>
      </c>
      <c r="F285" s="65">
        <v>-1</v>
      </c>
    </row>
    <row r="286" spans="3:6">
      <c r="C286" t="s">
        <v>995</v>
      </c>
      <c r="D286" t="s">
        <v>244</v>
      </c>
      <c r="E286" s="65">
        <v>-2465046</v>
      </c>
      <c r="F286" s="65">
        <v>-719416</v>
      </c>
    </row>
    <row r="287" spans="3:6">
      <c r="E287" s="65" t="s">
        <v>107</v>
      </c>
      <c r="F287" s="65" t="s">
        <v>107</v>
      </c>
    </row>
    <row r="288" spans="3:6">
      <c r="C288" t="s">
        <v>96</v>
      </c>
      <c r="E288" s="65">
        <v>57594589</v>
      </c>
      <c r="F288" s="65">
        <v>4043428</v>
      </c>
    </row>
    <row r="289" spans="3:6">
      <c r="E289" s="65" t="s">
        <v>97</v>
      </c>
      <c r="F289" s="65" t="s">
        <v>97</v>
      </c>
    </row>
    <row r="292" spans="3:6">
      <c r="C292" t="s">
        <v>245</v>
      </c>
    </row>
    <row r="293" spans="3:6">
      <c r="C293" t="s">
        <v>55</v>
      </c>
      <c r="D293" t="s">
        <v>56</v>
      </c>
      <c r="E293" s="65" t="s">
        <v>100</v>
      </c>
      <c r="F293" s="65" t="s">
        <v>787</v>
      </c>
    </row>
    <row r="294" spans="3:6">
      <c r="C294" t="s">
        <v>995</v>
      </c>
      <c r="D294" t="s">
        <v>244</v>
      </c>
      <c r="E294" s="65">
        <v>-2465046</v>
      </c>
      <c r="F294" s="65">
        <v>-719416</v>
      </c>
    </row>
    <row r="295" spans="3:6">
      <c r="E295" s="65" t="s">
        <v>107</v>
      </c>
      <c r="F295" s="65" t="s">
        <v>107</v>
      </c>
    </row>
    <row r="296" spans="3:6">
      <c r="C296" t="s">
        <v>96</v>
      </c>
      <c r="E296" s="65">
        <v>-2465046</v>
      </c>
      <c r="F296" s="65">
        <v>-719416</v>
      </c>
    </row>
    <row r="297" spans="3:6">
      <c r="E297" s="65" t="s">
        <v>97</v>
      </c>
      <c r="F297" s="65" t="s">
        <v>97</v>
      </c>
    </row>
    <row r="300" spans="3:6">
      <c r="C300" t="s">
        <v>246</v>
      </c>
    </row>
    <row r="301" spans="3:6">
      <c r="C301" t="s">
        <v>55</v>
      </c>
      <c r="D301" t="s">
        <v>56</v>
      </c>
      <c r="E301" s="65" t="s">
        <v>100</v>
      </c>
      <c r="F301" s="65" t="s">
        <v>787</v>
      </c>
    </row>
    <row r="302" spans="3:6">
      <c r="C302" t="s">
        <v>996</v>
      </c>
      <c r="D302" t="s">
        <v>247</v>
      </c>
      <c r="E302" s="65">
        <v>0</v>
      </c>
      <c r="F302" s="65">
        <v>0</v>
      </c>
    </row>
    <row r="303" spans="3:6">
      <c r="C303" t="s">
        <v>997</v>
      </c>
      <c r="D303" t="s">
        <v>248</v>
      </c>
      <c r="E303" s="65">
        <v>0</v>
      </c>
      <c r="F303" s="65">
        <v>0</v>
      </c>
    </row>
    <row r="304" spans="3:6">
      <c r="C304" t="s">
        <v>998</v>
      </c>
      <c r="D304" t="s">
        <v>999</v>
      </c>
      <c r="E304" s="65">
        <v>0</v>
      </c>
      <c r="F304" s="65">
        <v>0</v>
      </c>
    </row>
    <row r="305" spans="3:6">
      <c r="C305" t="s">
        <v>1000</v>
      </c>
      <c r="D305" t="s">
        <v>1001</v>
      </c>
      <c r="E305" s="65">
        <v>0</v>
      </c>
      <c r="F305" s="65">
        <v>0</v>
      </c>
    </row>
    <row r="306" spans="3:6">
      <c r="E306" s="65" t="s">
        <v>107</v>
      </c>
      <c r="F306" s="65" t="s">
        <v>107</v>
      </c>
    </row>
    <row r="307" spans="3:6">
      <c r="C307" t="s">
        <v>96</v>
      </c>
      <c r="E307" s="65">
        <v>0</v>
      </c>
      <c r="F307" s="65">
        <v>0</v>
      </c>
    </row>
    <row r="308" spans="3:6">
      <c r="E308" s="65" t="s">
        <v>97</v>
      </c>
      <c r="F308" s="65" t="s">
        <v>97</v>
      </c>
    </row>
    <row r="312" spans="3:6">
      <c r="C312" t="s">
        <v>249</v>
      </c>
    </row>
    <row r="313" spans="3:6">
      <c r="C313" t="s">
        <v>55</v>
      </c>
      <c r="D313" t="s">
        <v>56</v>
      </c>
      <c r="E313" s="65" t="s">
        <v>100</v>
      </c>
      <c r="F313" s="65" t="s">
        <v>787</v>
      </c>
    </row>
    <row r="314" spans="3:6">
      <c r="C314" t="s">
        <v>1002</v>
      </c>
      <c r="D314" t="s">
        <v>250</v>
      </c>
      <c r="E314" s="65">
        <v>177406944.33333367</v>
      </c>
      <c r="F314" s="65">
        <v>14426041.6666667</v>
      </c>
    </row>
    <row r="315" spans="3:6">
      <c r="C315" t="s">
        <v>1003</v>
      </c>
      <c r="D315" t="s">
        <v>251</v>
      </c>
      <c r="E315" s="65">
        <v>3567833.89</v>
      </c>
      <c r="F315" s="65">
        <v>264967.75</v>
      </c>
    </row>
    <row r="316" spans="3:6">
      <c r="C316" t="s">
        <v>1004</v>
      </c>
      <c r="D316" t="s">
        <v>252</v>
      </c>
      <c r="E316" s="65">
        <v>382158.84</v>
      </c>
      <c r="F316" s="65">
        <v>31846.57</v>
      </c>
    </row>
    <row r="317" spans="3:6">
      <c r="C317" t="s">
        <v>1005</v>
      </c>
      <c r="D317" t="s">
        <v>253</v>
      </c>
      <c r="E317" s="65">
        <v>0</v>
      </c>
      <c r="F317" s="65">
        <v>0</v>
      </c>
    </row>
    <row r="318" spans="3:6">
      <c r="C318" t="s">
        <v>1006</v>
      </c>
      <c r="D318" t="s">
        <v>254</v>
      </c>
      <c r="E318" s="65">
        <v>19339824.679382902</v>
      </c>
      <c r="F318" s="65">
        <v>2725922.5533253001</v>
      </c>
    </row>
    <row r="319" spans="3:6">
      <c r="C319" t="s">
        <v>1007</v>
      </c>
      <c r="D319" t="s">
        <v>255</v>
      </c>
      <c r="E319" s="65">
        <v>0</v>
      </c>
      <c r="F319" s="65">
        <v>0</v>
      </c>
    </row>
    <row r="320" spans="3:6">
      <c r="C320" t="s">
        <v>1008</v>
      </c>
      <c r="D320" t="s">
        <v>256</v>
      </c>
      <c r="E320" s="65">
        <v>0</v>
      </c>
      <c r="F320" s="65">
        <v>0</v>
      </c>
    </row>
    <row r="321" spans="3:12">
      <c r="C321" t="s">
        <v>1009</v>
      </c>
      <c r="D321" t="s">
        <v>257</v>
      </c>
      <c r="E321" s="65">
        <v>0</v>
      </c>
      <c r="F321" s="65">
        <v>0</v>
      </c>
    </row>
    <row r="322" spans="3:12">
      <c r="C322" t="s">
        <v>1010</v>
      </c>
      <c r="D322" t="s">
        <v>258</v>
      </c>
      <c r="E322" s="65">
        <v>0</v>
      </c>
      <c r="F322" s="65">
        <v>0</v>
      </c>
    </row>
    <row r="323" spans="3:12">
      <c r="C323" t="s">
        <v>1011</v>
      </c>
      <c r="D323" t="s">
        <v>259</v>
      </c>
      <c r="E323" s="65">
        <v>0</v>
      </c>
      <c r="F323" s="65">
        <v>0</v>
      </c>
      <c r="K323" t="s">
        <v>1012</v>
      </c>
    </row>
    <row r="324" spans="3:12">
      <c r="C324" t="s">
        <v>1013</v>
      </c>
      <c r="D324" t="s">
        <v>260</v>
      </c>
      <c r="E324" s="65">
        <v>0</v>
      </c>
      <c r="F324" s="65">
        <v>0</v>
      </c>
    </row>
    <row r="325" spans="3:12">
      <c r="C325" t="s">
        <v>1014</v>
      </c>
      <c r="D325" t="s">
        <v>261</v>
      </c>
      <c r="E325" s="65">
        <v>0</v>
      </c>
      <c r="F325" s="65">
        <v>0</v>
      </c>
      <c r="J325" t="s">
        <v>1015</v>
      </c>
      <c r="K325">
        <v>100</v>
      </c>
      <c r="L325">
        <v>125</v>
      </c>
    </row>
    <row r="326" spans="3:12">
      <c r="C326" t="s">
        <v>1016</v>
      </c>
      <c r="D326" t="s">
        <v>1017</v>
      </c>
      <c r="E326" s="65">
        <v>-283625</v>
      </c>
      <c r="F326" s="65">
        <v>-111609</v>
      </c>
      <c r="J326" t="s">
        <v>1018</v>
      </c>
      <c r="K326">
        <v>75</v>
      </c>
      <c r="L326">
        <v>75</v>
      </c>
    </row>
    <row r="327" spans="3:12">
      <c r="C327" t="s">
        <v>1019</v>
      </c>
      <c r="D327" t="s">
        <v>1020</v>
      </c>
      <c r="E327" s="65">
        <v>0</v>
      </c>
      <c r="F327" s="65">
        <v>0</v>
      </c>
      <c r="J327" t="s">
        <v>1021</v>
      </c>
      <c r="K327">
        <v>25</v>
      </c>
      <c r="L327">
        <v>50</v>
      </c>
    </row>
    <row r="328" spans="3:12">
      <c r="C328" t="s">
        <v>1022</v>
      </c>
      <c r="D328" t="s">
        <v>1023</v>
      </c>
      <c r="E328" s="65">
        <v>-426469</v>
      </c>
      <c r="F328" s="65">
        <v>-27907</v>
      </c>
    </row>
    <row r="329" spans="3:12">
      <c r="C329" t="s">
        <v>1024</v>
      </c>
      <c r="D329" t="s">
        <v>1025</v>
      </c>
      <c r="E329" s="65">
        <v>-200368</v>
      </c>
      <c r="F329" s="65">
        <v>-5009</v>
      </c>
    </row>
    <row r="330" spans="3:12">
      <c r="C330" t="s">
        <v>1026</v>
      </c>
      <c r="D330" t="s">
        <v>1027</v>
      </c>
      <c r="E330" s="65">
        <v>-48207</v>
      </c>
      <c r="F330" s="65">
        <v>-8231</v>
      </c>
    </row>
    <row r="331" spans="3:12">
      <c r="C331" t="s">
        <v>1028</v>
      </c>
      <c r="D331" t="s">
        <v>1029</v>
      </c>
      <c r="E331" s="65">
        <v>-220172.76</v>
      </c>
      <c r="F331" s="65">
        <v>-17942.21</v>
      </c>
    </row>
    <row r="332" spans="3:12">
      <c r="C332" t="s">
        <v>1030</v>
      </c>
      <c r="D332" t="s">
        <v>1031</v>
      </c>
      <c r="E332" s="65">
        <v>100000</v>
      </c>
      <c r="F332" s="65">
        <v>0</v>
      </c>
    </row>
    <row r="333" spans="3:12">
      <c r="C333" t="s">
        <v>262</v>
      </c>
      <c r="E333" s="65">
        <v>-56931</v>
      </c>
      <c r="F333" s="65">
        <v>0</v>
      </c>
    </row>
    <row r="334" spans="3:12">
      <c r="E334" s="65" t="s">
        <v>107</v>
      </c>
      <c r="F334" s="65" t="s">
        <v>107</v>
      </c>
    </row>
    <row r="335" spans="3:12">
      <c r="C335" t="s">
        <v>263</v>
      </c>
      <c r="E335" s="65">
        <v>199560988.98271656</v>
      </c>
      <c r="F335" s="65">
        <v>17278080.329992</v>
      </c>
    </row>
    <row r="336" spans="3:12">
      <c r="E336" s="65" t="s">
        <v>107</v>
      </c>
      <c r="F336" s="65" t="s">
        <v>107</v>
      </c>
    </row>
    <row r="337" spans="3:6">
      <c r="C337" t="s">
        <v>1032</v>
      </c>
      <c r="E337" s="65">
        <v>-10024216.08</v>
      </c>
      <c r="F337" s="65">
        <v>-1089117.94</v>
      </c>
    </row>
    <row r="338" spans="3:6">
      <c r="E338" s="65" t="s">
        <v>97</v>
      </c>
      <c r="F338" s="65" t="s">
        <v>97</v>
      </c>
    </row>
    <row r="339" spans="3:6">
      <c r="C339" t="s">
        <v>96</v>
      </c>
      <c r="E339" s="65">
        <v>189536772.90271655</v>
      </c>
      <c r="F339" s="65">
        <v>16188962.389992001</v>
      </c>
    </row>
    <row r="342" spans="3:6">
      <c r="C342" t="s">
        <v>264</v>
      </c>
    </row>
    <row r="343" spans="3:6">
      <c r="C343" t="s">
        <v>55</v>
      </c>
      <c r="D343" t="s">
        <v>56</v>
      </c>
      <c r="E343" s="65" t="s">
        <v>100</v>
      </c>
      <c r="F343" s="65" t="s">
        <v>787</v>
      </c>
    </row>
    <row r="344" spans="3:6">
      <c r="C344" t="s">
        <v>1002</v>
      </c>
      <c r="D344" t="s">
        <v>250</v>
      </c>
      <c r="E344" s="65">
        <v>177406944.33333367</v>
      </c>
      <c r="F344" s="65">
        <v>14426041.6666667</v>
      </c>
    </row>
    <row r="345" spans="3:6">
      <c r="C345" t="s">
        <v>1003</v>
      </c>
      <c r="D345" t="s">
        <v>251</v>
      </c>
      <c r="E345" s="65">
        <v>3567833.89</v>
      </c>
      <c r="F345" s="65">
        <v>264967.75</v>
      </c>
    </row>
    <row r="346" spans="3:6">
      <c r="C346" t="s">
        <v>1004</v>
      </c>
      <c r="D346" t="s">
        <v>252</v>
      </c>
      <c r="E346" s="65">
        <v>382158.84</v>
      </c>
      <c r="F346" s="65">
        <v>31846.57</v>
      </c>
    </row>
    <row r="347" spans="3:6">
      <c r="C347" t="s">
        <v>1033</v>
      </c>
      <c r="D347" t="s">
        <v>265</v>
      </c>
      <c r="E347" s="65">
        <v>0</v>
      </c>
      <c r="F347" s="65">
        <v>0</v>
      </c>
    </row>
    <row r="348" spans="3:6">
      <c r="C348" t="s">
        <v>1034</v>
      </c>
      <c r="D348" t="s">
        <v>266</v>
      </c>
      <c r="E348" s="65">
        <v>0</v>
      </c>
      <c r="F348" s="65">
        <v>0</v>
      </c>
    </row>
    <row r="349" spans="3:6">
      <c r="C349" t="s">
        <v>1035</v>
      </c>
      <c r="D349" t="s">
        <v>267</v>
      </c>
      <c r="E349" s="65">
        <v>0</v>
      </c>
      <c r="F349" s="65">
        <v>0</v>
      </c>
    </row>
    <row r="350" spans="3:6">
      <c r="C350" t="s">
        <v>1036</v>
      </c>
      <c r="D350" t="s">
        <v>269</v>
      </c>
      <c r="E350" s="65">
        <v>0</v>
      </c>
      <c r="F350" s="65">
        <v>0</v>
      </c>
    </row>
    <row r="351" spans="3:6">
      <c r="C351" t="s">
        <v>1037</v>
      </c>
      <c r="D351" t="s">
        <v>1038</v>
      </c>
      <c r="E351" s="65">
        <v>0</v>
      </c>
      <c r="F351" s="65">
        <v>0</v>
      </c>
    </row>
    <row r="352" spans="3:6">
      <c r="C352" t="s">
        <v>1039</v>
      </c>
      <c r="D352" t="s">
        <v>25</v>
      </c>
      <c r="E352" s="65">
        <v>0</v>
      </c>
      <c r="F352" s="65">
        <v>0</v>
      </c>
    </row>
    <row r="353" spans="3:6">
      <c r="C353" t="s">
        <v>1040</v>
      </c>
      <c r="D353" t="s">
        <v>272</v>
      </c>
      <c r="E353" s="65">
        <v>0</v>
      </c>
      <c r="F353" s="65">
        <v>0</v>
      </c>
    </row>
    <row r="354" spans="3:6">
      <c r="C354" t="s">
        <v>1041</v>
      </c>
      <c r="D354" t="s">
        <v>273</v>
      </c>
      <c r="E354" s="65">
        <v>14253349.280041199</v>
      </c>
      <c r="F354" s="65">
        <v>2248550.2662729998</v>
      </c>
    </row>
    <row r="355" spans="3:6">
      <c r="C355" t="s">
        <v>1014</v>
      </c>
      <c r="D355" t="s">
        <v>261</v>
      </c>
      <c r="E355" s="65">
        <v>0</v>
      </c>
      <c r="F355" s="65">
        <v>0</v>
      </c>
    </row>
    <row r="356" spans="3:6">
      <c r="C356" t="s">
        <v>1042</v>
      </c>
      <c r="D356" t="s">
        <v>274</v>
      </c>
      <c r="E356" s="65">
        <v>0</v>
      </c>
      <c r="F356" s="65">
        <v>0</v>
      </c>
    </row>
    <row r="357" spans="3:6">
      <c r="C357" t="s">
        <v>1007</v>
      </c>
      <c r="D357" t="s">
        <v>255</v>
      </c>
      <c r="E357" s="65">
        <v>0</v>
      </c>
      <c r="F357" s="65">
        <v>0</v>
      </c>
    </row>
    <row r="358" spans="3:6">
      <c r="C358" t="s">
        <v>1008</v>
      </c>
      <c r="D358" t="s">
        <v>256</v>
      </c>
      <c r="E358" s="65">
        <v>0</v>
      </c>
      <c r="F358" s="65">
        <v>0</v>
      </c>
    </row>
    <row r="359" spans="3:6">
      <c r="C359" t="s">
        <v>1009</v>
      </c>
      <c r="D359" t="s">
        <v>257</v>
      </c>
      <c r="E359" s="65">
        <v>0</v>
      </c>
      <c r="F359" s="65">
        <v>0</v>
      </c>
    </row>
    <row r="360" spans="3:6">
      <c r="C360" t="s">
        <v>1010</v>
      </c>
      <c r="D360" t="s">
        <v>258</v>
      </c>
      <c r="E360" s="65">
        <v>0</v>
      </c>
      <c r="F360" s="65">
        <v>0</v>
      </c>
    </row>
    <row r="361" spans="3:6">
      <c r="C361" t="s">
        <v>1013</v>
      </c>
      <c r="D361" t="s">
        <v>260</v>
      </c>
      <c r="E361" s="65">
        <v>0</v>
      </c>
      <c r="F361" s="65">
        <v>0</v>
      </c>
    </row>
    <row r="362" spans="3:6">
      <c r="C362" t="s">
        <v>1011</v>
      </c>
      <c r="D362" t="s">
        <v>259</v>
      </c>
      <c r="E362" s="65">
        <v>0</v>
      </c>
      <c r="F362" s="65">
        <v>0</v>
      </c>
    </row>
    <row r="363" spans="3:6">
      <c r="C363" t="s">
        <v>1043</v>
      </c>
      <c r="D363" t="s">
        <v>1044</v>
      </c>
      <c r="E363" s="65">
        <v>0</v>
      </c>
      <c r="F363" s="65">
        <v>0</v>
      </c>
    </row>
    <row r="364" spans="3:6">
      <c r="C364" t="s">
        <v>1045</v>
      </c>
      <c r="D364" t="s">
        <v>1046</v>
      </c>
      <c r="E364" s="65">
        <v>-2915295.3821965</v>
      </c>
      <c r="F364" s="65">
        <v>-243498.29270739999</v>
      </c>
    </row>
    <row r="365" spans="3:6">
      <c r="C365" t="s">
        <v>1047</v>
      </c>
      <c r="D365" t="s">
        <v>1048</v>
      </c>
      <c r="E365" s="65">
        <v>0</v>
      </c>
      <c r="F365" s="65">
        <v>0</v>
      </c>
    </row>
    <row r="366" spans="3:6">
      <c r="C366" t="s">
        <v>1049</v>
      </c>
      <c r="D366" t="s">
        <v>1050</v>
      </c>
      <c r="E366" s="65">
        <v>0</v>
      </c>
      <c r="F366" s="65">
        <v>0</v>
      </c>
    </row>
    <row r="367" spans="3:6">
      <c r="C367" t="s">
        <v>1051</v>
      </c>
      <c r="D367" t="s">
        <v>1052</v>
      </c>
      <c r="E367" s="65">
        <v>-56932.167145200001</v>
      </c>
      <c r="F367" s="65">
        <v>-4413.4143449000003</v>
      </c>
    </row>
    <row r="368" spans="3:6">
      <c r="C368" t="s">
        <v>1053</v>
      </c>
      <c r="D368">
        <v>0</v>
      </c>
      <c r="E368" s="65">
        <v>0</v>
      </c>
      <c r="F368" s="65">
        <v>0</v>
      </c>
    </row>
    <row r="369" spans="3:6">
      <c r="C369" t="s">
        <v>1054</v>
      </c>
      <c r="D369" t="s">
        <v>1055</v>
      </c>
      <c r="E369" s="65">
        <v>-705148.44000000006</v>
      </c>
      <c r="F369" s="65">
        <v>-58762.37</v>
      </c>
    </row>
    <row r="370" spans="3:6">
      <c r="C370" t="s">
        <v>1056</v>
      </c>
      <c r="D370" t="s">
        <v>1057</v>
      </c>
      <c r="E370" s="65">
        <v>-130257.65</v>
      </c>
      <c r="F370" s="65">
        <v>0</v>
      </c>
    </row>
    <row r="371" spans="3:6">
      <c r="C371" t="s">
        <v>1030</v>
      </c>
      <c r="D371" t="s">
        <v>1031</v>
      </c>
      <c r="E371" s="65">
        <v>-100000</v>
      </c>
      <c r="F371" s="65">
        <v>0</v>
      </c>
    </row>
    <row r="372" spans="3:6">
      <c r="C372" t="s">
        <v>1058</v>
      </c>
      <c r="D372" t="s">
        <v>1059</v>
      </c>
      <c r="E372" s="65">
        <v>0</v>
      </c>
      <c r="F372" s="65">
        <v>0</v>
      </c>
    </row>
    <row r="373" spans="3:6">
      <c r="C373" t="s">
        <v>1016</v>
      </c>
      <c r="D373" t="s">
        <v>1017</v>
      </c>
      <c r="E373" s="65">
        <v>283625</v>
      </c>
      <c r="F373" s="65">
        <v>111609</v>
      </c>
    </row>
    <row r="374" spans="3:6">
      <c r="C374" t="s">
        <v>1019</v>
      </c>
      <c r="D374" t="s">
        <v>1020</v>
      </c>
      <c r="E374" s="65">
        <v>0</v>
      </c>
      <c r="F374" s="65">
        <v>0</v>
      </c>
    </row>
    <row r="375" spans="3:6">
      <c r="C375" t="s">
        <v>1022</v>
      </c>
      <c r="D375" t="s">
        <v>1023</v>
      </c>
      <c r="E375" s="65">
        <v>426469</v>
      </c>
      <c r="F375" s="65">
        <v>27907</v>
      </c>
    </row>
    <row r="376" spans="3:6">
      <c r="C376" t="s">
        <v>1024</v>
      </c>
      <c r="D376" t="s">
        <v>1025</v>
      </c>
      <c r="E376" s="65">
        <v>200368</v>
      </c>
      <c r="F376" s="65">
        <v>5009</v>
      </c>
    </row>
    <row r="377" spans="3:6">
      <c r="C377" t="s">
        <v>1028</v>
      </c>
      <c r="D377" t="s">
        <v>1029</v>
      </c>
      <c r="E377" s="65">
        <v>220172.76</v>
      </c>
      <c r="F377" s="65">
        <v>17942.21</v>
      </c>
    </row>
    <row r="378" spans="3:6">
      <c r="C378" t="s">
        <v>1026</v>
      </c>
      <c r="D378" t="s">
        <v>1027</v>
      </c>
      <c r="E378" s="65">
        <v>48207</v>
      </c>
      <c r="F378" s="65">
        <v>8231</v>
      </c>
    </row>
    <row r="379" spans="3:6">
      <c r="E379" s="65" t="s">
        <v>107</v>
      </c>
      <c r="F379" s="65" t="s">
        <v>107</v>
      </c>
    </row>
    <row r="380" spans="3:6">
      <c r="C380" t="s">
        <v>275</v>
      </c>
      <c r="E380" s="65">
        <v>192881494.46403316</v>
      </c>
      <c r="F380" s="65">
        <v>16835430.385887403</v>
      </c>
    </row>
    <row r="385" spans="4:5">
      <c r="D385" t="s">
        <v>276</v>
      </c>
    </row>
    <row r="387" spans="4:5">
      <c r="D387" s="46" t="s">
        <v>277</v>
      </c>
      <c r="E387" s="66">
        <v>2641011576.4261632</v>
      </c>
    </row>
    <row r="388" spans="4:5">
      <c r="D388" t="s">
        <v>278</v>
      </c>
      <c r="E388" s="65">
        <v>-754059894.58390939</v>
      </c>
    </row>
    <row r="389" spans="4:5">
      <c r="D389" t="s">
        <v>279</v>
      </c>
      <c r="E389" s="65">
        <v>-515809608.83231366</v>
      </c>
    </row>
    <row r="390" spans="4:5">
      <c r="D390" t="s">
        <v>1060</v>
      </c>
      <c r="E390" s="65">
        <v>-492750775.65457058</v>
      </c>
    </row>
    <row r="391" spans="4:5">
      <c r="D391" t="s">
        <v>1061</v>
      </c>
      <c r="E391" s="65">
        <v>-228645548.23791859</v>
      </c>
    </row>
    <row r="392" spans="4:5">
      <c r="D392" t="s">
        <v>1062</v>
      </c>
      <c r="E392" s="65">
        <v>0</v>
      </c>
    </row>
    <row r="393" spans="4:5">
      <c r="E393" s="65" t="s">
        <v>107</v>
      </c>
    </row>
    <row r="394" spans="4:5">
      <c r="D394" t="s">
        <v>283</v>
      </c>
      <c r="E394" s="65">
        <v>649745749.11745095</v>
      </c>
    </row>
    <row r="395" spans="4:5">
      <c r="D395" t="s">
        <v>284</v>
      </c>
      <c r="E395" s="65">
        <v>-63403633</v>
      </c>
    </row>
    <row r="396" spans="4:5">
      <c r="D396" t="s">
        <v>285</v>
      </c>
      <c r="E396" s="65">
        <v>9002450</v>
      </c>
    </row>
    <row r="397" spans="4:5">
      <c r="D397" t="s">
        <v>286</v>
      </c>
      <c r="E397" s="65">
        <v>2465046</v>
      </c>
    </row>
    <row r="398" spans="4:5">
      <c r="E398" s="65" t="s">
        <v>107</v>
      </c>
    </row>
    <row r="399" spans="4:5">
      <c r="D399" t="s">
        <v>287</v>
      </c>
      <c r="E399" s="65">
        <v>597809612.11745095</v>
      </c>
    </row>
    <row r="400" spans="4:5">
      <c r="E400" s="65" t="s">
        <v>97</v>
      </c>
    </row>
    <row r="405" spans="3:6">
      <c r="C405" t="s">
        <v>288</v>
      </c>
    </row>
    <row r="406" spans="3:6">
      <c r="C406" t="s">
        <v>55</v>
      </c>
      <c r="D406" t="s">
        <v>56</v>
      </c>
      <c r="E406" s="65" t="s">
        <v>100</v>
      </c>
      <c r="F406" s="65" t="s">
        <v>787</v>
      </c>
    </row>
    <row r="407" spans="3:6">
      <c r="C407" t="s">
        <v>429</v>
      </c>
      <c r="D407" t="s">
        <v>289</v>
      </c>
      <c r="E407" s="65">
        <v>30647527.609999999</v>
      </c>
      <c r="F407" s="65">
        <v>2126294.35</v>
      </c>
    </row>
    <row r="408" spans="3:6">
      <c r="C408" t="s">
        <v>457</v>
      </c>
      <c r="D408" t="s">
        <v>290</v>
      </c>
      <c r="E408" s="65">
        <v>0</v>
      </c>
      <c r="F408" s="65">
        <v>0</v>
      </c>
    </row>
    <row r="409" spans="3:6">
      <c r="C409" t="s">
        <v>479</v>
      </c>
      <c r="D409" t="s">
        <v>291</v>
      </c>
      <c r="E409" s="65">
        <v>20540500.730000004</v>
      </c>
      <c r="F409" s="65">
        <v>1586649.19</v>
      </c>
    </row>
    <row r="410" spans="3:6">
      <c r="C410" t="s">
        <v>553</v>
      </c>
      <c r="D410" t="s">
        <v>292</v>
      </c>
      <c r="E410" s="65">
        <v>0</v>
      </c>
      <c r="F410" s="65">
        <v>0</v>
      </c>
    </row>
    <row r="411" spans="3:6">
      <c r="C411" t="s">
        <v>574</v>
      </c>
      <c r="D411" t="s">
        <v>293</v>
      </c>
      <c r="E411" s="65">
        <v>4266517.79</v>
      </c>
      <c r="F411" s="65">
        <v>339954.16</v>
      </c>
    </row>
    <row r="412" spans="3:6">
      <c r="C412" t="s">
        <v>604</v>
      </c>
      <c r="D412" t="s">
        <v>294</v>
      </c>
      <c r="E412" s="65">
        <v>0</v>
      </c>
      <c r="F412" s="65">
        <v>0</v>
      </c>
    </row>
    <row r="413" spans="3:6">
      <c r="C413" t="s">
        <v>631</v>
      </c>
      <c r="D413" t="s">
        <v>295</v>
      </c>
      <c r="E413" s="65">
        <v>5800253.4900000002</v>
      </c>
      <c r="F413" s="65">
        <v>455824.11</v>
      </c>
    </row>
    <row r="414" spans="3:6">
      <c r="E414" s="65" t="s">
        <v>107</v>
      </c>
      <c r="F414" s="65" t="s">
        <v>107</v>
      </c>
    </row>
    <row r="415" spans="3:6">
      <c r="E415" s="65">
        <v>61254799.620000005</v>
      </c>
      <c r="F415" s="65">
        <v>4508721.8100000005</v>
      </c>
    </row>
    <row r="416" spans="3:6">
      <c r="D416" t="s">
        <v>296</v>
      </c>
      <c r="E416" s="65">
        <v>2.5000000000000001E-2</v>
      </c>
      <c r="F416" s="65">
        <v>2.5000000000000001E-2</v>
      </c>
    </row>
    <row r="417" spans="3:6">
      <c r="E417" s="65" t="s">
        <v>107</v>
      </c>
      <c r="F417" s="65" t="s">
        <v>107</v>
      </c>
    </row>
    <row r="418" spans="3:6">
      <c r="D418" t="s">
        <v>297</v>
      </c>
      <c r="E418" s="65">
        <v>-1531369.9905000003</v>
      </c>
      <c r="F418" s="65">
        <v>-112718.04525000002</v>
      </c>
    </row>
    <row r="419" spans="3:6">
      <c r="E419" s="65" t="s">
        <v>107</v>
      </c>
      <c r="F419" s="65" t="s">
        <v>107</v>
      </c>
    </row>
    <row r="420" spans="3:6">
      <c r="E420" s="65">
        <v>59723429.629500002</v>
      </c>
      <c r="F420" s="65">
        <v>4396003.7647500001</v>
      </c>
    </row>
    <row r="421" spans="3:6">
      <c r="E421" s="65" t="s">
        <v>97</v>
      </c>
      <c r="F421" s="65" t="s">
        <v>97</v>
      </c>
    </row>
    <row r="424" spans="3:6">
      <c r="C424" t="s">
        <v>298</v>
      </c>
    </row>
    <row r="425" spans="3:6">
      <c r="C425" t="s">
        <v>55</v>
      </c>
      <c r="D425" t="s">
        <v>56</v>
      </c>
      <c r="E425" s="65" t="s">
        <v>100</v>
      </c>
      <c r="F425" s="65" t="s">
        <v>787</v>
      </c>
    </row>
    <row r="426" spans="3:6">
      <c r="C426" t="s">
        <v>431</v>
      </c>
      <c r="D426" s="46" t="s">
        <v>299</v>
      </c>
      <c r="E426" s="66">
        <v>37268598.030000001</v>
      </c>
      <c r="F426" s="65">
        <v>2586069.9500000002</v>
      </c>
    </row>
    <row r="427" spans="3:6">
      <c r="C427" t="s">
        <v>459</v>
      </c>
      <c r="D427" s="46" t="s">
        <v>300</v>
      </c>
      <c r="E427" s="66">
        <v>0</v>
      </c>
      <c r="F427" s="65">
        <v>0</v>
      </c>
    </row>
    <row r="428" spans="3:6">
      <c r="C428" t="s">
        <v>481</v>
      </c>
      <c r="D428" s="46" t="s">
        <v>301</v>
      </c>
      <c r="E428" s="66">
        <v>16760832.429999998</v>
      </c>
      <c r="F428" s="65">
        <v>1294690.6100000001</v>
      </c>
    </row>
    <row r="429" spans="3:6">
      <c r="C429" t="s">
        <v>508</v>
      </c>
      <c r="D429" s="46" t="s">
        <v>302</v>
      </c>
      <c r="E429" s="66">
        <v>0</v>
      </c>
      <c r="F429" s="65">
        <v>0</v>
      </c>
    </row>
    <row r="430" spans="3:6">
      <c r="C430" t="s">
        <v>527</v>
      </c>
      <c r="D430" s="46" t="s">
        <v>303</v>
      </c>
      <c r="E430" s="66">
        <v>1269841.4999999998</v>
      </c>
      <c r="F430" s="65">
        <v>106626.83</v>
      </c>
    </row>
    <row r="431" spans="3:6">
      <c r="C431" t="s">
        <v>555</v>
      </c>
      <c r="D431" s="46" t="s">
        <v>304</v>
      </c>
      <c r="E431" s="66">
        <v>0</v>
      </c>
      <c r="F431" s="65">
        <v>0</v>
      </c>
    </row>
    <row r="432" spans="3:6">
      <c r="C432" t="s">
        <v>576</v>
      </c>
      <c r="D432" s="46" t="s">
        <v>305</v>
      </c>
      <c r="E432" s="66">
        <v>2595364.0499999998</v>
      </c>
      <c r="F432" s="65">
        <v>206797.4</v>
      </c>
    </row>
    <row r="433" spans="3:6">
      <c r="C433" t="s">
        <v>606</v>
      </c>
      <c r="D433" s="46" t="s">
        <v>306</v>
      </c>
      <c r="E433" s="66">
        <v>0</v>
      </c>
      <c r="F433" s="65">
        <v>0</v>
      </c>
    </row>
    <row r="434" spans="3:6">
      <c r="C434" t="s">
        <v>633</v>
      </c>
      <c r="D434" s="46" t="s">
        <v>307</v>
      </c>
      <c r="E434" s="66">
        <v>3479303.7200000007</v>
      </c>
      <c r="F434" s="65">
        <v>263252.53000000003</v>
      </c>
    </row>
    <row r="435" spans="3:6">
      <c r="D435" s="46"/>
      <c r="E435" s="66" t="s">
        <v>107</v>
      </c>
      <c r="F435" s="65" t="s">
        <v>107</v>
      </c>
    </row>
    <row r="436" spans="3:6">
      <c r="D436" s="46"/>
      <c r="E436" s="66">
        <v>61373939.729999997</v>
      </c>
      <c r="F436" s="65">
        <v>4457437.32</v>
      </c>
    </row>
    <row r="437" spans="3:6">
      <c r="D437" s="46"/>
      <c r="E437" s="66" t="s">
        <v>107</v>
      </c>
      <c r="F437" s="65" t="s">
        <v>107</v>
      </c>
    </row>
    <row r="438" spans="3:6">
      <c r="D438" s="46" t="s">
        <v>308</v>
      </c>
      <c r="E438" s="66">
        <v>1531369.9905000003</v>
      </c>
      <c r="F438" s="65">
        <v>112718.04525000002</v>
      </c>
    </row>
    <row r="439" spans="3:6">
      <c r="D439" s="46"/>
      <c r="E439" s="66" t="s">
        <v>107</v>
      </c>
      <c r="F439" s="65" t="s">
        <v>107</v>
      </c>
    </row>
    <row r="440" spans="3:6">
      <c r="D440" s="46"/>
      <c r="E440" s="66">
        <v>62905309.7205</v>
      </c>
      <c r="F440" s="65">
        <v>4570155.3652500007</v>
      </c>
    </row>
    <row r="441" spans="3:6">
      <c r="E441" s="65" t="s">
        <v>97</v>
      </c>
      <c r="F441" s="65" t="s">
        <v>97</v>
      </c>
    </row>
    <row r="445" spans="3:6">
      <c r="C445" t="s">
        <v>309</v>
      </c>
    </row>
    <row r="446" spans="3:6">
      <c r="C446" t="s">
        <v>55</v>
      </c>
      <c r="D446" t="s">
        <v>56</v>
      </c>
      <c r="E446" s="65" t="s">
        <v>100</v>
      </c>
      <c r="F446" s="65" t="s">
        <v>787</v>
      </c>
    </row>
    <row r="447" spans="3:6">
      <c r="C447" t="s">
        <v>1063</v>
      </c>
      <c r="D447" t="s">
        <v>310</v>
      </c>
      <c r="E447" s="65">
        <v>-16187498.84020175</v>
      </c>
    </row>
    <row r="448" spans="3:6">
      <c r="C448" t="s">
        <v>1064</v>
      </c>
      <c r="D448" t="s">
        <v>311</v>
      </c>
      <c r="E448" s="65">
        <v>1831399.0999980001</v>
      </c>
    </row>
    <row r="449" spans="3:6">
      <c r="E449" s="65" t="s">
        <v>107</v>
      </c>
      <c r="F449" s="65" t="s">
        <v>107</v>
      </c>
    </row>
    <row r="450" spans="3:6">
      <c r="C450" t="s">
        <v>96</v>
      </c>
      <c r="E450" s="65">
        <v>-14356099.740203749</v>
      </c>
    </row>
    <row r="451" spans="3:6">
      <c r="E451" s="65" t="s">
        <v>97</v>
      </c>
      <c r="F451" s="65" t="s">
        <v>97</v>
      </c>
    </row>
    <row r="457" spans="3:6">
      <c r="C457" t="s">
        <v>312</v>
      </c>
    </row>
    <row r="458" spans="3:6">
      <c r="C458" t="s">
        <v>55</v>
      </c>
      <c r="D458" t="s">
        <v>56</v>
      </c>
      <c r="E458" s="65" t="s">
        <v>100</v>
      </c>
      <c r="F458" s="65" t="s">
        <v>787</v>
      </c>
    </row>
    <row r="459" spans="3:6">
      <c r="C459" t="s">
        <v>421</v>
      </c>
      <c r="D459" t="s">
        <v>313</v>
      </c>
      <c r="E459" s="65">
        <v>391710105</v>
      </c>
      <c r="F459" s="65">
        <v>25937112</v>
      </c>
    </row>
    <row r="460" spans="3:6">
      <c r="C460" t="s">
        <v>449</v>
      </c>
      <c r="D460" t="s">
        <v>314</v>
      </c>
      <c r="E460" s="65">
        <v>0</v>
      </c>
      <c r="F460" s="65">
        <v>0</v>
      </c>
    </row>
    <row r="461" spans="3:6">
      <c r="C461" t="s">
        <v>471</v>
      </c>
      <c r="D461" t="s">
        <v>315</v>
      </c>
      <c r="E461" s="65">
        <v>240216101</v>
      </c>
      <c r="F461" s="65">
        <v>18177949</v>
      </c>
    </row>
    <row r="462" spans="3:6">
      <c r="C462" t="s">
        <v>500</v>
      </c>
      <c r="D462" t="s">
        <v>316</v>
      </c>
      <c r="E462" s="65">
        <v>0</v>
      </c>
      <c r="F462" s="65">
        <v>0</v>
      </c>
    </row>
    <row r="463" spans="3:6">
      <c r="C463" t="s">
        <v>519</v>
      </c>
      <c r="D463" t="s">
        <v>317</v>
      </c>
      <c r="E463" s="65">
        <v>25030834</v>
      </c>
      <c r="F463" s="65">
        <v>2119425</v>
      </c>
    </row>
    <row r="464" spans="3:6">
      <c r="C464" t="s">
        <v>545</v>
      </c>
      <c r="D464" t="s">
        <v>318</v>
      </c>
      <c r="E464" s="65">
        <v>0</v>
      </c>
      <c r="F464" s="65">
        <v>0</v>
      </c>
    </row>
    <row r="465" spans="3:6">
      <c r="C465" t="s">
        <v>566</v>
      </c>
      <c r="D465" t="s">
        <v>319</v>
      </c>
      <c r="E465" s="65">
        <v>45428948</v>
      </c>
      <c r="F465" s="65">
        <v>3629374</v>
      </c>
    </row>
    <row r="466" spans="3:6">
      <c r="C466" t="s">
        <v>596</v>
      </c>
      <c r="D466" t="s">
        <v>320</v>
      </c>
      <c r="E466" s="65">
        <v>0</v>
      </c>
      <c r="F466" s="65">
        <v>0</v>
      </c>
    </row>
    <row r="467" spans="3:6">
      <c r="C467" t="s">
        <v>623</v>
      </c>
      <c r="D467" t="s">
        <v>321</v>
      </c>
      <c r="E467" s="65">
        <v>75792063</v>
      </c>
      <c r="F467" s="65">
        <v>5784894</v>
      </c>
    </row>
    <row r="468" spans="3:6">
      <c r="E468" s="65" t="s">
        <v>107</v>
      </c>
      <c r="F468" s="65" t="s">
        <v>107</v>
      </c>
    </row>
    <row r="469" spans="3:6">
      <c r="C469" t="s">
        <v>322</v>
      </c>
      <c r="E469" s="65">
        <v>778178051</v>
      </c>
      <c r="F469" s="65">
        <v>55648754</v>
      </c>
    </row>
    <row r="470" spans="3:6">
      <c r="E470" s="65" t="s">
        <v>107</v>
      </c>
      <c r="F470" s="65" t="s">
        <v>107</v>
      </c>
    </row>
    <row r="471" spans="3:6">
      <c r="C471" t="s">
        <v>649</v>
      </c>
      <c r="D471" t="s">
        <v>76</v>
      </c>
      <c r="E471" s="65">
        <v>-24609839.117994998</v>
      </c>
      <c r="F471" s="65">
        <v>0</v>
      </c>
    </row>
    <row r="472" spans="3:6">
      <c r="C472" t="s">
        <v>651</v>
      </c>
      <c r="D472" t="s">
        <v>75</v>
      </c>
      <c r="E472" s="65">
        <v>-10384680</v>
      </c>
      <c r="F472" s="65">
        <v>-865390</v>
      </c>
    </row>
    <row r="473" spans="3:6">
      <c r="C473" t="s">
        <v>799</v>
      </c>
      <c r="D473" t="s">
        <v>82</v>
      </c>
      <c r="E473" s="65">
        <v>0</v>
      </c>
      <c r="F473" s="65">
        <v>0</v>
      </c>
    </row>
    <row r="474" spans="3:6">
      <c r="E474" s="65" t="s">
        <v>107</v>
      </c>
      <c r="F474" s="65" t="s">
        <v>107</v>
      </c>
    </row>
    <row r="475" spans="3:6">
      <c r="C475" t="s">
        <v>323</v>
      </c>
      <c r="E475" s="65">
        <v>-34994519.117994994</v>
      </c>
      <c r="F475" s="65">
        <v>-865390</v>
      </c>
    </row>
    <row r="476" spans="3:6">
      <c r="E476" s="65" t="s">
        <v>107</v>
      </c>
      <c r="F476" s="65" t="s">
        <v>107</v>
      </c>
    </row>
    <row r="477" spans="3:6">
      <c r="C477" t="s">
        <v>324</v>
      </c>
      <c r="E477" s="65">
        <v>743183531.88200498</v>
      </c>
      <c r="F477" s="65">
        <v>54783364</v>
      </c>
    </row>
    <row r="478" spans="3:6">
      <c r="E478" s="65" t="s">
        <v>97</v>
      </c>
      <c r="F478" s="65" t="s">
        <v>97</v>
      </c>
    </row>
    <row r="481" spans="3:6">
      <c r="C481" t="s">
        <v>325</v>
      </c>
    </row>
    <row r="482" spans="3:6">
      <c r="C482" t="s">
        <v>55</v>
      </c>
      <c r="D482" t="s">
        <v>56</v>
      </c>
      <c r="E482" s="65" t="s">
        <v>100</v>
      </c>
      <c r="F482" s="65" t="s">
        <v>787</v>
      </c>
    </row>
    <row r="483" spans="3:6">
      <c r="C483" t="s">
        <v>423</v>
      </c>
      <c r="D483" t="s">
        <v>326</v>
      </c>
      <c r="E483" s="65">
        <v>6320466</v>
      </c>
      <c r="F483" s="65">
        <v>430080</v>
      </c>
    </row>
    <row r="484" spans="3:6">
      <c r="C484" t="s">
        <v>451</v>
      </c>
      <c r="D484" t="s">
        <v>327</v>
      </c>
      <c r="E484" s="65">
        <v>0</v>
      </c>
      <c r="F484" s="65">
        <v>0</v>
      </c>
    </row>
    <row r="485" spans="3:6">
      <c r="C485" t="s">
        <v>473</v>
      </c>
      <c r="D485" t="s">
        <v>328</v>
      </c>
      <c r="E485" s="65">
        <v>2992017</v>
      </c>
      <c r="F485" s="65">
        <v>232872</v>
      </c>
    </row>
    <row r="486" spans="3:6">
      <c r="C486" t="s">
        <v>502</v>
      </c>
      <c r="D486" t="s">
        <v>329</v>
      </c>
      <c r="E486" s="65">
        <v>0</v>
      </c>
      <c r="F486" s="65">
        <v>0</v>
      </c>
    </row>
    <row r="487" spans="3:6">
      <c r="C487" t="s">
        <v>521</v>
      </c>
      <c r="D487" t="s">
        <v>330</v>
      </c>
      <c r="E487" s="65">
        <v>269315</v>
      </c>
      <c r="F487" s="65">
        <v>22554</v>
      </c>
    </row>
    <row r="488" spans="3:6">
      <c r="C488" t="s">
        <v>547</v>
      </c>
      <c r="D488" t="s">
        <v>331</v>
      </c>
      <c r="E488" s="65">
        <v>0</v>
      </c>
      <c r="F488" s="65">
        <v>0</v>
      </c>
    </row>
    <row r="489" spans="3:6">
      <c r="C489" t="s">
        <v>568</v>
      </c>
      <c r="D489" t="s">
        <v>332</v>
      </c>
      <c r="E489" s="65">
        <v>508713</v>
      </c>
      <c r="F489" s="65">
        <v>40618</v>
      </c>
    </row>
    <row r="490" spans="3:6">
      <c r="C490" t="s">
        <v>598</v>
      </c>
      <c r="D490" t="s">
        <v>333</v>
      </c>
      <c r="E490" s="65">
        <v>0</v>
      </c>
      <c r="F490" s="65">
        <v>0</v>
      </c>
    </row>
    <row r="491" spans="3:6">
      <c r="C491" t="s">
        <v>625</v>
      </c>
      <c r="D491" t="s">
        <v>334</v>
      </c>
      <c r="E491" s="65">
        <v>863426</v>
      </c>
      <c r="F491" s="65">
        <v>68854</v>
      </c>
    </row>
    <row r="492" spans="3:6">
      <c r="E492" s="65" t="s">
        <v>107</v>
      </c>
      <c r="F492" s="65" t="s">
        <v>107</v>
      </c>
    </row>
    <row r="493" spans="3:6">
      <c r="C493" t="s">
        <v>335</v>
      </c>
      <c r="E493" s="65">
        <v>10953937</v>
      </c>
      <c r="F493" s="65">
        <v>794978</v>
      </c>
    </row>
    <row r="494" spans="3:6">
      <c r="E494" s="65" t="s">
        <v>107</v>
      </c>
      <c r="F494" s="65" t="s">
        <v>107</v>
      </c>
    </row>
    <row r="495" spans="3:6">
      <c r="C495" t="s">
        <v>653</v>
      </c>
      <c r="D495" t="s">
        <v>77</v>
      </c>
      <c r="E495" s="65">
        <v>-3535391.5536014</v>
      </c>
      <c r="F495" s="65">
        <v>-216416.56727160001</v>
      </c>
    </row>
    <row r="496" spans="3:6">
      <c r="C496" t="s">
        <v>663</v>
      </c>
      <c r="D496" t="s">
        <v>83</v>
      </c>
      <c r="E496" s="65">
        <v>0</v>
      </c>
      <c r="F496" s="65">
        <v>0</v>
      </c>
    </row>
    <row r="497" spans="3:6">
      <c r="E497" s="65" t="s">
        <v>107</v>
      </c>
      <c r="F497" s="65" t="s">
        <v>107</v>
      </c>
    </row>
    <row r="498" spans="3:6">
      <c r="C498" t="s">
        <v>336</v>
      </c>
      <c r="E498" s="65">
        <v>-3535391.5536014</v>
      </c>
      <c r="F498" s="65">
        <v>-216416.56727160001</v>
      </c>
    </row>
    <row r="499" spans="3:6">
      <c r="E499" s="65" t="s">
        <v>107</v>
      </c>
      <c r="F499" s="65" t="s">
        <v>107</v>
      </c>
    </row>
    <row r="500" spans="3:6">
      <c r="C500" t="s">
        <v>337</v>
      </c>
      <c r="E500" s="65">
        <v>7418545.4463986</v>
      </c>
      <c r="F500" s="65">
        <v>578561.43272839999</v>
      </c>
    </row>
    <row r="501" spans="3:6">
      <c r="E501" s="65" t="s">
        <v>97</v>
      </c>
      <c r="F501" s="65" t="s">
        <v>97</v>
      </c>
    </row>
    <row r="504" spans="3:6">
      <c r="C504" t="s">
        <v>338</v>
      </c>
    </row>
    <row r="505" spans="3:6">
      <c r="C505" t="s">
        <v>55</v>
      </c>
      <c r="D505" t="s">
        <v>56</v>
      </c>
      <c r="E505" s="65" t="s">
        <v>100</v>
      </c>
      <c r="F505" s="65" t="s">
        <v>787</v>
      </c>
    </row>
    <row r="506" spans="3:6">
      <c r="C506" t="s">
        <v>425</v>
      </c>
      <c r="D506" t="s">
        <v>339</v>
      </c>
      <c r="E506" s="65">
        <v>21920513</v>
      </c>
      <c r="F506" s="65">
        <v>1491642</v>
      </c>
    </row>
    <row r="507" spans="3:6">
      <c r="C507" t="s">
        <v>453</v>
      </c>
      <c r="D507" t="s">
        <v>340</v>
      </c>
      <c r="E507" s="65">
        <v>0</v>
      </c>
      <c r="F507" s="65">
        <v>0</v>
      </c>
    </row>
    <row r="508" spans="3:6">
      <c r="C508" t="s">
        <v>475</v>
      </c>
      <c r="D508" t="s">
        <v>341</v>
      </c>
      <c r="E508" s="65">
        <v>10931163</v>
      </c>
      <c r="F508" s="65">
        <v>850928</v>
      </c>
    </row>
    <row r="509" spans="3:6">
      <c r="C509" t="s">
        <v>504</v>
      </c>
      <c r="D509" t="s">
        <v>342</v>
      </c>
      <c r="E509" s="65">
        <v>0</v>
      </c>
      <c r="F509" s="65">
        <v>0</v>
      </c>
    </row>
    <row r="510" spans="3:6">
      <c r="C510" t="s">
        <v>523</v>
      </c>
      <c r="D510" t="s">
        <v>343</v>
      </c>
      <c r="E510" s="65">
        <v>1006861</v>
      </c>
      <c r="F510" s="65">
        <v>84319</v>
      </c>
    </row>
    <row r="511" spans="3:6">
      <c r="C511" t="s">
        <v>549</v>
      </c>
      <c r="D511" t="s">
        <v>344</v>
      </c>
      <c r="E511" s="65">
        <v>0</v>
      </c>
      <c r="F511" s="65">
        <v>0</v>
      </c>
    </row>
    <row r="512" spans="3:6">
      <c r="C512" t="s">
        <v>570</v>
      </c>
      <c r="D512" t="s">
        <v>345</v>
      </c>
      <c r="E512" s="65">
        <v>1886547</v>
      </c>
      <c r="F512" s="65">
        <v>150707</v>
      </c>
    </row>
    <row r="513" spans="3:6">
      <c r="C513" t="s">
        <v>600</v>
      </c>
      <c r="D513" t="s">
        <v>346</v>
      </c>
      <c r="E513" s="65">
        <v>0</v>
      </c>
      <c r="F513" s="65">
        <v>0</v>
      </c>
    </row>
    <row r="514" spans="3:6">
      <c r="C514" t="s">
        <v>627</v>
      </c>
      <c r="D514" t="s">
        <v>347</v>
      </c>
      <c r="E514" s="65">
        <v>3221865</v>
      </c>
      <c r="F514" s="65">
        <v>256995</v>
      </c>
    </row>
    <row r="515" spans="3:6">
      <c r="E515" s="65" t="s">
        <v>107</v>
      </c>
      <c r="F515" s="65" t="s">
        <v>107</v>
      </c>
    </row>
    <row r="516" spans="3:6">
      <c r="C516" t="s">
        <v>348</v>
      </c>
      <c r="E516" s="65">
        <v>38966949</v>
      </c>
      <c r="F516" s="65">
        <v>2834591</v>
      </c>
    </row>
    <row r="517" spans="3:6">
      <c r="E517" s="65" t="s">
        <v>107</v>
      </c>
      <c r="F517" s="65" t="s">
        <v>107</v>
      </c>
    </row>
    <row r="518" spans="3:6">
      <c r="C518" t="s">
        <v>655</v>
      </c>
      <c r="D518" t="s">
        <v>78</v>
      </c>
      <c r="E518" s="65">
        <v>-1893591.6711199998</v>
      </c>
      <c r="F518" s="65">
        <v>0</v>
      </c>
    </row>
    <row r="519" spans="3:6">
      <c r="C519" t="s">
        <v>665</v>
      </c>
      <c r="D519" t="s">
        <v>84</v>
      </c>
      <c r="E519" s="65">
        <v>7363190</v>
      </c>
      <c r="F519" s="65">
        <v>613601</v>
      </c>
    </row>
    <row r="520" spans="3:6">
      <c r="E520" s="65" t="s">
        <v>107</v>
      </c>
      <c r="F520" s="65" t="s">
        <v>107</v>
      </c>
    </row>
    <row r="521" spans="3:6">
      <c r="C521" t="s">
        <v>349</v>
      </c>
      <c r="E521" s="65">
        <v>5469598.3288799999</v>
      </c>
      <c r="F521" s="65">
        <v>613601</v>
      </c>
    </row>
    <row r="522" spans="3:6">
      <c r="E522" s="65" t="s">
        <v>107</v>
      </c>
      <c r="F522" s="65" t="s">
        <v>107</v>
      </c>
    </row>
    <row r="523" spans="3:6">
      <c r="C523" t="s">
        <v>350</v>
      </c>
      <c r="E523" s="65">
        <v>44436547.328879997</v>
      </c>
      <c r="F523" s="65">
        <v>3448192</v>
      </c>
    </row>
    <row r="524" spans="3:6">
      <c r="E524" s="65" t="s">
        <v>97</v>
      </c>
      <c r="F524" s="65" t="s">
        <v>97</v>
      </c>
    </row>
    <row r="528" spans="3:6">
      <c r="C528" t="s">
        <v>351</v>
      </c>
    </row>
    <row r="529" spans="3:6">
      <c r="C529" t="s">
        <v>55</v>
      </c>
      <c r="D529" t="s">
        <v>56</v>
      </c>
      <c r="E529" s="65" t="s">
        <v>100</v>
      </c>
      <c r="F529" s="65" t="s">
        <v>787</v>
      </c>
    </row>
    <row r="530" spans="3:6">
      <c r="C530" t="s">
        <v>427</v>
      </c>
      <c r="D530" t="s">
        <v>352</v>
      </c>
      <c r="E530" s="65">
        <v>9075772</v>
      </c>
      <c r="F530" s="65">
        <v>617603</v>
      </c>
    </row>
    <row r="531" spans="3:6">
      <c r="C531" t="s">
        <v>455</v>
      </c>
      <c r="D531" t="s">
        <v>353</v>
      </c>
      <c r="E531" s="65">
        <v>0</v>
      </c>
      <c r="F531" s="65">
        <v>0</v>
      </c>
    </row>
    <row r="532" spans="3:6">
      <c r="C532" t="s">
        <v>477</v>
      </c>
      <c r="D532" t="s">
        <v>354</v>
      </c>
      <c r="E532" s="65">
        <v>5059099</v>
      </c>
      <c r="F532" s="65">
        <v>383094</v>
      </c>
    </row>
    <row r="533" spans="3:6">
      <c r="C533" t="s">
        <v>506</v>
      </c>
      <c r="D533" t="s">
        <v>355</v>
      </c>
      <c r="E533" s="65">
        <v>0</v>
      </c>
      <c r="F533" s="65">
        <v>0</v>
      </c>
    </row>
    <row r="534" spans="3:6">
      <c r="C534" t="s">
        <v>525</v>
      </c>
      <c r="D534" t="s">
        <v>356</v>
      </c>
      <c r="E534" s="65">
        <v>493993</v>
      </c>
      <c r="F534" s="65">
        <v>41841</v>
      </c>
    </row>
    <row r="535" spans="3:6">
      <c r="C535" t="s">
        <v>551</v>
      </c>
      <c r="D535" t="s">
        <v>357</v>
      </c>
      <c r="E535" s="65">
        <v>0</v>
      </c>
      <c r="F535" s="65">
        <v>0</v>
      </c>
    </row>
    <row r="536" spans="3:6">
      <c r="C536" t="s">
        <v>572</v>
      </c>
      <c r="D536" t="s">
        <v>358</v>
      </c>
      <c r="E536" s="65">
        <v>932316</v>
      </c>
      <c r="F536" s="65">
        <v>74535</v>
      </c>
    </row>
    <row r="537" spans="3:6">
      <c r="C537" t="s">
        <v>602</v>
      </c>
      <c r="D537" t="s">
        <v>359</v>
      </c>
      <c r="E537" s="65">
        <v>0</v>
      </c>
      <c r="F537" s="65">
        <v>0</v>
      </c>
    </row>
    <row r="538" spans="3:6">
      <c r="C538" t="s">
        <v>629</v>
      </c>
      <c r="D538" t="s">
        <v>360</v>
      </c>
      <c r="E538" s="65">
        <v>1530895</v>
      </c>
      <c r="F538" s="65">
        <v>116682</v>
      </c>
    </row>
    <row r="539" spans="3:6">
      <c r="E539" s="65" t="s">
        <v>107</v>
      </c>
      <c r="F539" s="65" t="s">
        <v>107</v>
      </c>
    </row>
    <row r="540" spans="3:6">
      <c r="C540" t="s">
        <v>361</v>
      </c>
      <c r="E540" s="65">
        <v>17092075</v>
      </c>
      <c r="F540" s="65">
        <v>1233755</v>
      </c>
    </row>
    <row r="541" spans="3:6">
      <c r="E541" s="65" t="s">
        <v>107</v>
      </c>
      <c r="F541" s="65" t="s">
        <v>107</v>
      </c>
    </row>
    <row r="542" spans="3:6">
      <c r="C542" t="s">
        <v>657</v>
      </c>
      <c r="D542" t="s">
        <v>79</v>
      </c>
      <c r="E542" s="65">
        <v>-3315519</v>
      </c>
      <c r="F542" s="65">
        <v>-93654</v>
      </c>
    </row>
    <row r="543" spans="3:6">
      <c r="C543" t="s">
        <v>667</v>
      </c>
      <c r="D543" t="s">
        <v>85</v>
      </c>
      <c r="E543" s="65">
        <v>6468946</v>
      </c>
      <c r="F543" s="65">
        <v>539077</v>
      </c>
    </row>
    <row r="544" spans="3:6">
      <c r="E544" s="65" t="s">
        <v>107</v>
      </c>
      <c r="F544" s="65" t="s">
        <v>107</v>
      </c>
    </row>
    <row r="545" spans="3:6">
      <c r="C545" t="s">
        <v>362</v>
      </c>
      <c r="E545" s="65">
        <v>3153427</v>
      </c>
      <c r="F545" s="65">
        <v>445423</v>
      </c>
    </row>
    <row r="546" spans="3:6">
      <c r="E546" s="65" t="s">
        <v>107</v>
      </c>
      <c r="F546" s="65" t="s">
        <v>107</v>
      </c>
    </row>
    <row r="547" spans="3:6">
      <c r="C547" t="s">
        <v>363</v>
      </c>
      <c r="E547" s="65">
        <v>20245502</v>
      </c>
      <c r="F547" s="65">
        <v>1679178</v>
      </c>
    </row>
    <row r="548" spans="3:6">
      <c r="E548" s="65" t="s">
        <v>97</v>
      </c>
      <c r="F548" s="65" t="s">
        <v>97</v>
      </c>
    </row>
    <row r="553" spans="3:6">
      <c r="C553" t="s">
        <v>364</v>
      </c>
    </row>
    <row r="554" spans="3:6">
      <c r="C554" t="s">
        <v>55</v>
      </c>
      <c r="D554" t="s">
        <v>56</v>
      </c>
      <c r="E554" s="65" t="s">
        <v>100</v>
      </c>
      <c r="F554" s="65" t="s">
        <v>787</v>
      </c>
    </row>
    <row r="555" spans="3:6">
      <c r="C555" t="s">
        <v>433</v>
      </c>
      <c r="D555" t="s">
        <v>365</v>
      </c>
      <c r="E555" s="65">
        <v>67346467.63000001</v>
      </c>
      <c r="F555" s="65">
        <v>4587476.49</v>
      </c>
    </row>
    <row r="556" spans="3:6">
      <c r="C556" t="s">
        <v>461</v>
      </c>
      <c r="D556" t="s">
        <v>366</v>
      </c>
      <c r="E556" s="65">
        <v>0</v>
      </c>
      <c r="F556" s="65">
        <v>0</v>
      </c>
    </row>
    <row r="557" spans="3:6">
      <c r="C557" t="s">
        <v>485</v>
      </c>
      <c r="D557" t="s">
        <v>367</v>
      </c>
      <c r="E557" s="65">
        <v>17514751.010000002</v>
      </c>
      <c r="F557" s="65">
        <v>1366863.18</v>
      </c>
    </row>
    <row r="558" spans="3:6">
      <c r="C558" t="s">
        <v>510</v>
      </c>
      <c r="D558" t="s">
        <v>368</v>
      </c>
      <c r="E558" s="65">
        <v>0</v>
      </c>
      <c r="F558" s="65">
        <v>0</v>
      </c>
    </row>
    <row r="559" spans="3:6">
      <c r="C559" t="s">
        <v>531</v>
      </c>
      <c r="D559" t="s">
        <v>369</v>
      </c>
      <c r="E559" s="65">
        <v>331114.65000000002</v>
      </c>
      <c r="F559" s="65">
        <v>26067.98</v>
      </c>
    </row>
    <row r="560" spans="3:6">
      <c r="C560" t="s">
        <v>557</v>
      </c>
      <c r="D560" t="s">
        <v>370</v>
      </c>
      <c r="E560" s="65">
        <v>0</v>
      </c>
      <c r="F560" s="65">
        <v>0</v>
      </c>
    </row>
    <row r="561" spans="3:6">
      <c r="C561" t="s">
        <v>580</v>
      </c>
      <c r="D561" t="s">
        <v>371</v>
      </c>
      <c r="E561" s="65">
        <v>1889787.7899999998</v>
      </c>
      <c r="F561" s="65">
        <v>152683.54</v>
      </c>
    </row>
    <row r="562" spans="3:6">
      <c r="C562" t="s">
        <v>608</v>
      </c>
      <c r="D562" t="s">
        <v>372</v>
      </c>
      <c r="E562" s="65">
        <v>0</v>
      </c>
      <c r="F562" s="65">
        <v>0</v>
      </c>
    </row>
    <row r="563" spans="3:6">
      <c r="C563" t="s">
        <v>637</v>
      </c>
      <c r="D563" t="s">
        <v>373</v>
      </c>
      <c r="E563" s="65">
        <v>5441233.6599999992</v>
      </c>
      <c r="F563" s="65">
        <v>444737.22</v>
      </c>
    </row>
    <row r="564" spans="3:6">
      <c r="C564" t="s">
        <v>439</v>
      </c>
      <c r="E564" s="65" t="s">
        <v>107</v>
      </c>
      <c r="F564" s="65" t="s">
        <v>107</v>
      </c>
    </row>
    <row r="565" spans="3:6">
      <c r="C565" t="s">
        <v>374</v>
      </c>
      <c r="E565" s="65">
        <v>92523354.740000024</v>
      </c>
      <c r="F565" s="65">
        <v>6577828.4100000001</v>
      </c>
    </row>
    <row r="566" spans="3:6">
      <c r="E566" s="65" t="s">
        <v>107</v>
      </c>
      <c r="F566" s="65" t="s">
        <v>107</v>
      </c>
    </row>
    <row r="567" spans="3:6">
      <c r="C567" t="s">
        <v>659</v>
      </c>
      <c r="D567" t="s">
        <v>80</v>
      </c>
      <c r="E567" s="65">
        <v>-6397688</v>
      </c>
      <c r="F567" s="65">
        <v>0</v>
      </c>
    </row>
    <row r="568" spans="3:6">
      <c r="C568" t="s">
        <v>669</v>
      </c>
      <c r="D568" t="s">
        <v>86</v>
      </c>
      <c r="E568" s="65">
        <v>0</v>
      </c>
      <c r="F568" s="65">
        <v>0</v>
      </c>
    </row>
    <row r="569" spans="3:6">
      <c r="E569" s="65" t="s">
        <v>107</v>
      </c>
      <c r="F569" s="65" t="s">
        <v>107</v>
      </c>
    </row>
    <row r="570" spans="3:6">
      <c r="C570" t="s">
        <v>375</v>
      </c>
      <c r="E570" s="65">
        <v>-6397688</v>
      </c>
      <c r="F570" s="65">
        <v>0</v>
      </c>
    </row>
    <row r="571" spans="3:6">
      <c r="E571" s="65" t="s">
        <v>107</v>
      </c>
      <c r="F571" s="65" t="s">
        <v>107</v>
      </c>
    </row>
    <row r="572" spans="3:6">
      <c r="C572" t="s">
        <v>376</v>
      </c>
      <c r="E572" s="65">
        <v>86125666.740000024</v>
      </c>
      <c r="F572" s="65">
        <v>6577828.4100000001</v>
      </c>
    </row>
    <row r="573" spans="3:6">
      <c r="E573" s="65" t="s">
        <v>97</v>
      </c>
      <c r="F573" s="65" t="s">
        <v>97</v>
      </c>
    </row>
    <row r="580" spans="3:6">
      <c r="C580" t="s">
        <v>390</v>
      </c>
    </row>
    <row r="581" spans="3:6">
      <c r="C581" t="s">
        <v>55</v>
      </c>
      <c r="D581" t="s">
        <v>56</v>
      </c>
      <c r="E581" s="65" t="s">
        <v>100</v>
      </c>
      <c r="F581" s="65" t="s">
        <v>787</v>
      </c>
    </row>
    <row r="582" spans="3:6">
      <c r="C582" t="s">
        <v>1065</v>
      </c>
      <c r="D582" t="s">
        <v>391</v>
      </c>
      <c r="E582" s="65">
        <v>0</v>
      </c>
      <c r="F582" s="65">
        <v>0</v>
      </c>
    </row>
    <row r="583" spans="3:6">
      <c r="C583" t="s">
        <v>1066</v>
      </c>
      <c r="D583" t="s">
        <v>392</v>
      </c>
      <c r="E583" s="65">
        <v>0</v>
      </c>
      <c r="F583" s="65">
        <v>0</v>
      </c>
    </row>
    <row r="584" spans="3:6">
      <c r="C584" t="s">
        <v>1067</v>
      </c>
      <c r="D584" t="s">
        <v>393</v>
      </c>
      <c r="E584" s="65">
        <v>0</v>
      </c>
      <c r="F584" s="65">
        <v>0</v>
      </c>
    </row>
    <row r="585" spans="3:6">
      <c r="C585" t="s">
        <v>1068</v>
      </c>
      <c r="D585" t="s">
        <v>394</v>
      </c>
      <c r="E585" s="65">
        <v>0</v>
      </c>
      <c r="F585" s="65">
        <v>0</v>
      </c>
    </row>
    <row r="586" spans="3:6">
      <c r="C586" t="s">
        <v>1069</v>
      </c>
      <c r="D586" t="s">
        <v>395</v>
      </c>
      <c r="E586" s="65">
        <v>0</v>
      </c>
      <c r="F586" s="65">
        <v>0</v>
      </c>
    </row>
    <row r="587" spans="3:6">
      <c r="C587" t="s">
        <v>1070</v>
      </c>
      <c r="D587" t="s">
        <v>1071</v>
      </c>
      <c r="E587" s="65">
        <v>1689130</v>
      </c>
      <c r="F587" s="65">
        <v>0</v>
      </c>
    </row>
    <row r="588" spans="3:6">
      <c r="C588" t="s">
        <v>1072</v>
      </c>
      <c r="D588" t="s">
        <v>1073</v>
      </c>
      <c r="E588" s="65">
        <v>365288</v>
      </c>
      <c r="F588" s="65">
        <v>9051</v>
      </c>
    </row>
    <row r="589" spans="3:6">
      <c r="C589" t="s">
        <v>1074</v>
      </c>
      <c r="D589" t="s">
        <v>1075</v>
      </c>
      <c r="E589" s="65">
        <v>0</v>
      </c>
      <c r="F589" s="65">
        <v>0</v>
      </c>
    </row>
    <row r="590" spans="3:6">
      <c r="C590" t="s">
        <v>1076</v>
      </c>
      <c r="D590" t="s">
        <v>1077</v>
      </c>
      <c r="E590" s="65">
        <v>0</v>
      </c>
      <c r="F590" s="65">
        <v>0</v>
      </c>
    </row>
    <row r="591" spans="3:6">
      <c r="C591" t="s">
        <v>1078</v>
      </c>
      <c r="D591" t="s">
        <v>1079</v>
      </c>
      <c r="E591" s="65">
        <v>55108</v>
      </c>
      <c r="F591" s="65">
        <v>0</v>
      </c>
    </row>
    <row r="592" spans="3:6">
      <c r="E592" s="65" t="s">
        <v>107</v>
      </c>
      <c r="F592" s="65" t="s">
        <v>107</v>
      </c>
    </row>
    <row r="593" spans="3:6">
      <c r="C593" t="s">
        <v>396</v>
      </c>
      <c r="E593" s="65">
        <v>2109526</v>
      </c>
      <c r="F593" s="65">
        <v>9051</v>
      </c>
    </row>
    <row r="594" spans="3:6">
      <c r="E594" s="65" t="s">
        <v>97</v>
      </c>
      <c r="F594" s="65" t="s">
        <v>97</v>
      </c>
    </row>
    <row r="598" spans="3:6">
      <c r="C598" t="s">
        <v>1080</v>
      </c>
    </row>
    <row r="599" spans="3:6">
      <c r="C599" t="s">
        <v>435</v>
      </c>
      <c r="D599" t="s">
        <v>378</v>
      </c>
      <c r="E599" s="65">
        <v>43829427</v>
      </c>
      <c r="F599" s="65">
        <v>2982322</v>
      </c>
    </row>
    <row r="600" spans="3:6">
      <c r="C600" t="s">
        <v>463</v>
      </c>
      <c r="D600" t="s">
        <v>379</v>
      </c>
      <c r="E600" s="65">
        <v>0</v>
      </c>
      <c r="F600" s="65">
        <v>0</v>
      </c>
    </row>
    <row r="601" spans="3:6">
      <c r="C601" t="s">
        <v>487</v>
      </c>
      <c r="D601" t="s">
        <v>380</v>
      </c>
      <c r="E601" s="65">
        <v>17717316</v>
      </c>
      <c r="F601" s="65">
        <v>1376674</v>
      </c>
    </row>
    <row r="602" spans="3:6">
      <c r="C602" t="s">
        <v>512</v>
      </c>
      <c r="D602" t="s">
        <v>1081</v>
      </c>
      <c r="E602" s="65">
        <v>0</v>
      </c>
      <c r="F602" s="65">
        <v>0</v>
      </c>
    </row>
    <row r="603" spans="3:6">
      <c r="C603" t="s">
        <v>533</v>
      </c>
      <c r="D603" t="s">
        <v>1082</v>
      </c>
      <c r="E603" s="65">
        <v>945246</v>
      </c>
      <c r="F603" s="65">
        <v>75032</v>
      </c>
    </row>
    <row r="604" spans="3:6">
      <c r="C604" t="s">
        <v>559</v>
      </c>
      <c r="D604" t="s">
        <v>383</v>
      </c>
      <c r="E604" s="65">
        <v>0</v>
      </c>
      <c r="F604" s="65">
        <v>0</v>
      </c>
    </row>
    <row r="605" spans="3:6">
      <c r="C605" t="s">
        <v>582</v>
      </c>
      <c r="D605" t="s">
        <v>384</v>
      </c>
      <c r="E605" s="65">
        <v>2734492</v>
      </c>
      <c r="F605" s="65">
        <v>221349</v>
      </c>
    </row>
    <row r="606" spans="3:6">
      <c r="C606" t="s">
        <v>610</v>
      </c>
      <c r="D606" t="s">
        <v>385</v>
      </c>
      <c r="E606" s="65">
        <v>0</v>
      </c>
      <c r="F606" s="65">
        <v>0</v>
      </c>
    </row>
    <row r="607" spans="3:6">
      <c r="C607" t="s">
        <v>639</v>
      </c>
      <c r="D607" t="s">
        <v>386</v>
      </c>
      <c r="E607" s="65">
        <v>4806153</v>
      </c>
      <c r="F607" s="65">
        <v>383189</v>
      </c>
    </row>
    <row r="608" spans="3:6">
      <c r="C608" t="s">
        <v>439</v>
      </c>
      <c r="E608" s="65" t="s">
        <v>107</v>
      </c>
      <c r="F608" s="65" t="s">
        <v>107</v>
      </c>
    </row>
    <row r="609" spans="3:6">
      <c r="C609" t="s">
        <v>387</v>
      </c>
      <c r="E609" s="65">
        <v>70032634</v>
      </c>
      <c r="F609" s="65">
        <v>5038566</v>
      </c>
    </row>
    <row r="611" spans="3:6">
      <c r="C611" t="s">
        <v>988</v>
      </c>
      <c r="D611" t="s">
        <v>233</v>
      </c>
      <c r="E611" s="65">
        <v>29706013.430000007</v>
      </c>
      <c r="F611" s="65">
        <v>2475501.11</v>
      </c>
    </row>
    <row r="612" spans="3:6">
      <c r="C612" t="s">
        <v>661</v>
      </c>
      <c r="D612" t="s">
        <v>81</v>
      </c>
      <c r="E612" s="65">
        <v>-813684</v>
      </c>
      <c r="F612" s="65">
        <v>-58541</v>
      </c>
    </row>
    <row r="613" spans="3:6">
      <c r="E613" s="65" t="s">
        <v>107</v>
      </c>
      <c r="F613" s="65" t="s">
        <v>107</v>
      </c>
    </row>
    <row r="614" spans="3:6">
      <c r="C614" t="s">
        <v>388</v>
      </c>
      <c r="E614" s="65">
        <v>28892329.430000007</v>
      </c>
      <c r="F614" s="65">
        <v>2416960.11</v>
      </c>
    </row>
    <row r="615" spans="3:6">
      <c r="E615" s="65" t="s">
        <v>107</v>
      </c>
      <c r="F615" s="65" t="s">
        <v>107</v>
      </c>
    </row>
    <row r="616" spans="3:6">
      <c r="C616" t="s">
        <v>389</v>
      </c>
      <c r="E616" s="65">
        <v>98924963.430000007</v>
      </c>
      <c r="F616" s="65">
        <v>7455526.1099999994</v>
      </c>
    </row>
    <row r="617" spans="3:6">
      <c r="E617" s="65" t="s">
        <v>97</v>
      </c>
      <c r="F617" s="65" t="s">
        <v>97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D68AE-4E51-4D92-87CE-0FD17DFD3A46}">
  <dimension ref="A1:F418"/>
  <sheetViews>
    <sheetView workbookViewId="0">
      <selection activeCell="D361" sqref="D361"/>
    </sheetView>
  </sheetViews>
  <sheetFormatPr defaultRowHeight="13.2"/>
  <cols>
    <col min="1" max="1" width="12.109375" bestFit="1" customWidth="1"/>
    <col min="2" max="2" width="26.6640625" bestFit="1" customWidth="1"/>
    <col min="3" max="3" width="48.33203125" bestFit="1" customWidth="1"/>
    <col min="4" max="4" width="16.88671875" bestFit="1" customWidth="1"/>
    <col min="5" max="5" width="19.109375" customWidth="1"/>
    <col min="6" max="6" width="18.33203125" customWidth="1"/>
  </cols>
  <sheetData>
    <row r="1" spans="1:6" ht="16.2">
      <c r="A1" s="141" t="s">
        <v>1083</v>
      </c>
      <c r="B1" s="142" t="s">
        <v>1084</v>
      </c>
      <c r="C1" s="143" t="s">
        <v>1084</v>
      </c>
      <c r="D1" s="150" t="s">
        <v>1085</v>
      </c>
    </row>
    <row r="2" spans="1:6" ht="16.2">
      <c r="A2" s="144" t="s">
        <v>1086</v>
      </c>
      <c r="B2" s="145" t="s">
        <v>1087</v>
      </c>
      <c r="C2" s="146" t="s">
        <v>1088</v>
      </c>
      <c r="D2" s="151" t="s">
        <v>1089</v>
      </c>
    </row>
    <row r="3" spans="1:6">
      <c r="A3" s="147"/>
      <c r="B3" s="147"/>
      <c r="C3" s="147"/>
      <c r="D3" s="147"/>
    </row>
    <row r="4" spans="1:6">
      <c r="A4" s="148">
        <v>1001</v>
      </c>
      <c r="B4" s="149" t="s">
        <v>1090</v>
      </c>
      <c r="C4" s="149" t="s">
        <v>1091</v>
      </c>
      <c r="D4" s="152">
        <v>436625820.79000002</v>
      </c>
    </row>
    <row r="5" spans="1:6">
      <c r="A5" s="148">
        <v>1001</v>
      </c>
      <c r="B5" s="149" t="s">
        <v>1092</v>
      </c>
      <c r="C5" s="149" t="s">
        <v>1093</v>
      </c>
      <c r="D5" s="152">
        <v>436625820.79000002</v>
      </c>
    </row>
    <row r="6" spans="1:6">
      <c r="A6" s="148">
        <v>1001</v>
      </c>
      <c r="B6" s="149" t="s">
        <v>1094</v>
      </c>
      <c r="C6" s="149" t="s">
        <v>1095</v>
      </c>
      <c r="D6" s="152">
        <v>630667682.00999999</v>
      </c>
    </row>
    <row r="7" spans="1:6">
      <c r="A7" s="148">
        <v>1001</v>
      </c>
      <c r="B7" s="149" t="s">
        <v>1096</v>
      </c>
      <c r="C7" s="149" t="s">
        <v>1096</v>
      </c>
      <c r="D7" s="152">
        <v>2639799826.4299998</v>
      </c>
      <c r="E7" s="59">
        <f>D7-D80-D118</f>
        <v>2636217271.4299998</v>
      </c>
      <c r="F7">
        <v>2636217</v>
      </c>
    </row>
    <row r="8" spans="1:6">
      <c r="A8" s="148">
        <v>1001</v>
      </c>
      <c r="B8" s="149" t="s">
        <v>1097</v>
      </c>
      <c r="C8" s="149" t="s">
        <v>1098</v>
      </c>
      <c r="D8" s="152">
        <v>2639799826.4299998</v>
      </c>
    </row>
    <row r="9" spans="1:6">
      <c r="A9" s="148">
        <v>1001</v>
      </c>
      <c r="B9" s="149" t="s">
        <v>1099</v>
      </c>
      <c r="C9" s="149" t="s">
        <v>1100</v>
      </c>
      <c r="D9" s="152">
        <v>2639799826.4299998</v>
      </c>
    </row>
    <row r="10" spans="1:6">
      <c r="A10" s="148">
        <v>1001</v>
      </c>
      <c r="B10" s="149" t="s">
        <v>1101</v>
      </c>
      <c r="C10" s="149" t="s">
        <v>1102</v>
      </c>
      <c r="D10" s="152">
        <v>1545855489.1500001</v>
      </c>
    </row>
    <row r="11" spans="1:6">
      <c r="A11" s="153">
        <v>1001</v>
      </c>
      <c r="B11" s="154" t="s">
        <v>1103</v>
      </c>
      <c r="C11" s="154" t="s">
        <v>1104</v>
      </c>
      <c r="D11" s="152">
        <v>915425108</v>
      </c>
    </row>
    <row r="12" spans="1:6">
      <c r="A12" s="153">
        <v>1001</v>
      </c>
      <c r="B12" s="154" t="s">
        <v>1105</v>
      </c>
      <c r="C12" s="154" t="s">
        <v>1106</v>
      </c>
      <c r="D12" s="152">
        <v>391710105</v>
      </c>
    </row>
    <row r="13" spans="1:6">
      <c r="A13" s="153">
        <v>1001</v>
      </c>
      <c r="B13" s="154" t="s">
        <v>1107</v>
      </c>
      <c r="C13" s="154" t="s">
        <v>1108</v>
      </c>
      <c r="D13" s="152">
        <v>6320466</v>
      </c>
    </row>
    <row r="14" spans="1:6">
      <c r="A14" s="153">
        <v>1001</v>
      </c>
      <c r="B14" s="154" t="s">
        <v>1109</v>
      </c>
      <c r="C14" s="154" t="s">
        <v>1110</v>
      </c>
      <c r="D14" s="152">
        <v>21920513</v>
      </c>
    </row>
    <row r="15" spans="1:6">
      <c r="A15" s="153">
        <v>1001</v>
      </c>
      <c r="B15" s="154" t="s">
        <v>1111</v>
      </c>
      <c r="C15" s="154" t="s">
        <v>1112</v>
      </c>
      <c r="D15" s="152">
        <v>9075772</v>
      </c>
    </row>
    <row r="16" spans="1:6">
      <c r="A16" s="153">
        <v>1001</v>
      </c>
      <c r="B16" s="154" t="s">
        <v>1113</v>
      </c>
      <c r="C16" s="154" t="s">
        <v>1114</v>
      </c>
      <c r="D16" s="152">
        <v>30647527.609999999</v>
      </c>
    </row>
    <row r="17" spans="1:4">
      <c r="A17" s="153">
        <v>1001</v>
      </c>
      <c r="B17" s="154" t="s">
        <v>1115</v>
      </c>
      <c r="C17" s="154" t="s">
        <v>1116</v>
      </c>
      <c r="D17" s="152">
        <v>37268598.030000001</v>
      </c>
    </row>
    <row r="18" spans="1:4">
      <c r="A18" s="153">
        <v>1001</v>
      </c>
      <c r="B18" s="154" t="s">
        <v>1117</v>
      </c>
      <c r="C18" s="154" t="s">
        <v>1118</v>
      </c>
      <c r="D18" s="152">
        <v>67346467.629999995</v>
      </c>
    </row>
    <row r="19" spans="1:4">
      <c r="A19" s="153">
        <v>1001</v>
      </c>
      <c r="B19" s="154" t="s">
        <v>1119</v>
      </c>
      <c r="C19" s="154" t="s">
        <v>1120</v>
      </c>
      <c r="D19" s="152">
        <v>43829427</v>
      </c>
    </row>
    <row r="20" spans="1:4">
      <c r="A20" s="153">
        <v>1001</v>
      </c>
      <c r="B20" s="154" t="s">
        <v>1121</v>
      </c>
      <c r="C20" s="154" t="s">
        <v>1122</v>
      </c>
      <c r="D20" s="152">
        <v>22311504.879999999</v>
      </c>
    </row>
    <row r="21" spans="1:4">
      <c r="A21" s="148">
        <v>1001</v>
      </c>
      <c r="B21" s="149" t="s">
        <v>1123</v>
      </c>
      <c r="C21" s="149" t="s">
        <v>1124</v>
      </c>
      <c r="D21" s="152">
        <v>694212960.70000005</v>
      </c>
    </row>
    <row r="22" spans="1:4">
      <c r="A22" s="148">
        <v>1001</v>
      </c>
      <c r="B22" s="149" t="s">
        <v>1125</v>
      </c>
      <c r="C22" s="149" t="s">
        <v>1126</v>
      </c>
      <c r="D22" s="152">
        <v>694212960.70000005</v>
      </c>
    </row>
    <row r="23" spans="1:4">
      <c r="A23" s="153">
        <v>1001</v>
      </c>
      <c r="B23" s="154" t="s">
        <v>1127</v>
      </c>
      <c r="C23" s="154" t="s">
        <v>1128</v>
      </c>
      <c r="D23" s="152">
        <v>357842959</v>
      </c>
    </row>
    <row r="24" spans="1:4">
      <c r="A24" s="153">
        <v>1001</v>
      </c>
      <c r="B24" s="154" t="s">
        <v>1129</v>
      </c>
      <c r="C24" s="154" t="s">
        <v>1130</v>
      </c>
      <c r="D24" s="152">
        <v>240216101</v>
      </c>
    </row>
    <row r="25" spans="1:4">
      <c r="A25" s="153">
        <v>1001</v>
      </c>
      <c r="B25" s="154" t="s">
        <v>1131</v>
      </c>
      <c r="C25" s="154" t="s">
        <v>1132</v>
      </c>
      <c r="D25" s="152">
        <v>2992017</v>
      </c>
    </row>
    <row r="26" spans="1:4">
      <c r="A26" s="153">
        <v>1001</v>
      </c>
      <c r="B26" s="154" t="s">
        <v>1133</v>
      </c>
      <c r="C26" s="154" t="s">
        <v>1134</v>
      </c>
      <c r="D26" s="152">
        <v>10931163</v>
      </c>
    </row>
    <row r="27" spans="1:4">
      <c r="A27" s="153">
        <v>1001</v>
      </c>
      <c r="B27" s="154" t="s">
        <v>1135</v>
      </c>
      <c r="C27" s="154" t="s">
        <v>1136</v>
      </c>
      <c r="D27" s="152">
        <v>5059099</v>
      </c>
    </row>
    <row r="28" spans="1:4">
      <c r="A28" s="153">
        <v>1001</v>
      </c>
      <c r="B28" s="154" t="s">
        <v>1137</v>
      </c>
      <c r="C28" s="154" t="s">
        <v>1138</v>
      </c>
      <c r="D28" s="152">
        <v>20540500.73</v>
      </c>
    </row>
    <row r="29" spans="1:4">
      <c r="A29" s="153">
        <v>1001</v>
      </c>
      <c r="B29" s="154" t="s">
        <v>1139</v>
      </c>
      <c r="C29" s="154" t="s">
        <v>1140</v>
      </c>
      <c r="D29" s="152">
        <v>16760832.43</v>
      </c>
    </row>
    <row r="30" spans="1:4">
      <c r="A30" s="153">
        <v>1001</v>
      </c>
      <c r="B30" s="154" t="s">
        <v>1141</v>
      </c>
      <c r="C30" s="154" t="s">
        <v>1142</v>
      </c>
      <c r="D30" s="152">
        <v>17514751.010000002</v>
      </c>
    </row>
    <row r="31" spans="1:4">
      <c r="A31" s="153">
        <v>1001</v>
      </c>
      <c r="B31" s="154" t="s">
        <v>1143</v>
      </c>
      <c r="C31" s="154" t="s">
        <v>1144</v>
      </c>
      <c r="D31" s="152">
        <v>17717316</v>
      </c>
    </row>
    <row r="32" spans="1:4">
      <c r="A32" s="153">
        <v>1001</v>
      </c>
      <c r="B32" s="154" t="s">
        <v>1145</v>
      </c>
      <c r="C32" s="154" t="s">
        <v>1146</v>
      </c>
      <c r="D32" s="152">
        <v>4638221.53</v>
      </c>
    </row>
    <row r="33" spans="1:4">
      <c r="A33" s="148">
        <v>1001</v>
      </c>
      <c r="B33" s="149" t="s">
        <v>1147</v>
      </c>
      <c r="C33" s="149" t="s">
        <v>1148</v>
      </c>
      <c r="D33" s="152">
        <v>159658837.94</v>
      </c>
    </row>
    <row r="34" spans="1:4">
      <c r="A34" s="148">
        <v>1001</v>
      </c>
      <c r="B34" s="149" t="s">
        <v>1149</v>
      </c>
      <c r="C34" s="149" t="s">
        <v>1150</v>
      </c>
      <c r="D34" s="152">
        <v>50793767.979999997</v>
      </c>
    </row>
    <row r="35" spans="1:4">
      <c r="A35" s="148">
        <v>1001</v>
      </c>
      <c r="B35" s="149" t="s">
        <v>1151</v>
      </c>
      <c r="C35" s="149" t="s">
        <v>1152</v>
      </c>
      <c r="D35" s="152">
        <v>50793767.979999997</v>
      </c>
    </row>
    <row r="36" spans="1:4">
      <c r="A36" s="153">
        <v>1001</v>
      </c>
      <c r="B36" s="154" t="s">
        <v>1153</v>
      </c>
      <c r="C36" s="154" t="s">
        <v>1154</v>
      </c>
      <c r="D36" s="152">
        <v>21407721</v>
      </c>
    </row>
    <row r="37" spans="1:4">
      <c r="A37" s="153">
        <v>1001</v>
      </c>
      <c r="B37" s="154" t="s">
        <v>1155</v>
      </c>
      <c r="C37" s="154" t="s">
        <v>1156</v>
      </c>
      <c r="D37" s="152">
        <v>25030834</v>
      </c>
    </row>
    <row r="38" spans="1:4">
      <c r="A38" s="153">
        <v>1001</v>
      </c>
      <c r="B38" s="154" t="s">
        <v>1157</v>
      </c>
      <c r="C38" s="154" t="s">
        <v>1158</v>
      </c>
      <c r="D38" s="152">
        <v>269315</v>
      </c>
    </row>
    <row r="39" spans="1:4">
      <c r="A39" s="153">
        <v>1001</v>
      </c>
      <c r="B39" s="154" t="s">
        <v>1159</v>
      </c>
      <c r="C39" s="154" t="s">
        <v>1160</v>
      </c>
      <c r="D39" s="152">
        <v>1006861</v>
      </c>
    </row>
    <row r="40" spans="1:4">
      <c r="A40" s="153">
        <v>1001</v>
      </c>
      <c r="B40" s="154" t="s">
        <v>1161</v>
      </c>
      <c r="C40" s="154" t="s">
        <v>1162</v>
      </c>
      <c r="D40" s="152">
        <v>493993</v>
      </c>
    </row>
    <row r="41" spans="1:4">
      <c r="A41" s="153">
        <v>1001</v>
      </c>
      <c r="B41" s="154" t="s">
        <v>1163</v>
      </c>
      <c r="C41" s="154" t="s">
        <v>1164</v>
      </c>
      <c r="D41" s="152">
        <v>1269841.5</v>
      </c>
    </row>
    <row r="42" spans="1:4">
      <c r="A42" s="153">
        <v>1001</v>
      </c>
      <c r="B42" s="154" t="s">
        <v>1165</v>
      </c>
      <c r="C42" s="154" t="s">
        <v>1166</v>
      </c>
      <c r="D42" s="152">
        <v>331114.65000000002</v>
      </c>
    </row>
    <row r="43" spans="1:4">
      <c r="A43" s="153">
        <v>1001</v>
      </c>
      <c r="B43" s="154" t="s">
        <v>1167</v>
      </c>
      <c r="C43" s="154" t="s">
        <v>1168</v>
      </c>
      <c r="D43" s="152">
        <v>945246</v>
      </c>
    </row>
    <row r="44" spans="1:4">
      <c r="A44" s="153">
        <v>1001</v>
      </c>
      <c r="B44" s="154" t="s">
        <v>1169</v>
      </c>
      <c r="C44" s="154" t="s">
        <v>1170</v>
      </c>
      <c r="D44" s="152">
        <v>38841.83</v>
      </c>
    </row>
    <row r="45" spans="1:4">
      <c r="A45" s="148">
        <v>1001</v>
      </c>
      <c r="B45" s="149" t="s">
        <v>1171</v>
      </c>
      <c r="C45" s="149" t="s">
        <v>1172</v>
      </c>
      <c r="D45" s="152">
        <v>108865069.95999999</v>
      </c>
    </row>
    <row r="46" spans="1:4">
      <c r="A46" s="148">
        <v>1001</v>
      </c>
      <c r="B46" s="149" t="s">
        <v>1173</v>
      </c>
      <c r="C46" s="149" t="s">
        <v>1174</v>
      </c>
      <c r="D46" s="152">
        <v>108865069.95999999</v>
      </c>
    </row>
    <row r="47" spans="1:4">
      <c r="A47" s="153">
        <v>1001</v>
      </c>
      <c r="B47" s="154" t="s">
        <v>1175</v>
      </c>
      <c r="C47" s="154" t="s">
        <v>1176</v>
      </c>
      <c r="D47" s="152">
        <v>48082929</v>
      </c>
    </row>
    <row r="48" spans="1:4">
      <c r="A48" s="153">
        <v>1001</v>
      </c>
      <c r="B48" s="154" t="s">
        <v>1177</v>
      </c>
      <c r="C48" s="154" t="s">
        <v>1178</v>
      </c>
      <c r="D48" s="152">
        <v>45428948</v>
      </c>
    </row>
    <row r="49" spans="1:4">
      <c r="A49" s="153">
        <v>1001</v>
      </c>
      <c r="B49" s="154" t="s">
        <v>1179</v>
      </c>
      <c r="C49" s="154" t="s">
        <v>1180</v>
      </c>
      <c r="D49" s="152">
        <v>508713</v>
      </c>
    </row>
    <row r="50" spans="1:4">
      <c r="A50" s="153">
        <v>1001</v>
      </c>
      <c r="B50" s="154" t="s">
        <v>1181</v>
      </c>
      <c r="C50" s="154" t="s">
        <v>1182</v>
      </c>
      <c r="D50" s="152">
        <v>1886547</v>
      </c>
    </row>
    <row r="51" spans="1:4">
      <c r="A51" s="153">
        <v>1001</v>
      </c>
      <c r="B51" s="154" t="s">
        <v>1183</v>
      </c>
      <c r="C51" s="154" t="s">
        <v>1184</v>
      </c>
      <c r="D51" s="152">
        <v>932316</v>
      </c>
    </row>
    <row r="52" spans="1:4">
      <c r="A52" s="153">
        <v>1001</v>
      </c>
      <c r="B52" s="154" t="s">
        <v>1185</v>
      </c>
      <c r="C52" s="154" t="s">
        <v>1186</v>
      </c>
      <c r="D52" s="152">
        <v>4266517.79</v>
      </c>
    </row>
    <row r="53" spans="1:4">
      <c r="A53" s="153">
        <v>1001</v>
      </c>
      <c r="B53" s="154" t="s">
        <v>1187</v>
      </c>
      <c r="C53" s="154" t="s">
        <v>1188</v>
      </c>
      <c r="D53" s="152">
        <v>2595364.0499999998</v>
      </c>
    </row>
    <row r="54" spans="1:4">
      <c r="A54" s="153">
        <v>1001</v>
      </c>
      <c r="B54" s="154" t="s">
        <v>1189</v>
      </c>
      <c r="C54" s="154" t="s">
        <v>1190</v>
      </c>
      <c r="D54" s="152">
        <v>1889787.79</v>
      </c>
    </row>
    <row r="55" spans="1:4">
      <c r="A55" s="153">
        <v>1001</v>
      </c>
      <c r="B55" s="154" t="s">
        <v>1191</v>
      </c>
      <c r="C55" s="154" t="s">
        <v>1192</v>
      </c>
      <c r="D55" s="152">
        <v>2734492</v>
      </c>
    </row>
    <row r="56" spans="1:4">
      <c r="A56" s="153">
        <v>1001</v>
      </c>
      <c r="B56" s="154" t="s">
        <v>1193</v>
      </c>
      <c r="C56" s="154" t="s">
        <v>1194</v>
      </c>
      <c r="D56" s="152">
        <v>539455.32999999996</v>
      </c>
    </row>
    <row r="57" spans="1:4">
      <c r="A57" s="148">
        <v>1001</v>
      </c>
      <c r="B57" s="149" t="s">
        <v>1195</v>
      </c>
      <c r="C57" s="149" t="s">
        <v>1196</v>
      </c>
      <c r="D57" s="152">
        <v>223933376.72</v>
      </c>
    </row>
    <row r="58" spans="1:4">
      <c r="A58" s="153">
        <v>1001</v>
      </c>
      <c r="B58" s="154" t="s">
        <v>1197</v>
      </c>
      <c r="C58" s="154" t="s">
        <v>1198</v>
      </c>
      <c r="D58" s="152">
        <v>121982230</v>
      </c>
    </row>
    <row r="59" spans="1:4">
      <c r="A59" s="153">
        <v>1001</v>
      </c>
      <c r="B59" s="154" t="s">
        <v>1199</v>
      </c>
      <c r="C59" s="154" t="s">
        <v>1200</v>
      </c>
      <c r="D59" s="152">
        <v>75792063</v>
      </c>
    </row>
    <row r="60" spans="1:4">
      <c r="A60" s="153">
        <v>1001</v>
      </c>
      <c r="B60" s="154" t="s">
        <v>1201</v>
      </c>
      <c r="C60" s="154" t="s">
        <v>1202</v>
      </c>
      <c r="D60" s="152">
        <v>863426</v>
      </c>
    </row>
    <row r="61" spans="1:4">
      <c r="A61" s="153">
        <v>1001</v>
      </c>
      <c r="B61" s="154" t="s">
        <v>1203</v>
      </c>
      <c r="C61" s="154" t="s">
        <v>1204</v>
      </c>
      <c r="D61" s="152">
        <v>3221865</v>
      </c>
    </row>
    <row r="62" spans="1:4">
      <c r="A62" s="153">
        <v>1001</v>
      </c>
      <c r="B62" s="154" t="s">
        <v>1205</v>
      </c>
      <c r="C62" s="154" t="s">
        <v>1206</v>
      </c>
      <c r="D62" s="152">
        <v>1530895</v>
      </c>
    </row>
    <row r="63" spans="1:4">
      <c r="A63" s="153">
        <v>1001</v>
      </c>
      <c r="B63" s="154" t="s">
        <v>1207</v>
      </c>
      <c r="C63" s="154" t="s">
        <v>1208</v>
      </c>
      <c r="D63" s="152">
        <v>5800253.4900000002</v>
      </c>
    </row>
    <row r="64" spans="1:4">
      <c r="A64" s="153">
        <v>1001</v>
      </c>
      <c r="B64" s="154" t="s">
        <v>1209</v>
      </c>
      <c r="C64" s="154" t="s">
        <v>1210</v>
      </c>
      <c r="D64" s="59">
        <v>3479303.72</v>
      </c>
    </row>
    <row r="65" spans="1:6">
      <c r="A65" s="153">
        <v>1001</v>
      </c>
      <c r="B65" s="154" t="s">
        <v>1211</v>
      </c>
      <c r="C65" s="154" t="s">
        <v>1212</v>
      </c>
      <c r="D65" s="59">
        <v>5441233.6600000001</v>
      </c>
    </row>
    <row r="66" spans="1:6">
      <c r="A66" s="153">
        <v>1001</v>
      </c>
      <c r="B66" s="154" t="s">
        <v>1213</v>
      </c>
      <c r="C66" s="154" t="s">
        <v>1214</v>
      </c>
      <c r="D66" s="59">
        <v>4806153</v>
      </c>
    </row>
    <row r="67" spans="1:6">
      <c r="A67" s="153">
        <v>1001</v>
      </c>
      <c r="B67" s="154" t="s">
        <v>1215</v>
      </c>
      <c r="C67" s="154" t="s">
        <v>1216</v>
      </c>
      <c r="D67" s="59">
        <v>1015953.85</v>
      </c>
    </row>
    <row r="68" spans="1:6">
      <c r="A68" s="148">
        <v>1001</v>
      </c>
      <c r="B68" s="149" t="s">
        <v>1217</v>
      </c>
      <c r="C68" s="149" t="s">
        <v>1218</v>
      </c>
      <c r="D68" s="59">
        <v>-37118257.340000004</v>
      </c>
      <c r="F68">
        <v>-37118</v>
      </c>
    </row>
    <row r="69" spans="1:6">
      <c r="A69" s="148">
        <v>1001</v>
      </c>
      <c r="B69" s="149" t="s">
        <v>1219</v>
      </c>
      <c r="C69" s="149" t="s">
        <v>1220</v>
      </c>
      <c r="D69" s="59">
        <v>-37118257.340000004</v>
      </c>
    </row>
    <row r="70" spans="1:6">
      <c r="A70" s="153">
        <v>1001</v>
      </c>
      <c r="B70" s="154" t="s">
        <v>1221</v>
      </c>
      <c r="C70" s="154" t="s">
        <v>1222</v>
      </c>
      <c r="D70" s="59">
        <v>-24609839.120000001</v>
      </c>
    </row>
    <row r="71" spans="1:6">
      <c r="A71" s="153">
        <v>1001</v>
      </c>
      <c r="B71" s="154" t="s">
        <v>1223</v>
      </c>
      <c r="C71" s="154" t="s">
        <v>1224</v>
      </c>
      <c r="D71" s="59">
        <v>-10384680</v>
      </c>
    </row>
    <row r="72" spans="1:6">
      <c r="A72" s="153">
        <v>1001</v>
      </c>
      <c r="B72" s="154" t="s">
        <v>1225</v>
      </c>
      <c r="C72" s="154" t="s">
        <v>1226</v>
      </c>
      <c r="D72" s="59">
        <v>-3535391.55</v>
      </c>
    </row>
    <row r="73" spans="1:6">
      <c r="A73" s="153">
        <v>1001</v>
      </c>
      <c r="B73" s="154" t="s">
        <v>1227</v>
      </c>
      <c r="C73" s="154" t="s">
        <v>1228</v>
      </c>
      <c r="D73" s="59">
        <v>-1893591.67</v>
      </c>
    </row>
    <row r="74" spans="1:6">
      <c r="A74" s="153">
        <v>1001</v>
      </c>
      <c r="B74" s="154" t="s">
        <v>1229</v>
      </c>
      <c r="C74" s="154" t="s">
        <v>1230</v>
      </c>
      <c r="D74" s="59">
        <v>-3315519</v>
      </c>
    </row>
    <row r="75" spans="1:6">
      <c r="A75" s="153">
        <v>1001</v>
      </c>
      <c r="B75" s="154" t="s">
        <v>1231</v>
      </c>
      <c r="C75" s="154" t="s">
        <v>1232</v>
      </c>
      <c r="D75" s="59">
        <v>-6397688</v>
      </c>
    </row>
    <row r="76" spans="1:6">
      <c r="A76" s="153">
        <v>1001</v>
      </c>
      <c r="B76" s="154" t="s">
        <v>1233</v>
      </c>
      <c r="C76" s="154" t="s">
        <v>1234</v>
      </c>
      <c r="D76" s="59">
        <v>-813684</v>
      </c>
    </row>
    <row r="77" spans="1:6">
      <c r="A77" s="153">
        <v>1001</v>
      </c>
      <c r="B77" s="154" t="s">
        <v>1235</v>
      </c>
      <c r="C77" s="154" t="s">
        <v>1236</v>
      </c>
      <c r="D77" s="59">
        <v>7363190</v>
      </c>
    </row>
    <row r="78" spans="1:6">
      <c r="A78" s="153">
        <v>1001</v>
      </c>
      <c r="B78" s="154" t="s">
        <v>1237</v>
      </c>
      <c r="C78" s="154" t="s">
        <v>1238</v>
      </c>
      <c r="D78" s="59">
        <v>6468946</v>
      </c>
    </row>
    <row r="79" spans="1:6">
      <c r="A79" s="148">
        <v>1001</v>
      </c>
      <c r="B79" s="149" t="s">
        <v>1239</v>
      </c>
      <c r="C79" s="149" t="s">
        <v>1240</v>
      </c>
      <c r="D79" s="59">
        <v>53257419.259999998</v>
      </c>
      <c r="F79">
        <v>52257</v>
      </c>
    </row>
    <row r="80" spans="1:6">
      <c r="A80" s="148">
        <v>1001</v>
      </c>
      <c r="B80" s="149" t="s">
        <v>1241</v>
      </c>
      <c r="C80" s="149" t="s">
        <v>1242</v>
      </c>
      <c r="D80">
        <v>1</v>
      </c>
      <c r="F80">
        <v>0</v>
      </c>
    </row>
    <row r="81" spans="1:6">
      <c r="A81" s="153">
        <v>1001</v>
      </c>
      <c r="B81" s="154" t="s">
        <v>1243</v>
      </c>
      <c r="C81" s="154" t="s">
        <v>1244</v>
      </c>
      <c r="D81">
        <v>1</v>
      </c>
    </row>
    <row r="82" spans="1:6">
      <c r="A82" s="148">
        <v>1001</v>
      </c>
      <c r="B82" s="149" t="s">
        <v>1245</v>
      </c>
      <c r="C82" s="149" t="s">
        <v>1246</v>
      </c>
      <c r="D82" s="59">
        <v>1844040.1</v>
      </c>
      <c r="F82">
        <v>1844</v>
      </c>
    </row>
    <row r="83" spans="1:6">
      <c r="A83" s="153">
        <v>1001</v>
      </c>
      <c r="B83" s="154" t="s">
        <v>1247</v>
      </c>
      <c r="C83" s="154" t="s">
        <v>1248</v>
      </c>
      <c r="D83" s="59">
        <v>1805515.1</v>
      </c>
    </row>
    <row r="84" spans="1:6">
      <c r="A84" s="153">
        <v>1001</v>
      </c>
      <c r="B84" s="154" t="s">
        <v>1249</v>
      </c>
      <c r="C84" s="154" t="s">
        <v>1250</v>
      </c>
      <c r="D84" s="59">
        <v>38525</v>
      </c>
    </row>
    <row r="85" spans="1:6">
      <c r="A85" s="148">
        <v>1001</v>
      </c>
      <c r="B85" s="149" t="s">
        <v>1251</v>
      </c>
      <c r="C85" s="149" t="s">
        <v>1252</v>
      </c>
      <c r="D85" s="59">
        <v>19027220.699999999</v>
      </c>
      <c r="F85">
        <v>19027</v>
      </c>
    </row>
    <row r="86" spans="1:6">
      <c r="A86" s="153">
        <v>1001</v>
      </c>
      <c r="B86" s="154" t="s">
        <v>1253</v>
      </c>
      <c r="C86" s="154" t="s">
        <v>1254</v>
      </c>
      <c r="D86" s="59">
        <v>103730.16</v>
      </c>
    </row>
    <row r="87" spans="1:6">
      <c r="A87" s="153">
        <v>1001</v>
      </c>
      <c r="B87" s="154" t="s">
        <v>1255</v>
      </c>
      <c r="C87" s="154" t="s">
        <v>1256</v>
      </c>
      <c r="D87" s="59">
        <v>564881</v>
      </c>
    </row>
    <row r="88" spans="1:6">
      <c r="A88" s="153">
        <v>1001</v>
      </c>
      <c r="B88" s="154" t="s">
        <v>1257</v>
      </c>
      <c r="C88" s="154" t="s">
        <v>1258</v>
      </c>
      <c r="D88" s="59">
        <v>50440.25</v>
      </c>
    </row>
    <row r="89" spans="1:6">
      <c r="A89" s="153">
        <v>1001</v>
      </c>
      <c r="B89" s="154" t="s">
        <v>1259</v>
      </c>
      <c r="C89" s="154" t="s">
        <v>1260</v>
      </c>
      <c r="D89" s="59">
        <v>6068</v>
      </c>
    </row>
    <row r="90" spans="1:6">
      <c r="A90" s="153">
        <v>1001</v>
      </c>
      <c r="B90" s="154" t="s">
        <v>1261</v>
      </c>
      <c r="C90" s="154" t="s">
        <v>1262</v>
      </c>
      <c r="D90" s="59">
        <v>1434277</v>
      </c>
    </row>
    <row r="91" spans="1:6">
      <c r="A91" s="153">
        <v>1001</v>
      </c>
      <c r="B91" s="154" t="s">
        <v>1263</v>
      </c>
      <c r="C91" s="154" t="s">
        <v>1264</v>
      </c>
      <c r="D91" s="59">
        <v>1828695</v>
      </c>
    </row>
    <row r="92" spans="1:6">
      <c r="A92" s="153">
        <v>1001</v>
      </c>
      <c r="B92" s="154" t="s">
        <v>1265</v>
      </c>
      <c r="C92" s="154" t="s">
        <v>1266</v>
      </c>
      <c r="D92" s="59">
        <v>11319106.92</v>
      </c>
    </row>
    <row r="93" spans="1:6">
      <c r="A93" s="153">
        <v>1001</v>
      </c>
      <c r="B93" s="154" t="s">
        <v>1267</v>
      </c>
      <c r="C93" s="154" t="s">
        <v>1268</v>
      </c>
      <c r="D93" s="59">
        <v>1841795.85</v>
      </c>
    </row>
    <row r="94" spans="1:6">
      <c r="A94" s="153">
        <v>1001</v>
      </c>
      <c r="B94" s="154" t="s">
        <v>1269</v>
      </c>
      <c r="C94" s="154" t="s">
        <v>1270</v>
      </c>
      <c r="D94" s="59">
        <v>367268</v>
      </c>
    </row>
    <row r="95" spans="1:6">
      <c r="A95" s="153">
        <v>1001</v>
      </c>
      <c r="B95" s="154" t="s">
        <v>1271</v>
      </c>
      <c r="C95" s="154" t="s">
        <v>1272</v>
      </c>
      <c r="D95" s="59">
        <v>10875.6</v>
      </c>
    </row>
    <row r="96" spans="1:6">
      <c r="A96" s="153">
        <v>1001</v>
      </c>
      <c r="B96" s="154" t="s">
        <v>1273</v>
      </c>
      <c r="C96" s="154" t="s">
        <v>1274</v>
      </c>
      <c r="D96" s="59">
        <v>1458418.92</v>
      </c>
    </row>
    <row r="97" spans="1:6">
      <c r="A97" s="153">
        <v>1001</v>
      </c>
      <c r="B97" s="154" t="s">
        <v>1275</v>
      </c>
      <c r="C97" s="154" t="s">
        <v>1276</v>
      </c>
      <c r="D97" s="59">
        <v>41664</v>
      </c>
    </row>
    <row r="98" spans="1:6">
      <c r="A98" s="148">
        <v>1001</v>
      </c>
      <c r="B98" s="149" t="s">
        <v>1277</v>
      </c>
      <c r="C98" s="149" t="s">
        <v>1278</v>
      </c>
      <c r="D98" s="59">
        <v>15155457.74</v>
      </c>
      <c r="F98">
        <v>15155</v>
      </c>
    </row>
    <row r="99" spans="1:6">
      <c r="A99" s="153">
        <v>1001</v>
      </c>
      <c r="B99" s="154" t="s">
        <v>1279</v>
      </c>
      <c r="C99" s="154" t="s">
        <v>1280</v>
      </c>
      <c r="D99" s="59">
        <v>728273</v>
      </c>
    </row>
    <row r="100" spans="1:6">
      <c r="A100" s="153">
        <v>1001</v>
      </c>
      <c r="B100" s="154" t="s">
        <v>1281</v>
      </c>
      <c r="C100" s="154" t="s">
        <v>1282</v>
      </c>
      <c r="D100" s="59">
        <v>27458</v>
      </c>
    </row>
    <row r="101" spans="1:6">
      <c r="A101" s="153">
        <v>1001</v>
      </c>
      <c r="B101" s="154" t="s">
        <v>1283</v>
      </c>
      <c r="C101" s="154" t="s">
        <v>1284</v>
      </c>
      <c r="D101" s="59">
        <v>118965.72</v>
      </c>
    </row>
    <row r="102" spans="1:6">
      <c r="A102" s="153">
        <v>1001</v>
      </c>
      <c r="B102" s="154" t="s">
        <v>1285</v>
      </c>
      <c r="C102" s="154" t="s">
        <v>1286</v>
      </c>
      <c r="D102" s="59">
        <v>4826332.45</v>
      </c>
    </row>
    <row r="103" spans="1:6">
      <c r="A103" s="153">
        <v>1001</v>
      </c>
      <c r="B103" s="154" t="s">
        <v>1287</v>
      </c>
      <c r="C103" s="154" t="s">
        <v>1288</v>
      </c>
      <c r="D103" s="59">
        <v>398208</v>
      </c>
    </row>
    <row r="104" spans="1:6">
      <c r="A104" s="153">
        <v>1001</v>
      </c>
      <c r="B104" s="154" t="s">
        <v>1289</v>
      </c>
      <c r="C104" s="154" t="s">
        <v>1290</v>
      </c>
      <c r="D104" s="59">
        <v>692869.67</v>
      </c>
    </row>
    <row r="105" spans="1:6">
      <c r="A105" s="153">
        <v>1001</v>
      </c>
      <c r="B105" s="154" t="s">
        <v>1291</v>
      </c>
      <c r="C105" s="154" t="s">
        <v>1292</v>
      </c>
      <c r="D105" s="59">
        <v>5641350.9000000004</v>
      </c>
    </row>
    <row r="106" spans="1:6">
      <c r="A106" s="153">
        <v>1001</v>
      </c>
      <c r="B106" s="154" t="s">
        <v>1293</v>
      </c>
      <c r="C106" s="154" t="s">
        <v>1294</v>
      </c>
      <c r="D106" s="59">
        <v>2722000</v>
      </c>
    </row>
    <row r="107" spans="1:6">
      <c r="A107" s="148">
        <v>1001</v>
      </c>
      <c r="B107" s="149" t="s">
        <v>1295</v>
      </c>
      <c r="C107" s="149" t="s">
        <v>1296</v>
      </c>
      <c r="D107" s="59">
        <v>13648145.710000001</v>
      </c>
      <c r="F107">
        <v>13648</v>
      </c>
    </row>
    <row r="108" spans="1:6">
      <c r="A108" s="153">
        <v>1001</v>
      </c>
      <c r="B108" s="154" t="s">
        <v>1297</v>
      </c>
      <c r="C108" s="154" t="s">
        <v>1298</v>
      </c>
      <c r="D108" s="59">
        <v>2600000</v>
      </c>
    </row>
    <row r="109" spans="1:6">
      <c r="A109" s="153">
        <v>1001</v>
      </c>
      <c r="B109" s="154" t="s">
        <v>1299</v>
      </c>
      <c r="C109" s="154" t="s">
        <v>1300</v>
      </c>
      <c r="D109" s="59">
        <v>107000</v>
      </c>
    </row>
    <row r="110" spans="1:6">
      <c r="A110" s="153">
        <v>1001</v>
      </c>
      <c r="B110" s="154" t="s">
        <v>1301</v>
      </c>
      <c r="C110" s="154" t="s">
        <v>1302</v>
      </c>
      <c r="D110" s="59">
        <v>121200</v>
      </c>
    </row>
    <row r="111" spans="1:6">
      <c r="A111" s="153">
        <v>1001</v>
      </c>
      <c r="B111" s="154" t="s">
        <v>1303</v>
      </c>
      <c r="C111" s="154" t="s">
        <v>1304</v>
      </c>
      <c r="D111" s="59">
        <v>183041.74</v>
      </c>
    </row>
    <row r="112" spans="1:6">
      <c r="A112" s="153">
        <v>1001</v>
      </c>
      <c r="B112" s="154" t="s">
        <v>1305</v>
      </c>
      <c r="C112" s="154" t="s">
        <v>1306</v>
      </c>
      <c r="D112" s="59">
        <v>2200000</v>
      </c>
    </row>
    <row r="113" spans="1:4">
      <c r="A113" s="153">
        <v>1001</v>
      </c>
      <c r="B113" s="154" t="s">
        <v>1307</v>
      </c>
      <c r="C113" s="154" t="s">
        <v>1308</v>
      </c>
      <c r="D113" s="59">
        <v>100000</v>
      </c>
    </row>
    <row r="114" spans="1:4">
      <c r="A114" s="153">
        <v>1001</v>
      </c>
      <c r="B114" s="154" t="s">
        <v>1309</v>
      </c>
      <c r="C114" s="154" t="s">
        <v>1310</v>
      </c>
      <c r="D114" s="59">
        <v>7633689.46</v>
      </c>
    </row>
    <row r="115" spans="1:4">
      <c r="A115" s="153">
        <v>1001</v>
      </c>
      <c r="B115" s="154" t="s">
        <v>1311</v>
      </c>
      <c r="C115" s="154" t="s">
        <v>1312</v>
      </c>
      <c r="D115" s="59">
        <v>209341.12</v>
      </c>
    </row>
    <row r="116" spans="1:4">
      <c r="A116" s="153">
        <v>1001</v>
      </c>
      <c r="B116" s="154" t="s">
        <v>1313</v>
      </c>
      <c r="C116" s="154" t="s">
        <v>1314</v>
      </c>
      <c r="D116" s="59">
        <v>486873.39</v>
      </c>
    </row>
    <row r="117" spans="1:4">
      <c r="A117" s="153">
        <v>1001</v>
      </c>
      <c r="B117" s="154" t="s">
        <v>1315</v>
      </c>
      <c r="C117" s="154" t="s">
        <v>1316</v>
      </c>
      <c r="D117" s="59">
        <v>7000</v>
      </c>
    </row>
    <row r="118" spans="1:4">
      <c r="A118" s="148">
        <v>1001</v>
      </c>
      <c r="B118" s="149" t="s">
        <v>1317</v>
      </c>
      <c r="C118" s="149" t="s">
        <v>1318</v>
      </c>
      <c r="D118" s="59">
        <v>3582554</v>
      </c>
    </row>
    <row r="119" spans="1:4">
      <c r="A119" s="153">
        <v>1001</v>
      </c>
      <c r="B119" s="154" t="s">
        <v>1319</v>
      </c>
      <c r="C119" s="154" t="s">
        <v>1320</v>
      </c>
      <c r="D119" s="59">
        <v>3582554</v>
      </c>
    </row>
    <row r="120" spans="1:4">
      <c r="A120" s="148">
        <v>1001</v>
      </c>
      <c r="B120" s="149" t="s">
        <v>1321</v>
      </c>
      <c r="C120" s="149" t="s">
        <v>1322</v>
      </c>
      <c r="D120" s="59">
        <v>2009132144.4200001</v>
      </c>
    </row>
    <row r="121" spans="1:4">
      <c r="A121" s="148">
        <v>1001</v>
      </c>
      <c r="B121" s="149" t="s">
        <v>1323</v>
      </c>
      <c r="C121" s="149" t="s">
        <v>1324</v>
      </c>
      <c r="D121" s="59">
        <v>1315013384.7</v>
      </c>
    </row>
    <row r="122" spans="1:4">
      <c r="A122" s="148">
        <v>1001</v>
      </c>
      <c r="B122" s="149" t="s">
        <v>1325</v>
      </c>
      <c r="C122" s="149" t="s">
        <v>1326</v>
      </c>
      <c r="D122" s="59">
        <v>732408665.97000003</v>
      </c>
    </row>
    <row r="123" spans="1:4">
      <c r="A123" s="153">
        <v>1001</v>
      </c>
      <c r="B123" s="154" t="s">
        <v>1327</v>
      </c>
      <c r="C123" s="154" t="s">
        <v>1328</v>
      </c>
      <c r="D123" s="59">
        <v>112834024</v>
      </c>
    </row>
    <row r="124" spans="1:4">
      <c r="A124" s="153">
        <v>1001</v>
      </c>
      <c r="B124" s="154" t="s">
        <v>1329</v>
      </c>
      <c r="C124" s="154" t="s">
        <v>1330</v>
      </c>
      <c r="D124" s="59">
        <v>7418904</v>
      </c>
    </row>
    <row r="125" spans="1:4">
      <c r="A125" s="153">
        <v>1001</v>
      </c>
      <c r="B125" s="154" t="s">
        <v>1331</v>
      </c>
      <c r="C125" s="154" t="s">
        <v>1332</v>
      </c>
      <c r="D125" s="59">
        <v>-21830667.140000001</v>
      </c>
    </row>
    <row r="126" spans="1:4">
      <c r="A126" s="153">
        <v>1001</v>
      </c>
      <c r="B126" s="154" t="s">
        <v>1333</v>
      </c>
      <c r="C126" s="154" t="s">
        <v>1334</v>
      </c>
      <c r="D126" s="59">
        <v>-3519746.89</v>
      </c>
    </row>
    <row r="127" spans="1:4">
      <c r="A127" s="153">
        <v>1001</v>
      </c>
      <c r="B127" s="154" t="s">
        <v>1335</v>
      </c>
      <c r="C127" s="154" t="s">
        <v>1336</v>
      </c>
      <c r="D127" s="59">
        <v>18186974</v>
      </c>
    </row>
    <row r="128" spans="1:4">
      <c r="A128" s="153">
        <v>1001</v>
      </c>
      <c r="B128" s="154" t="s">
        <v>1337</v>
      </c>
      <c r="C128" s="154" t="s">
        <v>1338</v>
      </c>
      <c r="D128" s="59">
        <v>618502065</v>
      </c>
    </row>
    <row r="129" spans="1:4">
      <c r="A129" s="153">
        <v>1001</v>
      </c>
      <c r="B129" s="154" t="s">
        <v>1339</v>
      </c>
      <c r="C129" s="154" t="s">
        <v>1340</v>
      </c>
      <c r="D129" s="59">
        <v>807084</v>
      </c>
    </row>
    <row r="130" spans="1:4">
      <c r="A130" s="153">
        <v>1001</v>
      </c>
      <c r="B130" s="154" t="s">
        <v>1341</v>
      </c>
      <c r="C130" s="154" t="s">
        <v>1342</v>
      </c>
      <c r="D130">
        <v>-21</v>
      </c>
    </row>
    <row r="131" spans="1:4">
      <c r="A131" s="153">
        <v>1001</v>
      </c>
      <c r="B131" s="154" t="s">
        <v>1343</v>
      </c>
      <c r="C131" s="154" t="s">
        <v>1344</v>
      </c>
      <c r="D131" s="59">
        <v>10050</v>
      </c>
    </row>
    <row r="132" spans="1:4">
      <c r="A132" s="148">
        <v>1001</v>
      </c>
      <c r="B132" s="149" t="s">
        <v>1345</v>
      </c>
      <c r="C132" s="149" t="s">
        <v>1346</v>
      </c>
      <c r="D132" s="59">
        <v>21028651.43</v>
      </c>
    </row>
    <row r="133" spans="1:4">
      <c r="A133" s="153">
        <v>1001</v>
      </c>
      <c r="B133" s="154" t="s">
        <v>1347</v>
      </c>
      <c r="C133" s="154" t="s">
        <v>1348</v>
      </c>
      <c r="D133" s="59">
        <v>21028651.43</v>
      </c>
    </row>
    <row r="134" spans="1:4">
      <c r="A134" s="148">
        <v>1001</v>
      </c>
      <c r="B134" s="149" t="s">
        <v>1349</v>
      </c>
      <c r="C134" s="149" t="s">
        <v>1350</v>
      </c>
      <c r="D134" s="59">
        <v>561576067.30999994</v>
      </c>
    </row>
    <row r="135" spans="1:4">
      <c r="A135" s="148">
        <v>1001</v>
      </c>
      <c r="B135" s="149" t="s">
        <v>1351</v>
      </c>
      <c r="C135" s="149" t="s">
        <v>1352</v>
      </c>
      <c r="D135" s="59">
        <v>57824209.049999997</v>
      </c>
    </row>
    <row r="136" spans="1:4">
      <c r="A136" s="153">
        <v>1001</v>
      </c>
      <c r="B136" s="154" t="s">
        <v>1353</v>
      </c>
      <c r="C136" s="154" t="s">
        <v>1354</v>
      </c>
      <c r="D136" s="59">
        <v>1777302</v>
      </c>
    </row>
    <row r="137" spans="1:4">
      <c r="A137" s="153">
        <v>1001</v>
      </c>
      <c r="B137" s="154" t="s">
        <v>1355</v>
      </c>
      <c r="C137" s="154" t="s">
        <v>1356</v>
      </c>
      <c r="D137" s="59">
        <v>19442.88</v>
      </c>
    </row>
    <row r="138" spans="1:4">
      <c r="A138" s="153">
        <v>1001</v>
      </c>
      <c r="B138" s="154" t="s">
        <v>1357</v>
      </c>
      <c r="C138" s="154" t="s">
        <v>1358</v>
      </c>
      <c r="D138" s="59">
        <v>32543554.609999999</v>
      </c>
    </row>
    <row r="139" spans="1:4">
      <c r="A139" s="153">
        <v>1001</v>
      </c>
      <c r="B139" s="154" t="s">
        <v>1359</v>
      </c>
      <c r="C139" s="154" t="s">
        <v>1360</v>
      </c>
      <c r="D139" s="59">
        <v>-1926608.87</v>
      </c>
    </row>
    <row r="140" spans="1:4">
      <c r="A140" s="153">
        <v>1001</v>
      </c>
      <c r="B140" s="154" t="s">
        <v>1361</v>
      </c>
      <c r="C140" s="154" t="s">
        <v>1362</v>
      </c>
      <c r="D140" s="59">
        <v>-4293119</v>
      </c>
    </row>
    <row r="141" spans="1:4">
      <c r="A141" s="153">
        <v>1001</v>
      </c>
      <c r="B141" s="154" t="s">
        <v>1363</v>
      </c>
      <c r="C141" s="154" t="s">
        <v>1364</v>
      </c>
      <c r="D141" s="59">
        <v>-2376</v>
      </c>
    </row>
    <row r="142" spans="1:4">
      <c r="A142" s="153">
        <v>1001</v>
      </c>
      <c r="B142" s="154" t="s">
        <v>1365</v>
      </c>
      <c r="C142" s="154" t="s">
        <v>1366</v>
      </c>
      <c r="D142" s="59">
        <v>29706013.43</v>
      </c>
    </row>
    <row r="143" spans="1:4">
      <c r="A143" s="148">
        <v>1001</v>
      </c>
      <c r="B143" s="149" t="s">
        <v>1367</v>
      </c>
      <c r="C143" s="149" t="s">
        <v>1368</v>
      </c>
      <c r="D143" s="59">
        <v>174817859.66999999</v>
      </c>
    </row>
    <row r="144" spans="1:4">
      <c r="A144" s="153">
        <v>1001</v>
      </c>
      <c r="B144" s="154" t="s">
        <v>1369</v>
      </c>
      <c r="C144" s="154" t="s">
        <v>1370</v>
      </c>
      <c r="D144" s="59">
        <v>-914051.51</v>
      </c>
    </row>
    <row r="145" spans="1:4">
      <c r="A145" s="153">
        <v>1001</v>
      </c>
      <c r="B145" s="154" t="s">
        <v>1371</v>
      </c>
      <c r="C145" s="154" t="s">
        <v>1372</v>
      </c>
      <c r="D145" s="59">
        <v>169379574.44</v>
      </c>
    </row>
    <row r="146" spans="1:4">
      <c r="A146" s="153">
        <v>1001</v>
      </c>
      <c r="B146" s="154" t="s">
        <v>1373</v>
      </c>
      <c r="C146" s="154" t="s">
        <v>1374</v>
      </c>
      <c r="D146" s="59">
        <v>1649636.56</v>
      </c>
    </row>
    <row r="147" spans="1:4">
      <c r="A147" s="153">
        <v>1001</v>
      </c>
      <c r="B147" s="154" t="s">
        <v>1375</v>
      </c>
      <c r="C147" s="154" t="s">
        <v>1376</v>
      </c>
      <c r="D147" s="59">
        <v>114000</v>
      </c>
    </row>
    <row r="148" spans="1:4">
      <c r="A148" s="153">
        <v>1001</v>
      </c>
      <c r="B148" s="154" t="s">
        <v>1377</v>
      </c>
      <c r="C148" s="154" t="s">
        <v>1378</v>
      </c>
      <c r="D148" s="59">
        <v>-10078105.25</v>
      </c>
    </row>
    <row r="149" spans="1:4">
      <c r="A149" s="153">
        <v>1001</v>
      </c>
      <c r="B149" s="154" t="s">
        <v>1379</v>
      </c>
      <c r="C149" s="154" t="s">
        <v>1380</v>
      </c>
      <c r="D149" s="59">
        <v>14666805.42</v>
      </c>
    </row>
    <row r="150" spans="1:4">
      <c r="A150" s="148">
        <v>1001</v>
      </c>
      <c r="B150" s="149" t="s">
        <v>1381</v>
      </c>
      <c r="C150" s="149" t="s">
        <v>1382</v>
      </c>
      <c r="D150" s="59">
        <v>63629620.490000002</v>
      </c>
    </row>
    <row r="151" spans="1:4">
      <c r="A151" s="153">
        <v>1001</v>
      </c>
      <c r="B151" s="154" t="s">
        <v>1383</v>
      </c>
      <c r="C151" s="154" t="s">
        <v>1384</v>
      </c>
      <c r="D151" s="59">
        <v>-109881.15</v>
      </c>
    </row>
    <row r="152" spans="1:4">
      <c r="A152" s="153">
        <v>1001</v>
      </c>
      <c r="B152" s="154" t="s">
        <v>1385</v>
      </c>
      <c r="C152" s="154" t="s">
        <v>1386</v>
      </c>
      <c r="D152" s="59">
        <v>53372562.780000001</v>
      </c>
    </row>
    <row r="153" spans="1:4">
      <c r="A153" s="153">
        <v>1001</v>
      </c>
      <c r="B153" s="154" t="s">
        <v>1387</v>
      </c>
      <c r="C153" s="154" t="s">
        <v>1388</v>
      </c>
      <c r="D153" s="59">
        <v>-83910584.689999998</v>
      </c>
    </row>
    <row r="154" spans="1:4">
      <c r="A154" s="153">
        <v>1001</v>
      </c>
      <c r="B154" s="154" t="s">
        <v>1389</v>
      </c>
      <c r="C154" s="154" t="s">
        <v>1390</v>
      </c>
      <c r="D154" s="59">
        <v>306000</v>
      </c>
    </row>
    <row r="155" spans="1:4">
      <c r="A155" s="153">
        <v>1001</v>
      </c>
      <c r="B155" s="154" t="s">
        <v>1391</v>
      </c>
      <c r="C155" s="154" t="s">
        <v>1392</v>
      </c>
      <c r="D155" s="59">
        <v>215000.04</v>
      </c>
    </row>
    <row r="156" spans="1:4">
      <c r="A156" s="153">
        <v>1001</v>
      </c>
      <c r="B156" s="154" t="s">
        <v>1393</v>
      </c>
      <c r="C156" s="154" t="s">
        <v>1394</v>
      </c>
      <c r="D156" s="59">
        <v>356000.04</v>
      </c>
    </row>
    <row r="157" spans="1:4">
      <c r="A157" s="153">
        <v>1001</v>
      </c>
      <c r="B157" s="154" t="s">
        <v>1395</v>
      </c>
      <c r="C157" s="154" t="s">
        <v>1396</v>
      </c>
      <c r="D157" s="59">
        <v>144000</v>
      </c>
    </row>
    <row r="158" spans="1:4">
      <c r="A158" s="153">
        <v>1001</v>
      </c>
      <c r="B158" s="154" t="s">
        <v>1397</v>
      </c>
      <c r="C158" s="154" t="s">
        <v>1398</v>
      </c>
      <c r="D158" s="59">
        <v>32500000</v>
      </c>
    </row>
    <row r="159" spans="1:4">
      <c r="A159" s="153">
        <v>1001</v>
      </c>
      <c r="B159" s="154" t="s">
        <v>1399</v>
      </c>
      <c r="C159" s="154" t="s">
        <v>1400</v>
      </c>
      <c r="D159" s="59">
        <v>-1175132</v>
      </c>
    </row>
    <row r="160" spans="1:4">
      <c r="A160" s="153">
        <v>1001</v>
      </c>
      <c r="B160" s="154" t="s">
        <v>1401</v>
      </c>
      <c r="C160" s="154" t="s">
        <v>1402</v>
      </c>
      <c r="D160" s="59">
        <v>1605375.48</v>
      </c>
    </row>
    <row r="161" spans="1:4">
      <c r="A161" s="153">
        <v>1001</v>
      </c>
      <c r="B161" s="154" t="s">
        <v>1403</v>
      </c>
      <c r="C161" s="154" t="s">
        <v>1404</v>
      </c>
      <c r="D161" s="59">
        <v>2714608.52</v>
      </c>
    </row>
    <row r="162" spans="1:4">
      <c r="A162" s="153">
        <v>1001</v>
      </c>
      <c r="B162" s="154" t="s">
        <v>1405</v>
      </c>
      <c r="C162" s="154" t="s">
        <v>1406</v>
      </c>
      <c r="D162" s="59">
        <v>6372760</v>
      </c>
    </row>
    <row r="163" spans="1:4">
      <c r="A163" s="153">
        <v>1001</v>
      </c>
      <c r="B163" s="154" t="s">
        <v>1407</v>
      </c>
      <c r="C163" s="154" t="s">
        <v>1408</v>
      </c>
      <c r="D163" s="59">
        <v>150000</v>
      </c>
    </row>
    <row r="164" spans="1:4">
      <c r="A164" s="153">
        <v>1001</v>
      </c>
      <c r="B164" s="154" t="s">
        <v>1409</v>
      </c>
      <c r="C164" s="154" t="s">
        <v>1410</v>
      </c>
      <c r="D164" s="59">
        <v>8225429.2800000003</v>
      </c>
    </row>
    <row r="165" spans="1:4">
      <c r="A165" s="153">
        <v>1001</v>
      </c>
      <c r="B165" s="154" t="s">
        <v>1411</v>
      </c>
      <c r="C165" s="154" t="s">
        <v>1412</v>
      </c>
      <c r="D165" s="59">
        <v>9883890.8399999999</v>
      </c>
    </row>
    <row r="166" spans="1:4">
      <c r="A166" s="153">
        <v>1001</v>
      </c>
      <c r="B166" s="154" t="s">
        <v>1413</v>
      </c>
      <c r="C166" s="154" t="s">
        <v>1414</v>
      </c>
      <c r="D166" s="59">
        <v>117008</v>
      </c>
    </row>
    <row r="167" spans="1:4">
      <c r="A167" s="153">
        <v>1001</v>
      </c>
      <c r="B167" s="154" t="s">
        <v>1415</v>
      </c>
      <c r="C167" s="154" t="s">
        <v>1416</v>
      </c>
      <c r="D167" s="59">
        <v>1800000</v>
      </c>
    </row>
    <row r="168" spans="1:4">
      <c r="A168" s="153">
        <v>1001</v>
      </c>
      <c r="B168" s="154" t="s">
        <v>1417</v>
      </c>
      <c r="C168" s="154" t="s">
        <v>1418</v>
      </c>
      <c r="D168" s="59">
        <v>1200000</v>
      </c>
    </row>
    <row r="169" spans="1:4">
      <c r="A169" s="153">
        <v>1001</v>
      </c>
      <c r="B169" s="154" t="s">
        <v>1419</v>
      </c>
      <c r="C169" s="154" t="s">
        <v>1420</v>
      </c>
      <c r="D169" s="59">
        <v>1200000</v>
      </c>
    </row>
    <row r="170" spans="1:4">
      <c r="A170" s="153">
        <v>1001</v>
      </c>
      <c r="B170" s="154" t="s">
        <v>1421</v>
      </c>
      <c r="C170" s="154" t="s">
        <v>1422</v>
      </c>
      <c r="D170" s="59">
        <v>227832</v>
      </c>
    </row>
    <row r="171" spans="1:4">
      <c r="A171" s="153">
        <v>1001</v>
      </c>
      <c r="B171" s="154" t="s">
        <v>1423</v>
      </c>
      <c r="C171" s="154" t="s">
        <v>1424</v>
      </c>
      <c r="D171" s="59">
        <v>498000</v>
      </c>
    </row>
    <row r="172" spans="1:4">
      <c r="A172" s="153">
        <v>1001</v>
      </c>
      <c r="B172" s="154" t="s">
        <v>1425</v>
      </c>
      <c r="C172" s="154" t="s">
        <v>1426</v>
      </c>
      <c r="D172" s="59">
        <v>-1934612.5</v>
      </c>
    </row>
    <row r="173" spans="1:4">
      <c r="A173" s="153">
        <v>1001</v>
      </c>
      <c r="B173" s="154" t="s">
        <v>1427</v>
      </c>
      <c r="C173" s="154" t="s">
        <v>1428</v>
      </c>
      <c r="D173" s="59">
        <v>27186849.960000001</v>
      </c>
    </row>
    <row r="174" spans="1:4">
      <c r="A174" s="153">
        <v>1001</v>
      </c>
      <c r="B174" s="154" t="s">
        <v>1429</v>
      </c>
      <c r="C174" s="154" t="s">
        <v>1430</v>
      </c>
      <c r="D174" s="59">
        <v>120000</v>
      </c>
    </row>
    <row r="175" spans="1:4">
      <c r="A175" s="153">
        <v>1001</v>
      </c>
      <c r="B175" s="154" t="s">
        <v>1431</v>
      </c>
      <c r="C175" s="154" t="s">
        <v>1432</v>
      </c>
      <c r="D175" s="59">
        <v>2564513.89</v>
      </c>
    </row>
    <row r="176" spans="1:4">
      <c r="A176" s="148">
        <v>1001</v>
      </c>
      <c r="B176" s="149" t="s">
        <v>1433</v>
      </c>
      <c r="C176" s="149" t="s">
        <v>1434</v>
      </c>
      <c r="D176" s="59">
        <v>6097622.0800000001</v>
      </c>
    </row>
    <row r="177" spans="1:4">
      <c r="A177" s="153">
        <v>1001</v>
      </c>
      <c r="B177" s="154" t="s">
        <v>1435</v>
      </c>
      <c r="C177" s="154" t="s">
        <v>1436</v>
      </c>
      <c r="D177" s="59">
        <v>5800</v>
      </c>
    </row>
    <row r="178" spans="1:4">
      <c r="A178" s="153">
        <v>1001</v>
      </c>
      <c r="B178" s="154" t="s">
        <v>1437</v>
      </c>
      <c r="C178" s="154" t="s">
        <v>1438</v>
      </c>
      <c r="D178" s="59">
        <v>6186</v>
      </c>
    </row>
    <row r="179" spans="1:4">
      <c r="A179" s="153">
        <v>1001</v>
      </c>
      <c r="B179" s="154" t="s">
        <v>1439</v>
      </c>
      <c r="C179" s="154" t="s">
        <v>1440</v>
      </c>
      <c r="D179" s="59">
        <v>16500</v>
      </c>
    </row>
    <row r="180" spans="1:4">
      <c r="A180" s="153">
        <v>1001</v>
      </c>
      <c r="B180" s="154" t="s">
        <v>1441</v>
      </c>
      <c r="C180" s="154" t="s">
        <v>1442</v>
      </c>
      <c r="D180" s="59">
        <v>200232.33</v>
      </c>
    </row>
    <row r="181" spans="1:4">
      <c r="A181" s="153">
        <v>1001</v>
      </c>
      <c r="B181" s="154" t="s">
        <v>1443</v>
      </c>
      <c r="C181" s="154" t="s">
        <v>1444</v>
      </c>
      <c r="D181" s="59">
        <v>251356.06</v>
      </c>
    </row>
    <row r="182" spans="1:4">
      <c r="A182" s="153">
        <v>1001</v>
      </c>
      <c r="B182" s="154" t="s">
        <v>1445</v>
      </c>
      <c r="C182" s="154" t="s">
        <v>1446</v>
      </c>
      <c r="D182" s="59">
        <v>9304</v>
      </c>
    </row>
    <row r="183" spans="1:4">
      <c r="A183" s="153">
        <v>1001</v>
      </c>
      <c r="B183" s="154" t="s">
        <v>1447</v>
      </c>
      <c r="C183" s="154" t="s">
        <v>1448</v>
      </c>
      <c r="D183" s="59">
        <v>375129.18</v>
      </c>
    </row>
    <row r="184" spans="1:4">
      <c r="A184" s="153">
        <v>1001</v>
      </c>
      <c r="B184" s="154" t="s">
        <v>1449</v>
      </c>
      <c r="C184" s="154" t="s">
        <v>1450</v>
      </c>
      <c r="D184" s="59">
        <v>1000</v>
      </c>
    </row>
    <row r="185" spans="1:4">
      <c r="A185" s="153">
        <v>1001</v>
      </c>
      <c r="B185" s="154" t="s">
        <v>1451</v>
      </c>
      <c r="C185" s="154" t="s">
        <v>1452</v>
      </c>
      <c r="D185" s="59">
        <v>72000</v>
      </c>
    </row>
    <row r="186" spans="1:4">
      <c r="A186" s="153">
        <v>1001</v>
      </c>
      <c r="B186" s="154" t="s">
        <v>1453</v>
      </c>
      <c r="C186" s="154" t="s">
        <v>1454</v>
      </c>
      <c r="D186" s="59">
        <v>1257116.8700000001</v>
      </c>
    </row>
    <row r="187" spans="1:4">
      <c r="A187" s="153">
        <v>1001</v>
      </c>
      <c r="B187" s="154" t="s">
        <v>1455</v>
      </c>
      <c r="C187" s="154" t="s">
        <v>1456</v>
      </c>
      <c r="D187" s="59">
        <v>174125.27</v>
      </c>
    </row>
    <row r="188" spans="1:4">
      <c r="A188" s="153">
        <v>1001</v>
      </c>
      <c r="B188" s="154" t="s">
        <v>1457</v>
      </c>
      <c r="C188" s="154" t="s">
        <v>1458</v>
      </c>
      <c r="D188" s="59">
        <v>74424.67</v>
      </c>
    </row>
    <row r="189" spans="1:4">
      <c r="A189" s="153">
        <v>1001</v>
      </c>
      <c r="B189" s="154" t="s">
        <v>1459</v>
      </c>
      <c r="C189" s="154" t="s">
        <v>1460</v>
      </c>
      <c r="D189" s="59">
        <v>636763.92000000004</v>
      </c>
    </row>
    <row r="190" spans="1:4">
      <c r="A190" s="153">
        <v>1001</v>
      </c>
      <c r="B190" s="154" t="s">
        <v>1461</v>
      </c>
      <c r="C190" s="154" t="s">
        <v>1462</v>
      </c>
      <c r="D190" s="59">
        <v>1079120.0900000001</v>
      </c>
    </row>
    <row r="191" spans="1:4">
      <c r="A191" s="153">
        <v>1001</v>
      </c>
      <c r="B191" s="154" t="s">
        <v>1463</v>
      </c>
      <c r="C191" s="154" t="s">
        <v>1464</v>
      </c>
      <c r="D191" s="59">
        <v>1779114.4</v>
      </c>
    </row>
    <row r="192" spans="1:4">
      <c r="A192" s="153">
        <v>1001</v>
      </c>
      <c r="B192" s="154" t="s">
        <v>1465</v>
      </c>
      <c r="C192" s="154" t="s">
        <v>1466</v>
      </c>
      <c r="D192" s="59">
        <v>159449.28</v>
      </c>
    </row>
    <row r="193" spans="1:4">
      <c r="A193" s="148">
        <v>1001</v>
      </c>
      <c r="B193" s="149" t="s">
        <v>1467</v>
      </c>
      <c r="C193" s="149" t="s">
        <v>1468</v>
      </c>
      <c r="D193" s="59">
        <v>23213432.399999999</v>
      </c>
    </row>
    <row r="194" spans="1:4">
      <c r="A194" s="153">
        <v>1001</v>
      </c>
      <c r="B194" s="154" t="s">
        <v>1469</v>
      </c>
      <c r="C194" s="154" t="s">
        <v>1470</v>
      </c>
      <c r="D194" s="59">
        <v>1411</v>
      </c>
    </row>
    <row r="195" spans="1:4">
      <c r="A195" s="153">
        <v>1001</v>
      </c>
      <c r="B195" s="154" t="s">
        <v>1471</v>
      </c>
      <c r="C195" s="154" t="s">
        <v>1472</v>
      </c>
      <c r="D195" s="59">
        <v>8004</v>
      </c>
    </row>
    <row r="196" spans="1:4">
      <c r="A196" s="153">
        <v>1001</v>
      </c>
      <c r="B196" s="154" t="s">
        <v>1473</v>
      </c>
      <c r="C196" s="154" t="s">
        <v>1474</v>
      </c>
      <c r="D196" s="59">
        <v>33504</v>
      </c>
    </row>
    <row r="197" spans="1:4">
      <c r="A197" s="153">
        <v>1001</v>
      </c>
      <c r="B197" s="154" t="s">
        <v>1475</v>
      </c>
      <c r="C197" s="154" t="s">
        <v>1476</v>
      </c>
      <c r="D197" s="59">
        <v>2141</v>
      </c>
    </row>
    <row r="198" spans="1:4">
      <c r="A198" s="153">
        <v>1001</v>
      </c>
      <c r="B198" s="154" t="s">
        <v>1477</v>
      </c>
      <c r="C198" s="154" t="s">
        <v>1478</v>
      </c>
      <c r="D198" s="59">
        <v>71500</v>
      </c>
    </row>
    <row r="199" spans="1:4">
      <c r="A199" s="153">
        <v>1001</v>
      </c>
      <c r="B199" s="154" t="s">
        <v>1479</v>
      </c>
      <c r="C199" s="154" t="s">
        <v>1480</v>
      </c>
      <c r="D199" s="59">
        <v>17187.5</v>
      </c>
    </row>
    <row r="200" spans="1:4">
      <c r="A200" s="153">
        <v>1001</v>
      </c>
      <c r="B200" s="154" t="s">
        <v>1481</v>
      </c>
      <c r="C200" s="154" t="s">
        <v>1482</v>
      </c>
      <c r="D200" s="59">
        <v>4359916.3099999996</v>
      </c>
    </row>
    <row r="201" spans="1:4">
      <c r="A201" s="153">
        <v>1001</v>
      </c>
      <c r="B201" s="154" t="s">
        <v>1483</v>
      </c>
      <c r="C201" s="154" t="s">
        <v>1484</v>
      </c>
      <c r="D201" s="59">
        <v>289070.40000000002</v>
      </c>
    </row>
    <row r="202" spans="1:4">
      <c r="A202" s="153">
        <v>1001</v>
      </c>
      <c r="B202" s="154" t="s">
        <v>1485</v>
      </c>
      <c r="C202" s="154" t="s">
        <v>1486</v>
      </c>
      <c r="D202" s="59">
        <v>988542.58</v>
      </c>
    </row>
    <row r="203" spans="1:4">
      <c r="A203" s="153">
        <v>1001</v>
      </c>
      <c r="B203" s="154" t="s">
        <v>1487</v>
      </c>
      <c r="C203" s="154" t="s">
        <v>1488</v>
      </c>
      <c r="D203" s="59">
        <v>5457049.7199999997</v>
      </c>
    </row>
    <row r="204" spans="1:4">
      <c r="A204" s="153">
        <v>1001</v>
      </c>
      <c r="B204" s="154" t="s">
        <v>1489</v>
      </c>
      <c r="C204" s="154" t="s">
        <v>1490</v>
      </c>
      <c r="D204" s="59">
        <v>289326.57</v>
      </c>
    </row>
    <row r="205" spans="1:4">
      <c r="A205" s="153">
        <v>1001</v>
      </c>
      <c r="B205" s="154" t="s">
        <v>1491</v>
      </c>
      <c r="C205" s="154" t="s">
        <v>1492</v>
      </c>
      <c r="D205" s="59">
        <v>24000</v>
      </c>
    </row>
    <row r="206" spans="1:4">
      <c r="A206" s="153">
        <v>1001</v>
      </c>
      <c r="B206" s="154" t="s">
        <v>1493</v>
      </c>
      <c r="C206" s="154" t="s">
        <v>1494</v>
      </c>
      <c r="D206" s="59">
        <v>748333.04</v>
      </c>
    </row>
    <row r="207" spans="1:4">
      <c r="A207" s="153">
        <v>1001</v>
      </c>
      <c r="B207" s="154" t="s">
        <v>1495</v>
      </c>
      <c r="C207" s="154" t="s">
        <v>1496</v>
      </c>
      <c r="D207" s="59">
        <v>92554.32</v>
      </c>
    </row>
    <row r="208" spans="1:4">
      <c r="A208" s="153">
        <v>1001</v>
      </c>
      <c r="B208" s="154" t="s">
        <v>1497</v>
      </c>
      <c r="C208" s="154" t="s">
        <v>1498</v>
      </c>
      <c r="D208">
        <v>508.87</v>
      </c>
    </row>
    <row r="209" spans="1:4">
      <c r="A209" s="153">
        <v>1001</v>
      </c>
      <c r="B209" s="154" t="s">
        <v>1499</v>
      </c>
      <c r="C209" s="154" t="s">
        <v>1500</v>
      </c>
      <c r="D209" s="59">
        <v>11702744.02</v>
      </c>
    </row>
    <row r="210" spans="1:4">
      <c r="A210" s="153">
        <v>1001</v>
      </c>
      <c r="B210" s="154" t="s">
        <v>1501</v>
      </c>
      <c r="C210" s="154" t="s">
        <v>1502</v>
      </c>
      <c r="D210" s="59">
        <v>44496</v>
      </c>
    </row>
    <row r="211" spans="1:4">
      <c r="A211" s="153">
        <v>1001</v>
      </c>
      <c r="B211" s="154" t="s">
        <v>1503</v>
      </c>
      <c r="C211" s="154" t="s">
        <v>1504</v>
      </c>
      <c r="D211" s="59">
        <v>257679.51</v>
      </c>
    </row>
    <row r="212" spans="1:4">
      <c r="A212" s="153">
        <v>1001</v>
      </c>
      <c r="B212" s="154" t="s">
        <v>1505</v>
      </c>
      <c r="C212" s="154" t="s">
        <v>1506</v>
      </c>
      <c r="D212" s="59">
        <v>168589.52</v>
      </c>
    </row>
    <row r="213" spans="1:4">
      <c r="A213" s="153">
        <v>1001</v>
      </c>
      <c r="B213" s="154" t="s">
        <v>1507</v>
      </c>
      <c r="C213" s="154" t="s">
        <v>1508</v>
      </c>
      <c r="D213" s="59">
        <v>-1613126</v>
      </c>
    </row>
    <row r="214" spans="1:4">
      <c r="A214" s="153">
        <v>1001</v>
      </c>
      <c r="B214" s="154" t="s">
        <v>1509</v>
      </c>
      <c r="C214" s="154" t="s">
        <v>1510</v>
      </c>
      <c r="D214" s="59">
        <v>270000.03999999998</v>
      </c>
    </row>
    <row r="215" spans="1:4">
      <c r="A215" s="148">
        <v>1001</v>
      </c>
      <c r="B215" s="149" t="s">
        <v>1511</v>
      </c>
      <c r="C215" s="149" t="s">
        <v>1512</v>
      </c>
      <c r="D215" s="59">
        <v>67442729.299999997</v>
      </c>
    </row>
    <row r="216" spans="1:4">
      <c r="A216" s="153">
        <v>1001</v>
      </c>
      <c r="B216" s="154" t="s">
        <v>1513</v>
      </c>
      <c r="C216" s="154" t="s">
        <v>1514</v>
      </c>
      <c r="D216" s="59">
        <v>28543977.420000002</v>
      </c>
    </row>
    <row r="217" spans="1:4">
      <c r="A217" s="153">
        <v>1001</v>
      </c>
      <c r="B217" s="154" t="s">
        <v>1515</v>
      </c>
      <c r="C217" s="154" t="s">
        <v>1516</v>
      </c>
      <c r="D217" s="59">
        <v>609148.4</v>
      </c>
    </row>
    <row r="218" spans="1:4">
      <c r="A218" s="153">
        <v>1001</v>
      </c>
      <c r="B218" s="154" t="s">
        <v>1517</v>
      </c>
      <c r="C218" s="154" t="s">
        <v>1518</v>
      </c>
      <c r="D218" s="59">
        <v>45739.8</v>
      </c>
    </row>
    <row r="219" spans="1:4">
      <c r="A219" s="153">
        <v>1001</v>
      </c>
      <c r="B219" s="154" t="s">
        <v>1519</v>
      </c>
      <c r="C219" s="154" t="s">
        <v>1520</v>
      </c>
      <c r="D219" s="59">
        <v>302640.3</v>
      </c>
    </row>
    <row r="220" spans="1:4">
      <c r="A220" s="153">
        <v>1001</v>
      </c>
      <c r="B220" s="154" t="s">
        <v>1521</v>
      </c>
      <c r="C220" s="154" t="s">
        <v>1522</v>
      </c>
      <c r="D220" s="59">
        <v>55073.55</v>
      </c>
    </row>
    <row r="221" spans="1:4">
      <c r="A221" s="153">
        <v>1001</v>
      </c>
      <c r="B221" s="154" t="s">
        <v>1523</v>
      </c>
      <c r="C221" s="154" t="s">
        <v>1524</v>
      </c>
      <c r="D221" s="59">
        <v>15941989.35</v>
      </c>
    </row>
    <row r="222" spans="1:4">
      <c r="A222" s="153">
        <v>1001</v>
      </c>
      <c r="B222" s="154" t="s">
        <v>1525</v>
      </c>
      <c r="C222" s="154" t="s">
        <v>1526</v>
      </c>
      <c r="D222" s="59">
        <v>64719.73</v>
      </c>
    </row>
    <row r="223" spans="1:4">
      <c r="A223" s="153">
        <v>1001</v>
      </c>
      <c r="B223" s="154" t="s">
        <v>1527</v>
      </c>
      <c r="C223" s="154" t="s">
        <v>1528</v>
      </c>
      <c r="D223" s="59">
        <v>3738803.86</v>
      </c>
    </row>
    <row r="224" spans="1:4">
      <c r="A224" s="153">
        <v>1001</v>
      </c>
      <c r="B224" s="154" t="s">
        <v>1529</v>
      </c>
      <c r="C224" s="154" t="s">
        <v>1530</v>
      </c>
      <c r="D224" s="59">
        <v>68693.289999999994</v>
      </c>
    </row>
    <row r="225" spans="1:4">
      <c r="A225" s="153">
        <v>1001</v>
      </c>
      <c r="B225" s="154" t="s">
        <v>1531</v>
      </c>
      <c r="C225" s="154" t="s">
        <v>1532</v>
      </c>
      <c r="D225" s="59">
        <v>12910794.199999999</v>
      </c>
    </row>
    <row r="226" spans="1:4">
      <c r="A226" s="153">
        <v>1001</v>
      </c>
      <c r="B226" s="154" t="s">
        <v>1533</v>
      </c>
      <c r="C226" s="154" t="s">
        <v>1534</v>
      </c>
      <c r="D226" s="59">
        <v>191074.01</v>
      </c>
    </row>
    <row r="227" spans="1:4">
      <c r="A227" s="153">
        <v>1001</v>
      </c>
      <c r="B227" s="154" t="s">
        <v>1535</v>
      </c>
      <c r="C227" s="154" t="s">
        <v>1536</v>
      </c>
      <c r="D227" s="59">
        <v>4565.01</v>
      </c>
    </row>
    <row r="228" spans="1:4">
      <c r="A228" s="153">
        <v>1001</v>
      </c>
      <c r="B228" s="154" t="s">
        <v>1537</v>
      </c>
      <c r="C228" s="154" t="s">
        <v>1538</v>
      </c>
      <c r="D228" s="59">
        <v>1260</v>
      </c>
    </row>
    <row r="229" spans="1:4">
      <c r="A229" s="153">
        <v>1001</v>
      </c>
      <c r="B229" s="154" t="s">
        <v>1539</v>
      </c>
      <c r="C229" s="154" t="s">
        <v>1540</v>
      </c>
      <c r="D229" s="59">
        <v>1280.6400000000001</v>
      </c>
    </row>
    <row r="230" spans="1:4">
      <c r="A230" s="153">
        <v>1001</v>
      </c>
      <c r="B230" s="154" t="s">
        <v>1541</v>
      </c>
      <c r="C230" s="154" t="s">
        <v>1542</v>
      </c>
      <c r="D230" s="59">
        <v>560638.05000000005</v>
      </c>
    </row>
    <row r="231" spans="1:4">
      <c r="A231" s="153">
        <v>1001</v>
      </c>
      <c r="B231" s="154" t="s">
        <v>1543</v>
      </c>
      <c r="C231" s="154" t="s">
        <v>1544</v>
      </c>
      <c r="D231" s="59">
        <v>3734840.46</v>
      </c>
    </row>
    <row r="232" spans="1:4">
      <c r="A232" s="153">
        <v>1001</v>
      </c>
      <c r="B232" s="154" t="s">
        <v>1545</v>
      </c>
      <c r="C232" s="154" t="s">
        <v>1546</v>
      </c>
      <c r="D232" s="59">
        <v>667491.24</v>
      </c>
    </row>
    <row r="233" spans="1:4">
      <c r="A233" s="148">
        <v>1001</v>
      </c>
      <c r="B233" s="149" t="s">
        <v>1547</v>
      </c>
      <c r="C233" s="149" t="s">
        <v>1548</v>
      </c>
      <c r="D233" s="59">
        <v>521084</v>
      </c>
    </row>
    <row r="234" spans="1:4">
      <c r="A234" s="153">
        <v>1001</v>
      </c>
      <c r="B234" s="154" t="s">
        <v>1549</v>
      </c>
      <c r="C234" s="154" t="s">
        <v>1550</v>
      </c>
      <c r="D234" s="59">
        <v>39734</v>
      </c>
    </row>
    <row r="235" spans="1:4">
      <c r="A235" s="153">
        <v>1001</v>
      </c>
      <c r="B235" s="154" t="s">
        <v>1551</v>
      </c>
      <c r="C235" s="154" t="s">
        <v>1552</v>
      </c>
      <c r="D235" s="59">
        <v>76200</v>
      </c>
    </row>
    <row r="236" spans="1:4">
      <c r="A236" s="153">
        <v>1001</v>
      </c>
      <c r="B236" s="154" t="s">
        <v>1553</v>
      </c>
      <c r="C236" s="154" t="s">
        <v>1554</v>
      </c>
      <c r="D236" s="59">
        <v>6454</v>
      </c>
    </row>
    <row r="237" spans="1:4">
      <c r="A237" s="153">
        <v>1001</v>
      </c>
      <c r="B237" s="154" t="s">
        <v>1555</v>
      </c>
      <c r="C237" s="154" t="s">
        <v>1556</v>
      </c>
      <c r="D237" s="59">
        <v>398696</v>
      </c>
    </row>
    <row r="238" spans="1:4">
      <c r="A238" s="148">
        <v>1001</v>
      </c>
      <c r="B238" s="149" t="s">
        <v>1557</v>
      </c>
      <c r="C238" s="149" t="s">
        <v>1558</v>
      </c>
      <c r="D238" s="59">
        <v>3269118.02</v>
      </c>
    </row>
    <row r="239" spans="1:4">
      <c r="A239" s="153">
        <v>1001</v>
      </c>
      <c r="B239" s="154" t="s">
        <v>1559</v>
      </c>
      <c r="C239" s="154" t="s">
        <v>1560</v>
      </c>
      <c r="D239" s="59">
        <v>1406500</v>
      </c>
    </row>
    <row r="240" spans="1:4">
      <c r="A240" s="153">
        <v>1001</v>
      </c>
      <c r="B240" s="154" t="s">
        <v>1561</v>
      </c>
      <c r="C240" s="154" t="s">
        <v>1562</v>
      </c>
      <c r="D240" s="59">
        <v>1473827.16</v>
      </c>
    </row>
    <row r="241" spans="1:4">
      <c r="A241" s="153">
        <v>1001</v>
      </c>
      <c r="B241" s="154" t="s">
        <v>1563</v>
      </c>
      <c r="C241" s="154" t="s">
        <v>1564</v>
      </c>
      <c r="D241" s="59">
        <v>169880.16</v>
      </c>
    </row>
    <row r="242" spans="1:4">
      <c r="A242" s="153">
        <v>1001</v>
      </c>
      <c r="B242" s="154" t="s">
        <v>1565</v>
      </c>
      <c r="C242" s="154" t="s">
        <v>1566</v>
      </c>
      <c r="D242" s="59">
        <v>218910.7</v>
      </c>
    </row>
    <row r="243" spans="1:4">
      <c r="A243" s="148">
        <v>1001</v>
      </c>
      <c r="B243" s="149" t="s">
        <v>1567</v>
      </c>
      <c r="C243" s="149" t="s">
        <v>1568</v>
      </c>
      <c r="D243" s="59">
        <v>148814754.03999999</v>
      </c>
    </row>
    <row r="244" spans="1:4">
      <c r="A244" s="153">
        <v>1001</v>
      </c>
      <c r="B244" s="154" t="s">
        <v>1569</v>
      </c>
      <c r="C244" s="154" t="s">
        <v>1570</v>
      </c>
      <c r="D244" s="59">
        <v>79191.960000000006</v>
      </c>
    </row>
    <row r="245" spans="1:4">
      <c r="A245" s="153">
        <v>1001</v>
      </c>
      <c r="B245" s="154" t="s">
        <v>1571</v>
      </c>
      <c r="C245" s="154" t="s">
        <v>1572</v>
      </c>
      <c r="D245" s="59">
        <v>120000</v>
      </c>
    </row>
    <row r="246" spans="1:4">
      <c r="A246" s="153">
        <v>1001</v>
      </c>
      <c r="B246" s="154" t="s">
        <v>1573</v>
      </c>
      <c r="C246" s="154" t="s">
        <v>1574</v>
      </c>
      <c r="D246" s="59">
        <v>3591500</v>
      </c>
    </row>
    <row r="247" spans="1:4">
      <c r="A247" s="153">
        <v>1001</v>
      </c>
      <c r="B247" s="154" t="s">
        <v>1575</v>
      </c>
      <c r="C247" s="154" t="s">
        <v>1576</v>
      </c>
      <c r="D247" s="59">
        <v>253180</v>
      </c>
    </row>
    <row r="248" spans="1:4">
      <c r="A248" s="153">
        <v>1001</v>
      </c>
      <c r="B248" s="154" t="s">
        <v>1577</v>
      </c>
      <c r="C248" s="154" t="s">
        <v>1578</v>
      </c>
      <c r="D248" s="59">
        <v>6962312.8899999997</v>
      </c>
    </row>
    <row r="249" spans="1:4">
      <c r="A249" s="153">
        <v>1001</v>
      </c>
      <c r="B249" s="154" t="s">
        <v>1579</v>
      </c>
      <c r="C249" s="154" t="s">
        <v>1580</v>
      </c>
      <c r="D249" s="59">
        <v>14160</v>
      </c>
    </row>
    <row r="250" spans="1:4">
      <c r="A250" s="153">
        <v>1001</v>
      </c>
      <c r="B250" s="154" t="s">
        <v>1581</v>
      </c>
      <c r="C250" s="154" t="s">
        <v>1582</v>
      </c>
      <c r="D250" s="59">
        <v>1735400.04</v>
      </c>
    </row>
    <row r="251" spans="1:4">
      <c r="A251" s="153">
        <v>1001</v>
      </c>
      <c r="B251" s="154" t="s">
        <v>1583</v>
      </c>
      <c r="C251" s="154" t="s">
        <v>1584</v>
      </c>
      <c r="D251" s="59">
        <v>27334698.239999998</v>
      </c>
    </row>
    <row r="252" spans="1:4">
      <c r="A252" s="153">
        <v>1001</v>
      </c>
      <c r="B252" s="154" t="s">
        <v>1585</v>
      </c>
      <c r="C252" s="154" t="s">
        <v>1586</v>
      </c>
      <c r="D252" s="59">
        <v>16839613.77</v>
      </c>
    </row>
    <row r="253" spans="1:4">
      <c r="A253" s="153">
        <v>1001</v>
      </c>
      <c r="B253" s="154" t="s">
        <v>1587</v>
      </c>
      <c r="C253" s="154" t="s">
        <v>1588</v>
      </c>
      <c r="D253" s="59">
        <v>960107.18</v>
      </c>
    </row>
    <row r="254" spans="1:4">
      <c r="A254" s="153">
        <v>1001</v>
      </c>
      <c r="B254" s="154" t="s">
        <v>1589</v>
      </c>
      <c r="C254" s="154" t="s">
        <v>1590</v>
      </c>
      <c r="D254" s="59">
        <v>1040000</v>
      </c>
    </row>
    <row r="255" spans="1:4">
      <c r="A255" s="153">
        <v>1001</v>
      </c>
      <c r="B255" s="154" t="s">
        <v>1591</v>
      </c>
      <c r="C255" s="154" t="s">
        <v>1592</v>
      </c>
      <c r="D255" s="59">
        <v>4770.29</v>
      </c>
    </row>
    <row r="256" spans="1:4">
      <c r="A256" s="153">
        <v>1001</v>
      </c>
      <c r="B256" s="154" t="s">
        <v>1593</v>
      </c>
      <c r="C256" s="154" t="s">
        <v>1594</v>
      </c>
      <c r="D256" s="59">
        <v>244867.36</v>
      </c>
    </row>
    <row r="257" spans="1:4">
      <c r="A257" s="153">
        <v>1001</v>
      </c>
      <c r="B257" s="154" t="s">
        <v>1595</v>
      </c>
      <c r="C257" s="154" t="s">
        <v>1596</v>
      </c>
      <c r="D257" s="59">
        <v>2579496.0099999998</v>
      </c>
    </row>
    <row r="258" spans="1:4">
      <c r="A258" s="153">
        <v>1001</v>
      </c>
      <c r="B258" s="154" t="s">
        <v>1597</v>
      </c>
      <c r="C258" s="154" t="s">
        <v>1598</v>
      </c>
      <c r="D258" s="59">
        <v>3549445.36</v>
      </c>
    </row>
    <row r="259" spans="1:4">
      <c r="A259" s="153">
        <v>1001</v>
      </c>
      <c r="B259" s="154" t="s">
        <v>1599</v>
      </c>
      <c r="C259" s="154" t="s">
        <v>1600</v>
      </c>
      <c r="D259" s="59">
        <v>347000</v>
      </c>
    </row>
    <row r="260" spans="1:4">
      <c r="A260" s="153">
        <v>1001</v>
      </c>
      <c r="B260" s="154" t="s">
        <v>1601</v>
      </c>
      <c r="C260" s="154" t="s">
        <v>1602</v>
      </c>
      <c r="D260" s="59">
        <v>75593524.230000004</v>
      </c>
    </row>
    <row r="261" spans="1:4">
      <c r="A261" s="153">
        <v>1001</v>
      </c>
      <c r="B261" s="154" t="s">
        <v>1603</v>
      </c>
      <c r="C261" s="154" t="s">
        <v>1604</v>
      </c>
      <c r="D261" s="59">
        <v>8147</v>
      </c>
    </row>
    <row r="262" spans="1:4">
      <c r="A262" s="153">
        <v>1001</v>
      </c>
      <c r="B262" s="154" t="s">
        <v>1605</v>
      </c>
      <c r="C262" s="154" t="s">
        <v>1606</v>
      </c>
      <c r="D262" s="59">
        <v>17151.95</v>
      </c>
    </row>
    <row r="263" spans="1:4">
      <c r="A263" s="153">
        <v>1001</v>
      </c>
      <c r="B263" s="154" t="s">
        <v>1607</v>
      </c>
      <c r="C263" s="154" t="s">
        <v>1608</v>
      </c>
      <c r="D263" s="59">
        <v>4200000</v>
      </c>
    </row>
    <row r="264" spans="1:4">
      <c r="A264" s="153">
        <v>1001</v>
      </c>
      <c r="B264" s="154" t="s">
        <v>1609</v>
      </c>
      <c r="C264" s="154" t="s">
        <v>1610</v>
      </c>
      <c r="D264" s="59">
        <v>3000</v>
      </c>
    </row>
    <row r="265" spans="1:4">
      <c r="A265" s="153">
        <v>1001</v>
      </c>
      <c r="B265" s="154" t="s">
        <v>1611</v>
      </c>
      <c r="C265" s="154" t="s">
        <v>1612</v>
      </c>
      <c r="D265" s="59">
        <v>182345.83</v>
      </c>
    </row>
    <row r="266" spans="1:4">
      <c r="A266" s="153">
        <v>1001</v>
      </c>
      <c r="B266" s="154" t="s">
        <v>1613</v>
      </c>
      <c r="C266" s="154" t="s">
        <v>1614</v>
      </c>
      <c r="D266" s="59">
        <v>54600</v>
      </c>
    </row>
    <row r="267" spans="1:4">
      <c r="A267" s="153">
        <v>1001</v>
      </c>
      <c r="B267" s="154" t="s">
        <v>1615</v>
      </c>
      <c r="C267" s="154" t="s">
        <v>1616</v>
      </c>
      <c r="D267" s="59">
        <v>3100241.95</v>
      </c>
    </row>
    <row r="268" spans="1:4">
      <c r="A268" s="148">
        <v>1001</v>
      </c>
      <c r="B268" s="149" t="s">
        <v>1617</v>
      </c>
      <c r="C268" s="149" t="s">
        <v>1618</v>
      </c>
      <c r="D268" s="59">
        <v>-21824109.280000001</v>
      </c>
    </row>
    <row r="269" spans="1:4">
      <c r="A269" s="153">
        <v>1001</v>
      </c>
      <c r="B269" s="154" t="s">
        <v>1619</v>
      </c>
      <c r="C269" s="154" t="s">
        <v>1620</v>
      </c>
      <c r="D269" s="59">
        <v>-21824109.280000001</v>
      </c>
    </row>
    <row r="270" spans="1:4">
      <c r="A270" s="148">
        <v>1001</v>
      </c>
      <c r="B270" s="149" t="s">
        <v>1621</v>
      </c>
      <c r="C270" s="149" t="s">
        <v>1622</v>
      </c>
      <c r="D270" s="59">
        <v>5507625.79</v>
      </c>
    </row>
    <row r="271" spans="1:4">
      <c r="A271" s="153">
        <v>1001</v>
      </c>
      <c r="B271" s="154" t="s">
        <v>1623</v>
      </c>
      <c r="C271" s="154" t="s">
        <v>1624</v>
      </c>
      <c r="D271" s="59">
        <v>36283.08</v>
      </c>
    </row>
    <row r="272" spans="1:4">
      <c r="A272" s="153">
        <v>1001</v>
      </c>
      <c r="B272" s="154" t="s">
        <v>1625</v>
      </c>
      <c r="C272" s="154" t="s">
        <v>1626</v>
      </c>
      <c r="D272" s="59">
        <v>54000</v>
      </c>
    </row>
    <row r="273" spans="1:4">
      <c r="A273" s="153">
        <v>1001</v>
      </c>
      <c r="B273" s="154" t="s">
        <v>1627</v>
      </c>
      <c r="C273" s="154" t="s">
        <v>1628</v>
      </c>
      <c r="D273" s="59">
        <v>3186048.42</v>
      </c>
    </row>
    <row r="274" spans="1:4">
      <c r="A274" s="153">
        <v>1001</v>
      </c>
      <c r="B274" s="154" t="s">
        <v>1629</v>
      </c>
      <c r="C274" s="154" t="s">
        <v>1630</v>
      </c>
      <c r="D274" s="59">
        <v>90000</v>
      </c>
    </row>
    <row r="275" spans="1:4">
      <c r="A275" s="153">
        <v>1001</v>
      </c>
      <c r="B275" s="154" t="s">
        <v>1631</v>
      </c>
      <c r="C275" s="154" t="s">
        <v>1632</v>
      </c>
      <c r="D275" s="59">
        <v>2034190.29</v>
      </c>
    </row>
    <row r="276" spans="1:4">
      <c r="A276" s="153">
        <v>1001</v>
      </c>
      <c r="B276" s="154" t="s">
        <v>1633</v>
      </c>
      <c r="C276" s="154" t="s">
        <v>1634</v>
      </c>
      <c r="D276" s="59">
        <v>107104</v>
      </c>
    </row>
    <row r="277" spans="1:4">
      <c r="A277" s="148">
        <v>1001</v>
      </c>
      <c r="B277" s="149" t="s">
        <v>1635</v>
      </c>
      <c r="C277" s="149" t="s">
        <v>1636</v>
      </c>
      <c r="D277" s="59">
        <v>-826853</v>
      </c>
    </row>
    <row r="278" spans="1:4">
      <c r="A278" s="153">
        <v>1001</v>
      </c>
      <c r="B278" s="154" t="s">
        <v>1637</v>
      </c>
      <c r="C278" s="154" t="s">
        <v>1638</v>
      </c>
      <c r="D278" s="59">
        <v>-333865</v>
      </c>
    </row>
    <row r="279" spans="1:4">
      <c r="A279" s="153">
        <v>1001</v>
      </c>
      <c r="B279" s="154" t="s">
        <v>1639</v>
      </c>
      <c r="C279" s="154" t="s">
        <v>1640</v>
      </c>
      <c r="D279" s="59">
        <v>-392628</v>
      </c>
    </row>
    <row r="280" spans="1:4">
      <c r="A280" s="153">
        <v>1001</v>
      </c>
      <c r="B280" s="154" t="s">
        <v>1641</v>
      </c>
      <c r="C280" s="154" t="s">
        <v>1642</v>
      </c>
      <c r="D280" s="59">
        <v>-100360</v>
      </c>
    </row>
    <row r="281" spans="1:4">
      <c r="A281" s="148">
        <v>1001</v>
      </c>
      <c r="B281" s="149" t="s">
        <v>1643</v>
      </c>
      <c r="C281" s="149" t="s">
        <v>1644</v>
      </c>
      <c r="D281" s="59">
        <v>33088974.75</v>
      </c>
    </row>
    <row r="282" spans="1:4">
      <c r="A282" s="153">
        <v>1001</v>
      </c>
      <c r="B282" s="154" t="s">
        <v>1645</v>
      </c>
      <c r="C282" s="154" t="s">
        <v>1646</v>
      </c>
      <c r="D282" s="59">
        <v>-400000</v>
      </c>
    </row>
    <row r="283" spans="1:4">
      <c r="A283" s="153">
        <v>1001</v>
      </c>
      <c r="B283" s="154" t="s">
        <v>1647</v>
      </c>
      <c r="C283" s="154" t="s">
        <v>1648</v>
      </c>
      <c r="D283" s="59">
        <v>-11143589.66</v>
      </c>
    </row>
    <row r="284" spans="1:4">
      <c r="A284" s="153">
        <v>1001</v>
      </c>
      <c r="B284" s="154" t="s">
        <v>1649</v>
      </c>
      <c r="C284" s="154" t="s">
        <v>1650</v>
      </c>
      <c r="D284" s="59">
        <v>-456844.28</v>
      </c>
    </row>
    <row r="285" spans="1:4">
      <c r="A285" s="153">
        <v>1001</v>
      </c>
      <c r="B285" s="154" t="s">
        <v>1651</v>
      </c>
      <c r="C285" s="154" t="s">
        <v>1652</v>
      </c>
      <c r="D285" s="59">
        <v>-5249906.54</v>
      </c>
    </row>
    <row r="286" spans="1:4">
      <c r="A286" s="153">
        <v>1001</v>
      </c>
      <c r="B286" s="154" t="s">
        <v>1653</v>
      </c>
      <c r="C286" s="154" t="s">
        <v>1654</v>
      </c>
      <c r="D286" s="59">
        <v>-12731916.310000001</v>
      </c>
    </row>
    <row r="287" spans="1:4">
      <c r="A287" s="153">
        <v>1001</v>
      </c>
      <c r="B287" s="154" t="s">
        <v>1655</v>
      </c>
      <c r="C287" s="154" t="s">
        <v>1656</v>
      </c>
      <c r="D287" s="59">
        <v>763289.28</v>
      </c>
    </row>
    <row r="288" spans="1:4">
      <c r="A288" s="153">
        <v>1001</v>
      </c>
      <c r="B288" s="154" t="s">
        <v>1657</v>
      </c>
      <c r="C288" s="154" t="s">
        <v>1658</v>
      </c>
      <c r="D288" s="59">
        <v>-228126</v>
      </c>
    </row>
    <row r="289" spans="1:4">
      <c r="A289" s="153">
        <v>1001</v>
      </c>
      <c r="B289" s="154" t="s">
        <v>1659</v>
      </c>
      <c r="C289" s="154" t="s">
        <v>1660</v>
      </c>
      <c r="D289" s="59">
        <v>-834768.86</v>
      </c>
    </row>
    <row r="290" spans="1:4">
      <c r="A290" s="153">
        <v>1001</v>
      </c>
      <c r="B290" s="154" t="s">
        <v>1661</v>
      </c>
      <c r="C290" s="154" t="s">
        <v>1662</v>
      </c>
      <c r="D290" s="59">
        <v>-477930.41</v>
      </c>
    </row>
    <row r="291" spans="1:4">
      <c r="A291" s="153">
        <v>1001</v>
      </c>
      <c r="B291" s="154" t="s">
        <v>1663</v>
      </c>
      <c r="C291" s="154" t="s">
        <v>1664</v>
      </c>
      <c r="D291" s="59">
        <v>-363431.58</v>
      </c>
    </row>
    <row r="292" spans="1:4">
      <c r="A292" s="153">
        <v>1001</v>
      </c>
      <c r="B292" s="154" t="s">
        <v>1665</v>
      </c>
      <c r="C292" s="154" t="s">
        <v>1666</v>
      </c>
      <c r="D292" s="59">
        <v>-3998779.22</v>
      </c>
    </row>
    <row r="293" spans="1:4">
      <c r="A293" s="153">
        <v>1001</v>
      </c>
      <c r="B293" s="154" t="s">
        <v>1667</v>
      </c>
      <c r="C293" s="154" t="s">
        <v>1668</v>
      </c>
      <c r="D293" s="59">
        <v>8933542.5800000001</v>
      </c>
    </row>
    <row r="294" spans="1:4">
      <c r="A294" s="153">
        <v>1001</v>
      </c>
      <c r="B294" s="154" t="s">
        <v>1669</v>
      </c>
      <c r="C294" s="154" t="s">
        <v>1670</v>
      </c>
      <c r="D294" s="59">
        <v>1980</v>
      </c>
    </row>
    <row r="295" spans="1:4">
      <c r="A295" s="153">
        <v>1001</v>
      </c>
      <c r="B295" s="154" t="s">
        <v>1671</v>
      </c>
      <c r="C295" s="154" t="s">
        <v>1672</v>
      </c>
      <c r="D295" s="59">
        <v>-300000</v>
      </c>
    </row>
    <row r="296" spans="1:4">
      <c r="A296" s="153">
        <v>1001</v>
      </c>
      <c r="B296" s="154" t="s">
        <v>1673</v>
      </c>
      <c r="C296" s="154" t="s">
        <v>1674</v>
      </c>
      <c r="D296" s="59">
        <v>25546165.460000001</v>
      </c>
    </row>
    <row r="297" spans="1:4">
      <c r="A297" s="153">
        <v>1001</v>
      </c>
      <c r="B297" s="154" t="s">
        <v>1675</v>
      </c>
      <c r="C297" s="154" t="s">
        <v>1676</v>
      </c>
      <c r="D297" s="59">
        <v>1875</v>
      </c>
    </row>
    <row r="298" spans="1:4">
      <c r="A298" s="153">
        <v>1001</v>
      </c>
      <c r="B298" s="154" t="s">
        <v>1677</v>
      </c>
      <c r="C298" s="154" t="s">
        <v>1678</v>
      </c>
      <c r="D298" s="59">
        <v>133614.94</v>
      </c>
    </row>
    <row r="299" spans="1:4">
      <c r="A299" s="153">
        <v>1001</v>
      </c>
      <c r="B299" s="154" t="s">
        <v>1679</v>
      </c>
      <c r="C299" s="154" t="s">
        <v>1680</v>
      </c>
      <c r="D299" s="59">
        <v>-60309.31</v>
      </c>
    </row>
    <row r="300" spans="1:4">
      <c r="A300" s="153">
        <v>1001</v>
      </c>
      <c r="B300" s="154" t="s">
        <v>1681</v>
      </c>
      <c r="C300" s="154" t="s">
        <v>1682</v>
      </c>
      <c r="D300" s="59">
        <v>-72681.929999999993</v>
      </c>
    </row>
    <row r="301" spans="1:4">
      <c r="A301" s="153">
        <v>1001</v>
      </c>
      <c r="B301" s="154" t="s">
        <v>1683</v>
      </c>
      <c r="C301" s="154" t="s">
        <v>1684</v>
      </c>
      <c r="D301" s="59">
        <v>-988555.32</v>
      </c>
    </row>
    <row r="302" spans="1:4">
      <c r="A302" s="153">
        <v>1001</v>
      </c>
      <c r="B302" s="154" t="s">
        <v>1685</v>
      </c>
      <c r="C302" s="154" t="s">
        <v>1686</v>
      </c>
      <c r="D302" s="59">
        <v>-691325.96</v>
      </c>
    </row>
    <row r="303" spans="1:4">
      <c r="A303" s="153">
        <v>1001</v>
      </c>
      <c r="B303" s="154" t="s">
        <v>1687</v>
      </c>
      <c r="C303" s="154" t="s">
        <v>1688</v>
      </c>
      <c r="D303" s="59">
        <v>209664</v>
      </c>
    </row>
    <row r="304" spans="1:4">
      <c r="A304" s="153">
        <v>1001</v>
      </c>
      <c r="B304" s="154" t="s">
        <v>1689</v>
      </c>
      <c r="C304" s="154" t="s">
        <v>1690</v>
      </c>
      <c r="D304" s="59">
        <v>6082183.0700000003</v>
      </c>
    </row>
    <row r="305" spans="1:4">
      <c r="A305" s="153">
        <v>1001</v>
      </c>
      <c r="B305" s="154" t="s">
        <v>1691</v>
      </c>
      <c r="C305" s="154" t="s">
        <v>1692</v>
      </c>
      <c r="D305" s="59">
        <v>700000</v>
      </c>
    </row>
    <row r="306" spans="1:4">
      <c r="A306" s="153">
        <v>1001</v>
      </c>
      <c r="B306" s="154" t="s">
        <v>1693</v>
      </c>
      <c r="C306" s="154" t="s">
        <v>1694</v>
      </c>
      <c r="D306" s="59">
        <v>343040.3</v>
      </c>
    </row>
    <row r="307" spans="1:4">
      <c r="A307" s="153">
        <v>1001</v>
      </c>
      <c r="B307" s="154" t="s">
        <v>1695</v>
      </c>
      <c r="C307" s="154" t="s">
        <v>1696</v>
      </c>
      <c r="D307" s="59">
        <v>335002</v>
      </c>
    </row>
    <row r="308" spans="1:4">
      <c r="A308" s="153">
        <v>1001</v>
      </c>
      <c r="B308" s="154" t="s">
        <v>1697</v>
      </c>
      <c r="C308" s="154" t="s">
        <v>1698</v>
      </c>
      <c r="D308" s="59">
        <v>3463783.57</v>
      </c>
    </row>
    <row r="309" spans="1:4">
      <c r="A309" s="153">
        <v>1001</v>
      </c>
      <c r="B309" s="154" t="s">
        <v>1699</v>
      </c>
      <c r="C309" s="154" t="s">
        <v>1700</v>
      </c>
      <c r="D309" s="59">
        <v>3158034</v>
      </c>
    </row>
    <row r="310" spans="1:4">
      <c r="A310" s="153">
        <v>1001</v>
      </c>
      <c r="B310" s="154" t="s">
        <v>1701</v>
      </c>
      <c r="C310" s="154" t="s">
        <v>1702</v>
      </c>
      <c r="D310" s="59">
        <v>369996</v>
      </c>
    </row>
    <row r="311" spans="1:4">
      <c r="A311" s="153">
        <v>1001</v>
      </c>
      <c r="B311" s="154" t="s">
        <v>1703</v>
      </c>
      <c r="C311" s="154" t="s">
        <v>1704</v>
      </c>
      <c r="D311" s="59">
        <v>72000</v>
      </c>
    </row>
    <row r="312" spans="1:4">
      <c r="A312" s="153">
        <v>1001</v>
      </c>
      <c r="B312" s="154" t="s">
        <v>1705</v>
      </c>
      <c r="C312" s="154" t="s">
        <v>1706</v>
      </c>
      <c r="D312" s="59">
        <v>1366515.84</v>
      </c>
    </row>
    <row r="313" spans="1:4">
      <c r="A313" s="153">
        <v>1001</v>
      </c>
      <c r="B313" s="154" t="s">
        <v>1707</v>
      </c>
      <c r="C313" s="154" t="s">
        <v>1708</v>
      </c>
      <c r="D313" s="59">
        <v>17237.5</v>
      </c>
    </row>
    <row r="314" spans="1:4">
      <c r="A314" s="153">
        <v>1001</v>
      </c>
      <c r="B314" s="154" t="s">
        <v>1709</v>
      </c>
      <c r="C314" s="154" t="s">
        <v>1710</v>
      </c>
      <c r="D314" s="59">
        <v>11931.25</v>
      </c>
    </row>
    <row r="315" spans="1:4">
      <c r="A315" s="153">
        <v>1001</v>
      </c>
      <c r="B315" s="154" t="s">
        <v>1711</v>
      </c>
      <c r="C315" s="154" t="s">
        <v>1712</v>
      </c>
      <c r="D315" s="59">
        <v>306601.96999999997</v>
      </c>
    </row>
    <row r="316" spans="1:4">
      <c r="A316" s="153">
        <v>1001</v>
      </c>
      <c r="B316" s="154" t="s">
        <v>1713</v>
      </c>
      <c r="C316" s="154" t="s">
        <v>1714</v>
      </c>
      <c r="D316" s="59">
        <v>75000</v>
      </c>
    </row>
    <row r="317" spans="1:4">
      <c r="A317" s="153">
        <v>1001</v>
      </c>
      <c r="B317" s="154" t="s">
        <v>1715</v>
      </c>
      <c r="C317" s="154" t="s">
        <v>1716</v>
      </c>
      <c r="D317" s="59">
        <v>143863.72</v>
      </c>
    </row>
    <row r="318" spans="1:4">
      <c r="A318" s="153">
        <v>1001</v>
      </c>
      <c r="B318" s="154" t="s">
        <v>1717</v>
      </c>
      <c r="C318" s="154" t="s">
        <v>1718</v>
      </c>
      <c r="D318" s="59">
        <v>123485</v>
      </c>
    </row>
    <row r="319" spans="1:4">
      <c r="A319" s="153">
        <v>1001</v>
      </c>
      <c r="B319" s="154" t="s">
        <v>1719</v>
      </c>
      <c r="C319" s="154" t="s">
        <v>1720</v>
      </c>
      <c r="D319" s="59">
        <v>1844507.15</v>
      </c>
    </row>
    <row r="320" spans="1:4">
      <c r="A320" s="153">
        <v>1001</v>
      </c>
      <c r="B320" s="154" t="s">
        <v>1721</v>
      </c>
      <c r="C320" s="154" t="s">
        <v>1722</v>
      </c>
      <c r="D320" s="59">
        <v>34943102</v>
      </c>
    </row>
    <row r="321" spans="1:4">
      <c r="A321" s="153">
        <v>1001</v>
      </c>
      <c r="B321" s="154" t="s">
        <v>1723</v>
      </c>
      <c r="C321" s="154" t="s">
        <v>1724</v>
      </c>
      <c r="D321" s="59">
        <v>-35000000</v>
      </c>
    </row>
    <row r="322" spans="1:4">
      <c r="A322" s="153">
        <v>1001</v>
      </c>
      <c r="B322" s="154" t="s">
        <v>1725</v>
      </c>
      <c r="C322" s="154" t="s">
        <v>1726</v>
      </c>
      <c r="D322" s="59">
        <v>1028500.35</v>
      </c>
    </row>
    <row r="323" spans="1:4">
      <c r="A323" s="153">
        <v>1001</v>
      </c>
      <c r="B323" s="154" t="s">
        <v>1727</v>
      </c>
      <c r="C323" s="154" t="s">
        <v>1728</v>
      </c>
      <c r="D323" s="59">
        <v>1608428.98</v>
      </c>
    </row>
    <row r="324" spans="1:4">
      <c r="A324" s="153">
        <v>1001</v>
      </c>
      <c r="B324" s="154" t="s">
        <v>1729</v>
      </c>
      <c r="C324" s="154" t="s">
        <v>1730</v>
      </c>
      <c r="D324" s="59">
        <v>1340908.26</v>
      </c>
    </row>
    <row r="325" spans="1:4">
      <c r="A325" s="153">
        <v>1001</v>
      </c>
      <c r="B325" s="154" t="s">
        <v>1731</v>
      </c>
      <c r="C325" s="154" t="s">
        <v>1732</v>
      </c>
      <c r="D325" s="59">
        <v>421517</v>
      </c>
    </row>
    <row r="326" spans="1:4">
      <c r="A326" s="153">
        <v>1001</v>
      </c>
      <c r="B326" s="154" t="s">
        <v>1733</v>
      </c>
      <c r="C326" s="154" t="s">
        <v>1734</v>
      </c>
      <c r="D326" s="59">
        <v>12092688.369999999</v>
      </c>
    </row>
    <row r="327" spans="1:4">
      <c r="A327" s="153">
        <v>1001</v>
      </c>
      <c r="B327" s="154" t="s">
        <v>1735</v>
      </c>
      <c r="C327" s="154" t="s">
        <v>1736</v>
      </c>
      <c r="D327">
        <v>100</v>
      </c>
    </row>
    <row r="328" spans="1:4">
      <c r="A328" s="153">
        <v>1001</v>
      </c>
      <c r="B328" s="154" t="s">
        <v>1737</v>
      </c>
      <c r="C328" s="154" t="s">
        <v>1738</v>
      </c>
      <c r="D328" s="59">
        <v>897867.76</v>
      </c>
    </row>
    <row r="329" spans="1:4">
      <c r="A329" s="153">
        <v>1001</v>
      </c>
      <c r="B329" s="154" t="s">
        <v>1739</v>
      </c>
      <c r="C329" s="154" t="s">
        <v>1740</v>
      </c>
      <c r="D329" s="59">
        <v>460116</v>
      </c>
    </row>
    <row r="330" spans="1:4">
      <c r="A330" s="153">
        <v>1001</v>
      </c>
      <c r="B330" s="154" t="s">
        <v>1741</v>
      </c>
      <c r="C330" s="154" t="s">
        <v>1742</v>
      </c>
      <c r="D330" s="59">
        <v>-12477.04</v>
      </c>
    </row>
    <row r="331" spans="1:4">
      <c r="A331" s="153">
        <v>1001</v>
      </c>
      <c r="B331" s="154" t="s">
        <v>1743</v>
      </c>
      <c r="C331" s="154" t="s">
        <v>1744</v>
      </c>
      <c r="D331" s="59">
        <v>379850.27</v>
      </c>
    </row>
    <row r="332" spans="1:4">
      <c r="A332" s="153">
        <v>1001</v>
      </c>
      <c r="B332" s="154" t="s">
        <v>1745</v>
      </c>
      <c r="C332" s="154" t="s">
        <v>1746</v>
      </c>
      <c r="D332" s="59">
        <v>-601314.35</v>
      </c>
    </row>
    <row r="333" spans="1:4">
      <c r="A333" s="153">
        <v>1001</v>
      </c>
      <c r="B333" s="154" t="s">
        <v>1747</v>
      </c>
      <c r="C333" s="154" t="s">
        <v>1748</v>
      </c>
      <c r="D333" s="59">
        <v>812925.85</v>
      </c>
    </row>
    <row r="334" spans="1:4">
      <c r="A334" s="153">
        <v>1001</v>
      </c>
      <c r="B334" s="154" t="s">
        <v>1749</v>
      </c>
      <c r="C334" s="154" t="s">
        <v>1750</v>
      </c>
      <c r="D334" s="59">
        <v>-1288385.94</v>
      </c>
    </row>
    <row r="335" spans="1:4">
      <c r="A335" s="148">
        <v>1001</v>
      </c>
      <c r="B335" s="149" t="s">
        <v>1751</v>
      </c>
      <c r="C335" s="149" t="s">
        <v>1752</v>
      </c>
      <c r="D335" s="59">
        <v>464154462.04000002</v>
      </c>
    </row>
    <row r="336" spans="1:4">
      <c r="A336" s="148">
        <v>1001</v>
      </c>
      <c r="B336" s="149" t="s">
        <v>1753</v>
      </c>
      <c r="C336" s="149" t="s">
        <v>1754</v>
      </c>
      <c r="D336" s="59">
        <v>427269597.07999998</v>
      </c>
    </row>
    <row r="337" spans="1:4">
      <c r="A337" s="153">
        <v>1001</v>
      </c>
      <c r="B337" s="154" t="s">
        <v>1755</v>
      </c>
      <c r="C337" s="154" t="s">
        <v>1756</v>
      </c>
      <c r="D337" s="59">
        <v>399884023.86000001</v>
      </c>
    </row>
    <row r="338" spans="1:4">
      <c r="A338" s="153">
        <v>1001</v>
      </c>
      <c r="B338" s="154" t="s">
        <v>1757</v>
      </c>
      <c r="C338" s="154" t="s">
        <v>1758</v>
      </c>
      <c r="D338" s="59">
        <v>38423.82</v>
      </c>
    </row>
    <row r="339" spans="1:4">
      <c r="A339" s="153">
        <v>1001</v>
      </c>
      <c r="B339" s="154" t="s">
        <v>1759</v>
      </c>
      <c r="C339" s="154" t="s">
        <v>1760</v>
      </c>
      <c r="D339" s="59">
        <v>8014743</v>
      </c>
    </row>
    <row r="340" spans="1:4">
      <c r="A340" s="153">
        <v>1001</v>
      </c>
      <c r="B340" s="154" t="s">
        <v>1761</v>
      </c>
      <c r="C340" s="154" t="s">
        <v>1762</v>
      </c>
      <c r="D340" s="59">
        <v>244212</v>
      </c>
    </row>
    <row r="341" spans="1:4">
      <c r="A341" s="153">
        <v>1001</v>
      </c>
      <c r="B341" s="154" t="s">
        <v>1763</v>
      </c>
      <c r="C341" s="154" t="s">
        <v>1764</v>
      </c>
      <c r="D341" s="59">
        <v>1020316.56</v>
      </c>
    </row>
    <row r="342" spans="1:4">
      <c r="A342" s="153">
        <v>1001</v>
      </c>
      <c r="B342" s="154" t="s">
        <v>1765</v>
      </c>
      <c r="C342" s="154" t="s">
        <v>1766</v>
      </c>
      <c r="D342" s="59">
        <v>8791283</v>
      </c>
    </row>
    <row r="343" spans="1:4">
      <c r="A343" s="153">
        <v>1001</v>
      </c>
      <c r="B343" s="154" t="s">
        <v>1767</v>
      </c>
      <c r="C343" s="154" t="s">
        <v>1768</v>
      </c>
      <c r="D343" s="59">
        <v>8438886.8399999999</v>
      </c>
    </row>
    <row r="344" spans="1:4">
      <c r="A344" s="153">
        <v>1001</v>
      </c>
      <c r="B344" s="154" t="s">
        <v>1769</v>
      </c>
      <c r="C344" s="154" t="s">
        <v>1770</v>
      </c>
      <c r="D344" s="59">
        <v>837708</v>
      </c>
    </row>
    <row r="345" spans="1:4">
      <c r="A345" s="148">
        <v>1001</v>
      </c>
      <c r="B345" s="149" t="s">
        <v>1771</v>
      </c>
      <c r="C345" s="149" t="s">
        <v>1772</v>
      </c>
      <c r="D345" s="59">
        <v>36884864.969999999</v>
      </c>
    </row>
    <row r="346" spans="1:4">
      <c r="A346" s="153">
        <v>1001</v>
      </c>
      <c r="B346" s="154" t="s">
        <v>1773</v>
      </c>
      <c r="C346" s="154" t="s">
        <v>1774</v>
      </c>
      <c r="D346" s="59">
        <v>36194240.289999999</v>
      </c>
    </row>
    <row r="347" spans="1:4">
      <c r="A347" s="153">
        <v>1001</v>
      </c>
      <c r="B347" s="154" t="s">
        <v>1775</v>
      </c>
      <c r="C347" s="154" t="s">
        <v>1776</v>
      </c>
      <c r="D347" s="59">
        <v>185749.32</v>
      </c>
    </row>
    <row r="348" spans="1:4">
      <c r="A348" s="153">
        <v>1001</v>
      </c>
      <c r="B348" s="154" t="s">
        <v>1777</v>
      </c>
      <c r="C348" s="154" t="s">
        <v>1778</v>
      </c>
      <c r="D348" s="59">
        <v>50959.44</v>
      </c>
    </row>
    <row r="349" spans="1:4">
      <c r="A349" s="153">
        <v>1001</v>
      </c>
      <c r="B349" s="154" t="s">
        <v>1779</v>
      </c>
      <c r="C349" s="154" t="s">
        <v>1780</v>
      </c>
      <c r="D349" s="59">
        <v>453915.92</v>
      </c>
    </row>
    <row r="350" spans="1:4">
      <c r="A350" s="148">
        <v>1001</v>
      </c>
      <c r="B350" s="149" t="s">
        <v>1781</v>
      </c>
      <c r="C350" s="149" t="s">
        <v>1782</v>
      </c>
      <c r="D350" s="59">
        <v>229964297.66999999</v>
      </c>
    </row>
    <row r="351" spans="1:4">
      <c r="A351" s="153">
        <v>1001</v>
      </c>
      <c r="B351" s="154" t="s">
        <v>1783</v>
      </c>
      <c r="C351" s="154" t="s">
        <v>1784</v>
      </c>
      <c r="D351" t="s">
        <v>67</v>
      </c>
    </row>
    <row r="352" spans="1:4">
      <c r="A352" s="153">
        <v>1001</v>
      </c>
      <c r="B352" s="154" t="s">
        <v>1785</v>
      </c>
      <c r="C352" s="154" t="s">
        <v>1786</v>
      </c>
      <c r="D352" s="59">
        <v>6572110.6200000001</v>
      </c>
    </row>
    <row r="353" spans="1:4">
      <c r="A353" s="153">
        <v>1001</v>
      </c>
      <c r="B353" s="154" t="s">
        <v>1787</v>
      </c>
      <c r="C353" s="154" t="s">
        <v>1788</v>
      </c>
      <c r="D353" s="59">
        <v>-6570646.46</v>
      </c>
    </row>
    <row r="354" spans="1:4">
      <c r="A354" s="153">
        <v>1001</v>
      </c>
      <c r="B354" s="154" t="s">
        <v>1789</v>
      </c>
      <c r="C354" s="154" t="s">
        <v>1790</v>
      </c>
      <c r="D354" s="59">
        <v>59679326.170000002</v>
      </c>
    </row>
    <row r="355" spans="1:4">
      <c r="A355" s="153">
        <v>1001</v>
      </c>
      <c r="B355" s="154" t="s">
        <v>1791</v>
      </c>
      <c r="C355" s="154" t="s">
        <v>1792</v>
      </c>
      <c r="D355" s="59">
        <v>62905309.729999997</v>
      </c>
    </row>
    <row r="356" spans="1:4">
      <c r="A356" s="153">
        <v>1001</v>
      </c>
      <c r="B356" s="154" t="s">
        <v>1793</v>
      </c>
      <c r="C356" s="154" t="s">
        <v>1794</v>
      </c>
      <c r="D356" s="59">
        <v>14723465.6</v>
      </c>
    </row>
    <row r="357" spans="1:4">
      <c r="A357" s="153">
        <v>1001</v>
      </c>
      <c r="B357" s="154" t="s">
        <v>1795</v>
      </c>
      <c r="C357" s="154" t="s">
        <v>1796</v>
      </c>
      <c r="D357" s="59">
        <v>2660512</v>
      </c>
    </row>
    <row r="358" spans="1:4">
      <c r="A358" s="153">
        <v>1001</v>
      </c>
      <c r="B358" s="154" t="s">
        <v>1797</v>
      </c>
      <c r="C358" s="154" t="s">
        <v>1798</v>
      </c>
      <c r="D358" s="59">
        <v>-645879.48</v>
      </c>
    </row>
    <row r="359" spans="1:4">
      <c r="A359" s="153">
        <v>1001</v>
      </c>
      <c r="B359" s="154" t="s">
        <v>1799</v>
      </c>
      <c r="C359" s="154" t="s">
        <v>1800</v>
      </c>
      <c r="D359" s="59">
        <v>88383000</v>
      </c>
    </row>
    <row r="360" spans="1:4">
      <c r="A360" s="153">
        <v>1001</v>
      </c>
      <c r="B360" s="154" t="s">
        <v>1801</v>
      </c>
      <c r="C360" s="154" t="s">
        <v>1802</v>
      </c>
      <c r="D360" s="59">
        <v>120000</v>
      </c>
    </row>
    <row r="361" spans="1:4">
      <c r="A361" s="153">
        <v>1001</v>
      </c>
      <c r="B361" s="154" t="s">
        <v>1803</v>
      </c>
      <c r="C361" s="154" t="s">
        <v>1804</v>
      </c>
      <c r="D361" s="59">
        <v>1868099.48</v>
      </c>
    </row>
    <row r="362" spans="1:4">
      <c r="A362" s="153">
        <v>1001</v>
      </c>
      <c r="B362" s="154" t="s">
        <v>1805</v>
      </c>
      <c r="C362" s="154" t="s">
        <v>1806</v>
      </c>
      <c r="D362" s="59">
        <v>204000</v>
      </c>
    </row>
    <row r="363" spans="1:4">
      <c r="A363" s="153">
        <v>1001</v>
      </c>
      <c r="B363" s="154" t="s">
        <v>1807</v>
      </c>
      <c r="C363" s="154" t="s">
        <v>1808</v>
      </c>
      <c r="D363" s="59">
        <v>2000</v>
      </c>
    </row>
    <row r="364" spans="1:4">
      <c r="A364" s="153">
        <v>1001</v>
      </c>
      <c r="B364" s="154" t="s">
        <v>1809</v>
      </c>
      <c r="C364" s="154" t="s">
        <v>1810</v>
      </c>
      <c r="D364" s="59">
        <v>51000</v>
      </c>
    </row>
    <row r="365" spans="1:4">
      <c r="A365" s="153">
        <v>1001</v>
      </c>
      <c r="B365" s="154" t="s">
        <v>1811</v>
      </c>
      <c r="C365" s="154" t="s">
        <v>1812</v>
      </c>
      <c r="D365" s="59">
        <v>12000</v>
      </c>
    </row>
    <row r="366" spans="1:4">
      <c r="A366" s="148">
        <v>1001</v>
      </c>
      <c r="B366" s="149" t="s">
        <v>1813</v>
      </c>
      <c r="C366" s="149" t="s">
        <v>1814</v>
      </c>
      <c r="D366" s="59">
        <v>51557641.729999997</v>
      </c>
    </row>
    <row r="367" spans="1:4">
      <c r="A367" s="148">
        <v>1001</v>
      </c>
      <c r="B367" s="149" t="s">
        <v>1815</v>
      </c>
      <c r="C367" s="149" t="s">
        <v>1816</v>
      </c>
      <c r="D367" s="59">
        <v>30760259.760000002</v>
      </c>
    </row>
    <row r="368" spans="1:4">
      <c r="A368" s="153">
        <v>1001</v>
      </c>
      <c r="B368" s="154" t="s">
        <v>1817</v>
      </c>
      <c r="C368" s="154" t="s">
        <v>1818</v>
      </c>
      <c r="D368" s="59">
        <v>30760259.760000002</v>
      </c>
    </row>
    <row r="369" spans="1:4">
      <c r="A369" s="148">
        <v>1001</v>
      </c>
      <c r="B369" s="149" t="s">
        <v>1819</v>
      </c>
      <c r="C369" s="149" t="s">
        <v>1820</v>
      </c>
      <c r="D369" s="59">
        <v>20797381.969999999</v>
      </c>
    </row>
    <row r="370" spans="1:4">
      <c r="A370" s="148">
        <v>1001</v>
      </c>
      <c r="B370" s="149" t="s">
        <v>1821</v>
      </c>
      <c r="C370" s="149" t="s">
        <v>1822</v>
      </c>
      <c r="D370" s="59">
        <v>18794435.370000001</v>
      </c>
    </row>
    <row r="371" spans="1:4">
      <c r="A371" s="153">
        <v>1001</v>
      </c>
      <c r="B371" s="154" t="s">
        <v>1823</v>
      </c>
      <c r="C371" s="154" t="s">
        <v>1824</v>
      </c>
      <c r="D371" s="59">
        <v>1689130</v>
      </c>
    </row>
    <row r="372" spans="1:4">
      <c r="A372" s="153">
        <v>1001</v>
      </c>
      <c r="B372" s="154" t="s">
        <v>1825</v>
      </c>
      <c r="C372" s="154" t="s">
        <v>1826</v>
      </c>
      <c r="D372" s="59">
        <v>365288</v>
      </c>
    </row>
    <row r="373" spans="1:4">
      <c r="A373" s="153">
        <v>1001</v>
      </c>
      <c r="B373" s="154" t="s">
        <v>1827</v>
      </c>
      <c r="C373" s="154" t="s">
        <v>1828</v>
      </c>
      <c r="D373" s="59">
        <v>55108</v>
      </c>
    </row>
    <row r="374" spans="1:4">
      <c r="A374" s="153">
        <v>1001</v>
      </c>
      <c r="B374" s="154" t="s">
        <v>1829</v>
      </c>
      <c r="C374" s="154" t="s">
        <v>1830</v>
      </c>
      <c r="D374" s="59">
        <v>1211750</v>
      </c>
    </row>
    <row r="375" spans="1:4">
      <c r="A375" s="153">
        <v>1001</v>
      </c>
      <c r="B375" s="154" t="s">
        <v>1831</v>
      </c>
      <c r="C375" s="154" t="s">
        <v>1832</v>
      </c>
      <c r="D375" s="59">
        <v>733051.79</v>
      </c>
    </row>
    <row r="376" spans="1:4">
      <c r="A376" s="153">
        <v>1001</v>
      </c>
      <c r="B376" s="154" t="s">
        <v>1833</v>
      </c>
      <c r="C376" s="154" t="s">
        <v>1834</v>
      </c>
      <c r="D376" s="59">
        <v>5478348.21</v>
      </c>
    </row>
    <row r="377" spans="1:4">
      <c r="A377" s="153">
        <v>1001</v>
      </c>
      <c r="B377" s="154" t="s">
        <v>1835</v>
      </c>
      <c r="C377" s="154" t="s">
        <v>1836</v>
      </c>
      <c r="D377" s="59">
        <v>4761759.37</v>
      </c>
    </row>
    <row r="378" spans="1:4">
      <c r="A378" s="153">
        <v>1001</v>
      </c>
      <c r="B378" s="154" t="s">
        <v>1837</v>
      </c>
      <c r="C378" s="154" t="s">
        <v>1838</v>
      </c>
      <c r="D378" s="59">
        <v>4500000</v>
      </c>
    </row>
    <row r="379" spans="1:4">
      <c r="A379" s="148">
        <v>1001</v>
      </c>
      <c r="B379" s="149" t="s">
        <v>1839</v>
      </c>
      <c r="C379" s="149" t="s">
        <v>1840</v>
      </c>
      <c r="D379" s="59">
        <v>2002946.6</v>
      </c>
    </row>
    <row r="380" spans="1:4">
      <c r="A380" s="153">
        <v>1001</v>
      </c>
      <c r="B380" s="154" t="s">
        <v>1841</v>
      </c>
      <c r="C380" s="154" t="s">
        <v>1842</v>
      </c>
      <c r="D380" s="59">
        <v>2002946.6</v>
      </c>
    </row>
    <row r="381" spans="1:4">
      <c r="A381" s="148">
        <v>1001</v>
      </c>
      <c r="B381" s="149" t="s">
        <v>1843</v>
      </c>
      <c r="C381" s="149" t="s">
        <v>1844</v>
      </c>
      <c r="D381" s="59">
        <v>191731030.94999999</v>
      </c>
    </row>
    <row r="382" spans="1:4">
      <c r="A382" s="148">
        <v>1001</v>
      </c>
      <c r="B382" s="149" t="s">
        <v>1845</v>
      </c>
      <c r="C382" s="149" t="s">
        <v>1846</v>
      </c>
      <c r="D382" s="59">
        <v>201755247.03</v>
      </c>
    </row>
    <row r="383" spans="1:4">
      <c r="A383" s="148">
        <v>1001</v>
      </c>
      <c r="B383" s="149" t="s">
        <v>1847</v>
      </c>
      <c r="C383" s="149" t="s">
        <v>1848</v>
      </c>
      <c r="D383" s="59">
        <v>181220826.06</v>
      </c>
    </row>
    <row r="384" spans="1:4">
      <c r="A384" s="153">
        <v>1001</v>
      </c>
      <c r="B384" s="154" t="s">
        <v>1849</v>
      </c>
      <c r="C384" s="154" t="s">
        <v>1850</v>
      </c>
      <c r="D384" s="59">
        <v>382158.84</v>
      </c>
    </row>
    <row r="385" spans="1:4">
      <c r="A385" s="153">
        <v>1001</v>
      </c>
      <c r="B385" s="154" t="s">
        <v>1851</v>
      </c>
      <c r="C385" s="154" t="s">
        <v>1852</v>
      </c>
      <c r="D385" s="59">
        <v>177270833.33000001</v>
      </c>
    </row>
    <row r="386" spans="1:4">
      <c r="A386" s="153">
        <v>1001</v>
      </c>
      <c r="B386" s="154" t="s">
        <v>1853</v>
      </c>
      <c r="C386" s="154" t="s">
        <v>1854</v>
      </c>
      <c r="D386" s="59">
        <v>1144265.8600000001</v>
      </c>
    </row>
    <row r="387" spans="1:4">
      <c r="A387" s="153">
        <v>1001</v>
      </c>
      <c r="B387" s="154" t="s">
        <v>1855</v>
      </c>
      <c r="C387" s="154" t="s">
        <v>1856</v>
      </c>
      <c r="D387" s="59">
        <v>2423568.0299999998</v>
      </c>
    </row>
    <row r="388" spans="1:4">
      <c r="A388" s="148">
        <v>1001</v>
      </c>
      <c r="B388" s="149" t="s">
        <v>1857</v>
      </c>
      <c r="C388" s="149" t="s">
        <v>1858</v>
      </c>
      <c r="D388" s="59">
        <v>20534420.969999999</v>
      </c>
    </row>
    <row r="389" spans="1:4">
      <c r="A389" s="153">
        <v>1001</v>
      </c>
      <c r="B389" s="154" t="s">
        <v>1859</v>
      </c>
      <c r="C389" s="154" t="s">
        <v>1860</v>
      </c>
      <c r="D389" s="59">
        <v>15447945.57</v>
      </c>
    </row>
    <row r="390" spans="1:4">
      <c r="A390" s="153">
        <v>1001</v>
      </c>
      <c r="B390" s="154" t="s">
        <v>1861</v>
      </c>
      <c r="C390" s="154" t="s">
        <v>1862</v>
      </c>
      <c r="D390" s="59">
        <v>2915295.38</v>
      </c>
    </row>
    <row r="391" spans="1:4">
      <c r="A391" s="153">
        <v>1001</v>
      </c>
      <c r="B391" s="154" t="s">
        <v>1863</v>
      </c>
      <c r="C391" s="154" t="s">
        <v>1864</v>
      </c>
      <c r="D391" s="59">
        <v>705148.44</v>
      </c>
    </row>
    <row r="392" spans="1:4">
      <c r="A392" s="153">
        <v>1001</v>
      </c>
      <c r="B392" s="154" t="s">
        <v>1865</v>
      </c>
      <c r="C392" s="154" t="s">
        <v>1866</v>
      </c>
      <c r="D392" s="59">
        <v>130257.65</v>
      </c>
    </row>
    <row r="393" spans="1:4">
      <c r="A393" s="153">
        <v>1001</v>
      </c>
      <c r="B393" s="154" t="s">
        <v>1867</v>
      </c>
      <c r="C393" s="154" t="s">
        <v>1868</v>
      </c>
      <c r="D393" s="59">
        <v>-283625</v>
      </c>
    </row>
    <row r="394" spans="1:4">
      <c r="A394" s="153">
        <v>1001</v>
      </c>
      <c r="B394" s="154" t="s">
        <v>1869</v>
      </c>
      <c r="C394" s="154" t="s">
        <v>1870</v>
      </c>
      <c r="D394" s="59">
        <v>-200368</v>
      </c>
    </row>
    <row r="395" spans="1:4">
      <c r="A395" s="153">
        <v>1001</v>
      </c>
      <c r="B395" s="154" t="s">
        <v>1871</v>
      </c>
      <c r="C395" s="154" t="s">
        <v>1872</v>
      </c>
      <c r="D395" s="59">
        <v>-426469</v>
      </c>
    </row>
    <row r="396" spans="1:4">
      <c r="A396" s="153">
        <v>1001</v>
      </c>
      <c r="B396" s="154" t="s">
        <v>1873</v>
      </c>
      <c r="C396" s="154" t="s">
        <v>1874</v>
      </c>
      <c r="D396" s="59">
        <v>-48207</v>
      </c>
    </row>
    <row r="397" spans="1:4">
      <c r="A397" s="153">
        <v>1001</v>
      </c>
      <c r="B397" s="154" t="s">
        <v>1875</v>
      </c>
      <c r="C397" s="154" t="s">
        <v>1876</v>
      </c>
      <c r="D397" s="59">
        <v>100000</v>
      </c>
    </row>
    <row r="398" spans="1:4">
      <c r="A398" s="153">
        <v>1001</v>
      </c>
      <c r="B398" s="154" t="s">
        <v>1877</v>
      </c>
      <c r="C398" s="154" t="s">
        <v>1878</v>
      </c>
      <c r="D398" s="59">
        <v>56932.17</v>
      </c>
    </row>
    <row r="399" spans="1:4">
      <c r="A399" s="153">
        <v>1001</v>
      </c>
      <c r="B399" s="154" t="s">
        <v>1879</v>
      </c>
      <c r="C399" s="154" t="s">
        <v>1880</v>
      </c>
      <c r="D399" s="59">
        <v>-220172.76</v>
      </c>
    </row>
    <row r="400" spans="1:4">
      <c r="A400" s="148">
        <v>1001</v>
      </c>
      <c r="B400" s="149" t="s">
        <v>1881</v>
      </c>
      <c r="C400" s="149" t="s">
        <v>1882</v>
      </c>
      <c r="D400" s="59">
        <v>-10024216.08</v>
      </c>
    </row>
    <row r="401" spans="1:4">
      <c r="A401" s="153">
        <v>1001</v>
      </c>
      <c r="B401" s="154" t="s">
        <v>1883</v>
      </c>
      <c r="C401" s="154" t="s">
        <v>1884</v>
      </c>
      <c r="D401" s="59">
        <v>-10024216.08</v>
      </c>
    </row>
    <row r="402" spans="1:4">
      <c r="A402" s="148">
        <v>1001</v>
      </c>
      <c r="B402" s="149" t="s">
        <v>1885</v>
      </c>
      <c r="C402" s="149" t="s">
        <v>1886</v>
      </c>
      <c r="D402" s="59">
        <v>53868472</v>
      </c>
    </row>
    <row r="403" spans="1:4">
      <c r="A403" s="148">
        <v>1001</v>
      </c>
      <c r="B403" s="149" t="s">
        <v>1887</v>
      </c>
      <c r="C403" s="149" t="s">
        <v>1888</v>
      </c>
      <c r="D403" s="59">
        <v>57604200</v>
      </c>
    </row>
    <row r="404" spans="1:4">
      <c r="A404" s="153">
        <v>1001</v>
      </c>
      <c r="B404" s="154" t="s">
        <v>1889</v>
      </c>
      <c r="C404" s="154" t="s">
        <v>1890</v>
      </c>
      <c r="D404" s="59">
        <v>4045559</v>
      </c>
    </row>
    <row r="405" spans="1:4">
      <c r="A405" s="153">
        <v>1001</v>
      </c>
      <c r="B405" s="154" t="s">
        <v>1891</v>
      </c>
      <c r="C405" s="154" t="s">
        <v>1892</v>
      </c>
      <c r="D405" s="59">
        <v>41803137</v>
      </c>
    </row>
    <row r="406" spans="1:4">
      <c r="A406" s="153">
        <v>1001</v>
      </c>
      <c r="B406" s="154" t="s">
        <v>1893</v>
      </c>
      <c r="C406" s="154" t="s">
        <v>1894</v>
      </c>
      <c r="D406" s="59">
        <v>1121217</v>
      </c>
    </row>
    <row r="407" spans="1:4">
      <c r="A407" s="153">
        <v>1001</v>
      </c>
      <c r="B407" s="154" t="s">
        <v>1895</v>
      </c>
      <c r="C407" s="154" t="s">
        <v>1896</v>
      </c>
      <c r="D407" s="59">
        <v>10634287</v>
      </c>
    </row>
    <row r="408" spans="1:4">
      <c r="A408" s="148">
        <v>1001</v>
      </c>
      <c r="B408" s="149" t="s">
        <v>1897</v>
      </c>
      <c r="C408" s="149" t="s">
        <v>1898</v>
      </c>
      <c r="D408" s="59">
        <v>-1373781</v>
      </c>
    </row>
    <row r="409" spans="1:4">
      <c r="A409" s="153">
        <v>1001</v>
      </c>
      <c r="B409" s="154" t="s">
        <v>1899</v>
      </c>
      <c r="C409" s="154" t="s">
        <v>1900</v>
      </c>
      <c r="D409" s="59">
        <v>98825650</v>
      </c>
    </row>
    <row r="410" spans="1:4">
      <c r="A410" s="153">
        <v>1001</v>
      </c>
      <c r="B410" s="154" t="s">
        <v>1901</v>
      </c>
      <c r="C410" s="154" t="s">
        <v>1902</v>
      </c>
      <c r="D410" s="59">
        <v>-112830982</v>
      </c>
    </row>
    <row r="411" spans="1:4">
      <c r="A411" s="153">
        <v>1001</v>
      </c>
      <c r="B411" s="154" t="s">
        <v>1903</v>
      </c>
      <c r="C411" s="154" t="s">
        <v>1904</v>
      </c>
      <c r="D411" s="59">
        <v>89268</v>
      </c>
    </row>
    <row r="412" spans="1:4">
      <c r="A412" s="153">
        <v>1001</v>
      </c>
      <c r="B412" s="154" t="s">
        <v>1905</v>
      </c>
      <c r="C412" s="154" t="s">
        <v>1906</v>
      </c>
      <c r="D412" s="59">
        <v>-1622964</v>
      </c>
    </row>
    <row r="413" spans="1:4">
      <c r="A413" s="153">
        <v>1001</v>
      </c>
      <c r="B413" s="154" t="s">
        <v>1907</v>
      </c>
      <c r="C413" s="154" t="s">
        <v>1908</v>
      </c>
      <c r="D413" s="59">
        <v>27853372</v>
      </c>
    </row>
    <row r="414" spans="1:4">
      <c r="A414" s="153">
        <v>1001</v>
      </c>
      <c r="B414" s="154" t="s">
        <v>1909</v>
      </c>
      <c r="C414" s="154" t="s">
        <v>1910</v>
      </c>
      <c r="D414" s="59">
        <v>-13263061</v>
      </c>
    </row>
    <row r="415" spans="1:4">
      <c r="A415" s="153">
        <v>1001</v>
      </c>
      <c r="B415" s="154" t="s">
        <v>1911</v>
      </c>
      <c r="C415" s="154" t="s">
        <v>1912</v>
      </c>
      <c r="D415" s="59">
        <v>-425064</v>
      </c>
    </row>
    <row r="416" spans="1:4">
      <c r="A416" s="148">
        <v>1001</v>
      </c>
      <c r="B416" s="149" t="s">
        <v>1913</v>
      </c>
      <c r="C416" s="149" t="s">
        <v>1914</v>
      </c>
      <c r="D416" s="59">
        <v>-2361947</v>
      </c>
    </row>
    <row r="417" spans="1:4">
      <c r="A417" s="153">
        <v>1001</v>
      </c>
      <c r="B417" s="154" t="s">
        <v>1915</v>
      </c>
      <c r="C417" s="154" t="s">
        <v>1916</v>
      </c>
      <c r="D417" s="59">
        <v>-2361935</v>
      </c>
    </row>
    <row r="418" spans="1:4">
      <c r="A418" s="153">
        <v>1001</v>
      </c>
      <c r="B418" s="154" t="s">
        <v>1917</v>
      </c>
      <c r="C418" s="154" t="s">
        <v>1918</v>
      </c>
      <c r="D418">
        <v>-12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D27D4-C13A-4449-9766-31D7EB5C23C2}">
  <dimension ref="N32:R184"/>
  <sheetViews>
    <sheetView workbookViewId="0">
      <selection activeCell="A187" sqref="A187"/>
    </sheetView>
  </sheetViews>
  <sheetFormatPr defaultRowHeight="13.2"/>
  <cols>
    <col min="16" max="16" width="4.33203125" customWidth="1"/>
    <col min="17" max="17" width="21.33203125" customWidth="1"/>
  </cols>
  <sheetData>
    <row r="32" spans="17:17">
      <c r="Q32">
        <v>2636564643.5999999</v>
      </c>
    </row>
    <row r="33" spans="17:18">
      <c r="Q33">
        <v>2628409349.3200002</v>
      </c>
    </row>
    <row r="34" spans="17:18">
      <c r="Q34">
        <f>Q32-Q33</f>
        <v>8155294.279999733</v>
      </c>
    </row>
    <row r="35" spans="17:18">
      <c r="Q35">
        <v>2601150079.9400001</v>
      </c>
    </row>
    <row r="36" spans="17:18">
      <c r="Q36">
        <v>2596757000</v>
      </c>
    </row>
    <row r="37" spans="17:18">
      <c r="Q37">
        <f>Q35-Q36</f>
        <v>4393079.9400000572</v>
      </c>
    </row>
    <row r="39" spans="17:18">
      <c r="Q39" s="71" t="s">
        <v>1919</v>
      </c>
      <c r="R39">
        <v>27260.614000000001</v>
      </c>
    </row>
    <row r="40" spans="17:18">
      <c r="Q40" s="71" t="s">
        <v>1920</v>
      </c>
      <c r="R40">
        <v>-1.345</v>
      </c>
    </row>
    <row r="183" spans="14:15">
      <c r="N183" s="96" t="s">
        <v>1921</v>
      </c>
    </row>
    <row r="184" spans="14:15">
      <c r="N184">
        <f>27759076.02-23365731.27</f>
        <v>4393344.75</v>
      </c>
      <c r="O184">
        <v>4393.3450000000003</v>
      </c>
    </row>
  </sheetData>
  <pageMargins left="0.7" right="0.7" top="0.75" bottom="0.75" header="0.3" footer="0.3"/>
  <customProperties>
    <customPr name="_pios_id" r:id="rId1"/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B7DA2-9872-4844-B456-921FA859DEFB}">
  <dimension ref="A1:O62"/>
  <sheetViews>
    <sheetView topLeftCell="A5" workbookViewId="0">
      <selection activeCell="B58" sqref="B58"/>
    </sheetView>
  </sheetViews>
  <sheetFormatPr defaultRowHeight="13.2"/>
  <cols>
    <col min="1" max="1" width="17.33203125" customWidth="1"/>
    <col min="2" max="2" width="53" customWidth="1"/>
    <col min="3" max="3" width="31.33203125" customWidth="1"/>
    <col min="4" max="4" width="19.44140625" customWidth="1"/>
    <col min="6" max="6" width="1.44140625" customWidth="1"/>
    <col min="7" max="7" width="1" customWidth="1"/>
    <col min="8" max="8" width="15.33203125" customWidth="1"/>
    <col min="9" max="9" width="33.6640625" customWidth="1"/>
    <col min="10" max="10" width="18.5546875" customWidth="1"/>
    <col min="14" max="14" width="18" customWidth="1"/>
  </cols>
  <sheetData>
    <row r="1" spans="1:15" ht="15">
      <c r="A1" s="67" t="s">
        <v>1922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ht="15">
      <c r="A2" s="67" t="s">
        <v>1923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 t="s">
        <v>1084</v>
      </c>
    </row>
    <row r="3" spans="1:15" ht="15">
      <c r="A3" s="68"/>
      <c r="B3" s="68"/>
      <c r="C3" s="68"/>
      <c r="D3" s="68"/>
      <c r="E3" s="68"/>
    </row>
    <row r="4" spans="1:15" ht="15">
      <c r="A4" s="69">
        <v>2024</v>
      </c>
      <c r="B4" s="69">
        <v>1</v>
      </c>
      <c r="C4" s="70">
        <v>6320942</v>
      </c>
      <c r="D4" s="71"/>
      <c r="E4" s="71"/>
    </row>
    <row r="5" spans="1:15" ht="15">
      <c r="A5" s="69">
        <v>2024</v>
      </c>
      <c r="B5" s="69">
        <v>2</v>
      </c>
      <c r="C5" s="70">
        <v>6325921</v>
      </c>
      <c r="D5" s="68"/>
      <c r="E5" s="68"/>
    </row>
    <row r="6" spans="1:15" ht="15">
      <c r="A6" s="69">
        <v>2024</v>
      </c>
      <c r="B6" s="69">
        <v>3</v>
      </c>
      <c r="C6" s="70">
        <v>6330904</v>
      </c>
      <c r="D6" s="68"/>
      <c r="E6" s="68"/>
    </row>
    <row r="7" spans="1:15" ht="15">
      <c r="A7" s="69">
        <v>2024</v>
      </c>
      <c r="B7" s="69">
        <v>4</v>
      </c>
      <c r="C7" s="70">
        <v>6335889</v>
      </c>
      <c r="D7" s="68"/>
      <c r="E7" s="68"/>
    </row>
    <row r="8" spans="1:15" ht="15">
      <c r="A8" s="69">
        <v>2024</v>
      </c>
      <c r="B8" s="69">
        <v>5</v>
      </c>
      <c r="C8" s="70">
        <v>6340883</v>
      </c>
      <c r="D8" s="68"/>
      <c r="E8" s="68"/>
    </row>
    <row r="9" spans="1:15" ht="15">
      <c r="A9" s="69">
        <v>2024</v>
      </c>
      <c r="B9" s="69">
        <v>6</v>
      </c>
      <c r="C9" s="70">
        <v>6345886</v>
      </c>
      <c r="D9" s="68"/>
      <c r="E9" s="68"/>
    </row>
    <row r="10" spans="1:15" ht="15">
      <c r="A10" s="69">
        <v>2024</v>
      </c>
      <c r="B10" s="69">
        <v>7</v>
      </c>
      <c r="C10" s="70">
        <v>6350898</v>
      </c>
      <c r="D10" s="68"/>
      <c r="E10" s="68"/>
    </row>
    <row r="11" spans="1:15" ht="15">
      <c r="A11" s="69">
        <v>2024</v>
      </c>
      <c r="B11" s="69">
        <v>8</v>
      </c>
      <c r="C11" s="70">
        <v>6355916</v>
      </c>
      <c r="D11" s="68"/>
      <c r="E11" s="68"/>
    </row>
    <row r="12" spans="1:15" ht="15">
      <c r="A12" s="69">
        <v>2024</v>
      </c>
      <c r="B12" s="69">
        <v>9</v>
      </c>
      <c r="C12" s="70">
        <v>6360940</v>
      </c>
      <c r="D12" s="68"/>
      <c r="E12" s="68"/>
    </row>
    <row r="13" spans="1:15" ht="15">
      <c r="A13" s="69">
        <v>2024</v>
      </c>
      <c r="B13" s="69">
        <v>10</v>
      </c>
      <c r="C13" s="70">
        <v>6365972</v>
      </c>
      <c r="D13" s="68"/>
      <c r="E13" s="68"/>
    </row>
    <row r="14" spans="1:15" ht="15">
      <c r="A14" s="69">
        <v>2024</v>
      </c>
      <c r="B14" s="69">
        <v>11</v>
      </c>
      <c r="C14" s="70">
        <v>6371007</v>
      </c>
      <c r="D14" s="68"/>
      <c r="E14" s="68"/>
    </row>
    <row r="15" spans="1:15" ht="15">
      <c r="A15" s="69">
        <v>2024</v>
      </c>
      <c r="B15" s="69">
        <v>12</v>
      </c>
      <c r="C15" s="70">
        <v>6375779</v>
      </c>
      <c r="D15" s="68"/>
      <c r="E15" s="68"/>
    </row>
    <row r="16" spans="1:15" ht="15.6">
      <c r="A16" s="72" t="s">
        <v>96</v>
      </c>
      <c r="B16" s="72" t="s">
        <v>1084</v>
      </c>
      <c r="C16" s="73">
        <v>69859995</v>
      </c>
      <c r="D16" s="68"/>
      <c r="E16" s="68"/>
    </row>
    <row r="17" spans="3:4">
      <c r="C17" s="75">
        <v>69860</v>
      </c>
      <c r="D17" s="46" t="s">
        <v>1924</v>
      </c>
    </row>
    <row r="45" spans="3:4">
      <c r="C45" s="75">
        <v>27235</v>
      </c>
      <c r="D45" t="s">
        <v>1925</v>
      </c>
    </row>
    <row r="48" spans="3:4">
      <c r="C48" s="76" t="s">
        <v>1926</v>
      </c>
    </row>
    <row r="49" spans="1:4">
      <c r="A49" t="s">
        <v>1927</v>
      </c>
      <c r="C49" s="74">
        <f>'C-21 Linked'!I19-'C-21 Linked'!I21-'C-21 Linked'!I23-'C-21 Linked'!I25-'C-21 Linked'!I27-'C-21 Linked'!I29-'C-21 Linked'!I31-'GRT_RAF Support 2024'!C17-'GRT_RAF Support 2024'!C45</f>
        <v>2527778.1106277234</v>
      </c>
    </row>
    <row r="50" spans="1:4">
      <c r="A50" t="s">
        <v>1928</v>
      </c>
      <c r="C50" s="74">
        <v>62905</v>
      </c>
    </row>
    <row r="51" spans="1:4">
      <c r="A51" t="s">
        <v>1929</v>
      </c>
      <c r="C51">
        <v>2.5000000000000001E-2</v>
      </c>
    </row>
    <row r="52" spans="1:4">
      <c r="A52" t="s">
        <v>1930</v>
      </c>
      <c r="C52" s="74">
        <f>C50/C51</f>
        <v>2516200</v>
      </c>
    </row>
    <row r="53" spans="1:4">
      <c r="A53" t="s">
        <v>1931</v>
      </c>
      <c r="C53" s="75">
        <f>C49-C52</f>
        <v>11578.110627723392</v>
      </c>
      <c r="D53" t="s">
        <v>1932</v>
      </c>
    </row>
    <row r="58" spans="1:4">
      <c r="A58" t="s">
        <v>1933</v>
      </c>
      <c r="C58" s="74">
        <f>'C-21 Linked'!P19-'C-21 Linked'!P21-'GRT_RAF Support 2024'!C45</f>
        <v>2611933</v>
      </c>
    </row>
    <row r="59" spans="1:4">
      <c r="A59" t="s">
        <v>1934</v>
      </c>
      <c r="C59" s="74">
        <v>1868</v>
      </c>
    </row>
    <row r="60" spans="1:4">
      <c r="A60" t="s">
        <v>1935</v>
      </c>
      <c r="C60">
        <v>7.2000000000000005E-4</v>
      </c>
    </row>
    <row r="61" spans="1:4">
      <c r="A61" t="s">
        <v>1936</v>
      </c>
      <c r="C61" s="74">
        <f>C59/C60</f>
        <v>2594444.4444444445</v>
      </c>
    </row>
    <row r="62" spans="1:4">
      <c r="A62" t="s">
        <v>1937</v>
      </c>
      <c r="C62" s="75">
        <f>C58-C61</f>
        <v>17488.555555555504</v>
      </c>
    </row>
  </sheetData>
  <pageMargins left="0.7" right="0.7" top="0.75" bottom="0.75" header="0.3" footer="0.3"/>
  <customProperties>
    <customPr name="_pios_id" r:id="rId1"/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EF537-F96D-40A1-B0D6-583902969A2C}">
  <dimension ref="A1:J252"/>
  <sheetViews>
    <sheetView topLeftCell="A214" workbookViewId="0">
      <selection activeCell="C250" sqref="C250"/>
    </sheetView>
  </sheetViews>
  <sheetFormatPr defaultRowHeight="13.2"/>
  <cols>
    <col min="1" max="1" width="22.88671875" customWidth="1"/>
    <col min="2" max="2" width="39.44140625" customWidth="1"/>
    <col min="3" max="3" width="41.5546875" customWidth="1"/>
    <col min="4" max="4" width="25.6640625" customWidth="1"/>
    <col min="5" max="5" width="19.6640625" customWidth="1"/>
    <col min="6" max="6" width="14" customWidth="1"/>
    <col min="12" max="12" width="18.6640625" customWidth="1"/>
    <col min="13" max="13" width="34.33203125" customWidth="1"/>
    <col min="14" max="14" width="14.44140625" customWidth="1"/>
    <col min="15" max="15" width="21.44140625" customWidth="1"/>
  </cols>
  <sheetData>
    <row r="1" spans="1:10">
      <c r="A1" s="46" t="s">
        <v>1938</v>
      </c>
      <c r="B1" s="46"/>
      <c r="C1" s="46"/>
    </row>
    <row r="2" spans="1:10">
      <c r="A2" s="80"/>
      <c r="B2" s="81"/>
      <c r="C2" s="81"/>
    </row>
    <row r="3" spans="1:10">
      <c r="A3" s="82"/>
      <c r="B3" s="83"/>
      <c r="C3" s="83"/>
      <c r="F3" s="46" t="s">
        <v>1939</v>
      </c>
      <c r="G3" s="46"/>
      <c r="H3" s="46"/>
      <c r="I3" s="46"/>
      <c r="J3" s="46"/>
    </row>
    <row r="4" spans="1:10">
      <c r="A4" s="82"/>
      <c r="B4" s="83"/>
      <c r="C4" s="83"/>
    </row>
    <row r="5" spans="1:10">
      <c r="A5" s="82"/>
      <c r="B5" s="83"/>
      <c r="C5" s="83"/>
    </row>
    <row r="6" spans="1:10">
      <c r="A6" s="82"/>
      <c r="B6" s="83"/>
      <c r="C6" s="83"/>
    </row>
    <row r="7" spans="1:10">
      <c r="A7" s="82"/>
      <c r="B7" s="83"/>
      <c r="C7" s="83"/>
    </row>
    <row r="8" spans="1:10">
      <c r="A8" s="82"/>
      <c r="B8" s="83"/>
      <c r="C8" s="83"/>
    </row>
    <row r="9" spans="1:10">
      <c r="A9" s="82"/>
      <c r="B9" s="83"/>
      <c r="C9" s="83"/>
    </row>
    <row r="10" spans="1:10">
      <c r="A10" s="82"/>
      <c r="B10" s="83"/>
      <c r="C10" s="83"/>
    </row>
    <row r="11" spans="1:10">
      <c r="A11" s="82"/>
      <c r="B11" s="83"/>
      <c r="C11" s="83"/>
    </row>
    <row r="12" spans="1:10">
      <c r="A12" s="82"/>
      <c r="B12" s="83"/>
      <c r="C12" s="83"/>
    </row>
    <row r="13" spans="1:10">
      <c r="A13" s="82"/>
      <c r="B13" s="83"/>
      <c r="C13" s="83"/>
    </row>
    <row r="14" spans="1:10">
      <c r="A14" s="82"/>
      <c r="B14" s="83"/>
      <c r="C14" s="83"/>
    </row>
    <row r="15" spans="1:10">
      <c r="A15" s="82"/>
      <c r="B15" s="83"/>
      <c r="C15" s="83"/>
    </row>
    <row r="20" spans="3:4" ht="14.4">
      <c r="D20" s="45"/>
    </row>
    <row r="21" spans="3:4" ht="14.4">
      <c r="D21" s="45"/>
    </row>
    <row r="27" spans="3:4">
      <c r="C27" s="65"/>
    </row>
    <row r="28" spans="3:4">
      <c r="C28" s="65"/>
    </row>
    <row r="29" spans="3:4">
      <c r="C29" s="65"/>
    </row>
    <row r="30" spans="3:4">
      <c r="C30" s="65"/>
    </row>
    <row r="31" spans="3:4">
      <c r="C31" s="65"/>
    </row>
    <row r="32" spans="3:4">
      <c r="C32" s="65"/>
    </row>
    <row r="33" spans="1:5">
      <c r="C33" s="65"/>
    </row>
    <row r="34" spans="1:5">
      <c r="C34" s="65"/>
    </row>
    <row r="35" spans="1:5">
      <c r="C35" s="65"/>
    </row>
    <row r="36" spans="1:5">
      <c r="C36" s="65"/>
    </row>
    <row r="37" spans="1:5">
      <c r="C37" s="65"/>
    </row>
    <row r="38" spans="1:5">
      <c r="C38" s="65"/>
    </row>
    <row r="39" spans="1:5">
      <c r="C39" s="65"/>
    </row>
    <row r="40" spans="1:5">
      <c r="C40" s="65"/>
    </row>
    <row r="41" spans="1:5">
      <c r="C41" s="65"/>
    </row>
    <row r="42" spans="1:5">
      <c r="C42" s="66"/>
    </row>
    <row r="45" spans="1:5">
      <c r="A45" s="46" t="s">
        <v>1940</v>
      </c>
      <c r="B45" s="46"/>
    </row>
    <row r="46" spans="1:5">
      <c r="A46" s="47">
        <v>1001</v>
      </c>
      <c r="B46" s="48" t="s">
        <v>1096</v>
      </c>
      <c r="C46" s="49" t="s">
        <v>1096</v>
      </c>
      <c r="D46" s="59">
        <v>2597786656.2399998</v>
      </c>
    </row>
    <row r="47" spans="1:5" ht="15.6">
      <c r="A47" s="50">
        <v>1001</v>
      </c>
      <c r="B47" s="51" t="s">
        <v>1097</v>
      </c>
      <c r="C47" s="60" t="s">
        <v>1098</v>
      </c>
      <c r="D47" s="59">
        <v>2597786656.2399998</v>
      </c>
    </row>
    <row r="48" spans="1:5">
      <c r="A48" s="53">
        <v>1001</v>
      </c>
      <c r="B48" s="54" t="s">
        <v>1099</v>
      </c>
      <c r="C48" s="62" t="s">
        <v>1100</v>
      </c>
      <c r="D48" s="163">
        <v>2597786656.2399998</v>
      </c>
      <c r="E48">
        <v>2597787</v>
      </c>
    </row>
    <row r="49" spans="1:4">
      <c r="A49" s="55">
        <v>1001</v>
      </c>
      <c r="B49" s="52" t="s">
        <v>1101</v>
      </c>
      <c r="C49" s="62" t="s">
        <v>1102</v>
      </c>
      <c r="D49" s="159">
        <v>1515088805.23</v>
      </c>
    </row>
    <row r="50" spans="1:4">
      <c r="A50" s="56">
        <v>1001</v>
      </c>
      <c r="B50" s="57" t="s">
        <v>1103</v>
      </c>
      <c r="C50" s="63" t="s">
        <v>1104</v>
      </c>
      <c r="D50" s="59">
        <v>925862922</v>
      </c>
    </row>
    <row r="51" spans="1:4">
      <c r="A51" s="56">
        <v>1001</v>
      </c>
      <c r="B51" s="57" t="s">
        <v>1105</v>
      </c>
      <c r="C51" s="63" t="s">
        <v>1106</v>
      </c>
      <c r="D51" s="59">
        <v>353941539</v>
      </c>
    </row>
    <row r="52" spans="1:4">
      <c r="A52" s="56">
        <v>1001</v>
      </c>
      <c r="B52" s="57" t="s">
        <v>1107</v>
      </c>
      <c r="C52" s="63" t="s">
        <v>1108</v>
      </c>
      <c r="D52" s="59">
        <v>2161601</v>
      </c>
    </row>
    <row r="53" spans="1:4">
      <c r="A53" s="56">
        <v>1001</v>
      </c>
      <c r="B53" s="57" t="s">
        <v>1109</v>
      </c>
      <c r="C53" s="63" t="s">
        <v>1110</v>
      </c>
      <c r="D53" s="59">
        <v>37177786</v>
      </c>
    </row>
    <row r="54" spans="1:4">
      <c r="A54" s="56">
        <v>1001</v>
      </c>
      <c r="B54" s="57" t="s">
        <v>1111</v>
      </c>
      <c r="C54" s="63" t="s">
        <v>1112</v>
      </c>
      <c r="D54" s="59">
        <v>9163895</v>
      </c>
    </row>
    <row r="55" spans="1:4">
      <c r="A55" s="56">
        <v>1001</v>
      </c>
      <c r="B55" s="57" t="s">
        <v>1113</v>
      </c>
      <c r="C55" s="63" t="s">
        <v>1114</v>
      </c>
      <c r="D55" s="59">
        <v>29965394.66</v>
      </c>
    </row>
    <row r="56" spans="1:4">
      <c r="A56" s="56">
        <v>1001</v>
      </c>
      <c r="B56" s="57" t="s">
        <v>1115</v>
      </c>
      <c r="C56" s="63" t="s">
        <v>1116</v>
      </c>
      <c r="D56" s="59">
        <v>36484328.68</v>
      </c>
    </row>
    <row r="57" spans="1:4">
      <c r="A57" s="56">
        <v>1001</v>
      </c>
      <c r="B57" s="57" t="s">
        <v>1117</v>
      </c>
      <c r="C57" s="63" t="s">
        <v>1118</v>
      </c>
      <c r="D57" s="59">
        <v>77303348.890000001</v>
      </c>
    </row>
    <row r="58" spans="1:4">
      <c r="A58" s="56">
        <v>1001</v>
      </c>
      <c r="B58" s="57" t="s">
        <v>1119</v>
      </c>
      <c r="C58" s="63" t="s">
        <v>1120</v>
      </c>
      <c r="D58" s="59">
        <v>43027990</v>
      </c>
    </row>
    <row r="59" spans="1:4">
      <c r="A59" s="162">
        <v>1001</v>
      </c>
      <c r="B59" s="157" t="s">
        <v>1123</v>
      </c>
      <c r="C59" s="158" t="s">
        <v>1124</v>
      </c>
      <c r="D59" s="159">
        <v>678294056</v>
      </c>
    </row>
    <row r="60" spans="1:4">
      <c r="A60" s="162">
        <v>1001</v>
      </c>
      <c r="B60" s="157" t="s">
        <v>1125</v>
      </c>
      <c r="C60" s="158" t="s">
        <v>1126</v>
      </c>
      <c r="D60" s="159">
        <v>678294056</v>
      </c>
    </row>
    <row r="61" spans="1:4">
      <c r="A61" s="56">
        <v>1001</v>
      </c>
      <c r="B61" s="57" t="s">
        <v>1127</v>
      </c>
      <c r="C61" s="63" t="s">
        <v>1128</v>
      </c>
      <c r="D61" s="59">
        <v>362208466</v>
      </c>
    </row>
    <row r="62" spans="1:4">
      <c r="A62" s="56">
        <v>1001</v>
      </c>
      <c r="B62" s="57" t="s">
        <v>1129</v>
      </c>
      <c r="C62" s="63" t="s">
        <v>1130</v>
      </c>
      <c r="D62" s="59">
        <v>217070000</v>
      </c>
    </row>
    <row r="63" spans="1:4">
      <c r="A63" s="56">
        <v>1001</v>
      </c>
      <c r="B63" s="57" t="s">
        <v>1131</v>
      </c>
      <c r="C63" s="63" t="s">
        <v>1132</v>
      </c>
      <c r="D63" s="59">
        <v>1046662</v>
      </c>
    </row>
    <row r="64" spans="1:4">
      <c r="A64" s="56">
        <v>1001</v>
      </c>
      <c r="B64" s="57" t="s">
        <v>1133</v>
      </c>
      <c r="C64" s="63" t="s">
        <v>1134</v>
      </c>
      <c r="D64" s="59">
        <v>17676375</v>
      </c>
    </row>
    <row r="65" spans="1:4">
      <c r="A65" s="56">
        <v>1001</v>
      </c>
      <c r="B65" s="57" t="s">
        <v>1135</v>
      </c>
      <c r="C65" s="63" t="s">
        <v>1136</v>
      </c>
      <c r="D65" s="59">
        <v>5108622</v>
      </c>
    </row>
    <row r="66" spans="1:4">
      <c r="A66" s="56">
        <v>1001</v>
      </c>
      <c r="B66" s="57" t="s">
        <v>1137</v>
      </c>
      <c r="C66" s="63" t="s">
        <v>1138</v>
      </c>
      <c r="D66" s="59">
        <v>20067129.620000001</v>
      </c>
    </row>
    <row r="67" spans="1:4">
      <c r="A67" s="56">
        <v>1001</v>
      </c>
      <c r="B67" s="57" t="s">
        <v>1139</v>
      </c>
      <c r="C67" s="63" t="s">
        <v>1140</v>
      </c>
      <c r="D67" s="59">
        <v>16374532.550000001</v>
      </c>
    </row>
    <row r="68" spans="1:4">
      <c r="A68" s="56">
        <v>1001</v>
      </c>
      <c r="B68" s="57" t="s">
        <v>1141</v>
      </c>
      <c r="C68" s="63" t="s">
        <v>1142</v>
      </c>
      <c r="D68" s="59">
        <v>20113983.829999998</v>
      </c>
    </row>
    <row r="69" spans="1:4">
      <c r="A69" s="56">
        <v>1001</v>
      </c>
      <c r="B69" s="57" t="s">
        <v>1143</v>
      </c>
      <c r="C69" s="63" t="s">
        <v>1144</v>
      </c>
      <c r="D69" s="59">
        <v>18628285</v>
      </c>
    </row>
    <row r="70" spans="1:4">
      <c r="A70" s="56">
        <v>1001</v>
      </c>
      <c r="B70" s="57" t="s">
        <v>1147</v>
      </c>
      <c r="C70" s="63" t="s">
        <v>1148</v>
      </c>
      <c r="D70" s="59">
        <v>152217112.08000001</v>
      </c>
    </row>
    <row r="71" spans="1:4">
      <c r="A71" s="56">
        <v>1001</v>
      </c>
      <c r="B71" s="157" t="s">
        <v>1149</v>
      </c>
      <c r="C71" s="158" t="s">
        <v>1150</v>
      </c>
      <c r="D71" s="159">
        <v>47777151.700000003</v>
      </c>
    </row>
    <row r="72" spans="1:4">
      <c r="A72" s="58">
        <v>1001</v>
      </c>
      <c r="B72" s="54" t="s">
        <v>1151</v>
      </c>
      <c r="C72" s="64" t="s">
        <v>1152</v>
      </c>
      <c r="D72" s="159">
        <v>47777151.700000003</v>
      </c>
    </row>
    <row r="73" spans="1:4">
      <c r="A73" s="56">
        <v>1001</v>
      </c>
      <c r="B73" s="57" t="s">
        <v>1153</v>
      </c>
      <c r="C73" s="63" t="s">
        <v>1154</v>
      </c>
      <c r="D73" s="59">
        <v>20889756</v>
      </c>
    </row>
    <row r="74" spans="1:4">
      <c r="A74" s="56">
        <v>1001</v>
      </c>
      <c r="B74" s="57" t="s">
        <v>1155</v>
      </c>
      <c r="C74" s="63" t="s">
        <v>1156</v>
      </c>
      <c r="D74" s="59">
        <v>21812870</v>
      </c>
    </row>
    <row r="75" spans="1:4">
      <c r="A75" s="56">
        <v>1001</v>
      </c>
      <c r="B75" s="57" t="s">
        <v>1157</v>
      </c>
      <c r="C75" s="63" t="s">
        <v>1158</v>
      </c>
      <c r="D75" s="59">
        <v>83593</v>
      </c>
    </row>
    <row r="76" spans="1:4">
      <c r="A76" s="56">
        <v>1001</v>
      </c>
      <c r="B76" s="57" t="s">
        <v>1159</v>
      </c>
      <c r="C76" s="63" t="s">
        <v>1160</v>
      </c>
      <c r="D76" s="59">
        <v>1325706</v>
      </c>
    </row>
    <row r="77" spans="1:4">
      <c r="A77" s="56">
        <v>1001</v>
      </c>
      <c r="B77" s="57" t="s">
        <v>1161</v>
      </c>
      <c r="C77" s="63" t="s">
        <v>1162</v>
      </c>
      <c r="D77" s="59">
        <v>481189</v>
      </c>
    </row>
    <row r="78" spans="1:4">
      <c r="A78" s="56">
        <v>1001</v>
      </c>
      <c r="B78" s="57" t="s">
        <v>1163</v>
      </c>
      <c r="C78" s="63" t="s">
        <v>1164</v>
      </c>
      <c r="D78" s="59">
        <v>1194427.5900000001</v>
      </c>
    </row>
    <row r="79" spans="1:4">
      <c r="A79" s="56">
        <v>1001</v>
      </c>
      <c r="B79" s="57" t="s">
        <v>1165</v>
      </c>
      <c r="C79" s="63" t="s">
        <v>1166</v>
      </c>
      <c r="D79" s="59">
        <v>377472.11</v>
      </c>
    </row>
    <row r="80" spans="1:4">
      <c r="A80" s="56">
        <v>1001</v>
      </c>
      <c r="B80" s="57" t="s">
        <v>1167</v>
      </c>
      <c r="C80" s="63" t="s">
        <v>1168</v>
      </c>
      <c r="D80" s="59">
        <v>1612138</v>
      </c>
    </row>
    <row r="81" spans="1:4">
      <c r="A81" s="56">
        <v>1001</v>
      </c>
      <c r="B81" s="157" t="s">
        <v>1171</v>
      </c>
      <c r="C81" s="158" t="s">
        <v>1172</v>
      </c>
      <c r="D81" s="159">
        <v>104439960.38</v>
      </c>
    </row>
    <row r="82" spans="1:4">
      <c r="A82" s="56">
        <v>1001</v>
      </c>
      <c r="B82" s="157" t="s">
        <v>1173</v>
      </c>
      <c r="C82" s="158" t="s">
        <v>1174</v>
      </c>
      <c r="D82" s="159">
        <v>104439960.38</v>
      </c>
    </row>
    <row r="83" spans="1:4">
      <c r="A83" s="57">
        <v>1001</v>
      </c>
      <c r="B83" s="57" t="s">
        <v>1175</v>
      </c>
      <c r="C83" s="63" t="s">
        <v>1176</v>
      </c>
      <c r="D83" s="59">
        <v>48167392</v>
      </c>
    </row>
    <row r="84" spans="1:4">
      <c r="A84" s="57">
        <v>1001</v>
      </c>
      <c r="B84" s="57" t="s">
        <v>1177</v>
      </c>
      <c r="C84" s="63" t="s">
        <v>1178</v>
      </c>
      <c r="D84" s="59">
        <v>40574680</v>
      </c>
    </row>
    <row r="85" spans="1:4">
      <c r="A85" s="56">
        <v>1001</v>
      </c>
      <c r="B85" s="57" t="s">
        <v>1179</v>
      </c>
      <c r="C85" s="63" t="s">
        <v>1180</v>
      </c>
      <c r="D85" s="59">
        <v>176858</v>
      </c>
    </row>
    <row r="86" spans="1:4">
      <c r="A86" s="56">
        <v>1001</v>
      </c>
      <c r="B86" s="57" t="s">
        <v>1181</v>
      </c>
      <c r="C86" s="63" t="s">
        <v>1182</v>
      </c>
      <c r="D86" s="59">
        <v>2930147</v>
      </c>
    </row>
    <row r="87" spans="1:4">
      <c r="A87" s="56">
        <v>1001</v>
      </c>
      <c r="B87" s="57" t="s">
        <v>1183</v>
      </c>
      <c r="C87" s="63" t="s">
        <v>1184</v>
      </c>
      <c r="D87" s="59">
        <v>930482</v>
      </c>
    </row>
    <row r="88" spans="1:4">
      <c r="A88" s="56">
        <v>1001</v>
      </c>
      <c r="B88" s="57" t="s">
        <v>1185</v>
      </c>
      <c r="C88" s="63" t="s">
        <v>1186</v>
      </c>
      <c r="D88" s="59">
        <v>4089951.81</v>
      </c>
    </row>
    <row r="89" spans="1:4">
      <c r="A89" s="56">
        <v>1001</v>
      </c>
      <c r="B89" s="57" t="s">
        <v>1187</v>
      </c>
      <c r="C89" s="63" t="s">
        <v>1188</v>
      </c>
      <c r="D89" s="59">
        <v>2489923.7000000002</v>
      </c>
    </row>
    <row r="90" spans="1:4">
      <c r="A90" s="56">
        <v>1001</v>
      </c>
      <c r="B90" s="57" t="s">
        <v>1189</v>
      </c>
      <c r="C90" s="63" t="s">
        <v>1190</v>
      </c>
      <c r="D90" s="59">
        <v>2161731.87</v>
      </c>
    </row>
    <row r="91" spans="1:4">
      <c r="A91" s="56">
        <v>1001</v>
      </c>
      <c r="B91" s="57" t="s">
        <v>1191</v>
      </c>
      <c r="C91" s="63" t="s">
        <v>1192</v>
      </c>
      <c r="D91" s="59">
        <v>2918794</v>
      </c>
    </row>
    <row r="92" spans="1:4">
      <c r="A92" s="56">
        <v>1001</v>
      </c>
      <c r="B92" s="57" t="s">
        <v>1195</v>
      </c>
      <c r="C92" s="63" t="s">
        <v>1196</v>
      </c>
      <c r="D92" s="59">
        <v>219139520.41</v>
      </c>
    </row>
    <row r="93" spans="1:4">
      <c r="A93" s="56">
        <v>1001</v>
      </c>
      <c r="B93" s="57" t="s">
        <v>1197</v>
      </c>
      <c r="C93" s="63" t="s">
        <v>1198</v>
      </c>
      <c r="D93" s="59">
        <v>123596960</v>
      </c>
    </row>
    <row r="94" spans="1:4">
      <c r="A94" s="58">
        <v>1001</v>
      </c>
      <c r="B94" s="57" t="s">
        <v>1199</v>
      </c>
      <c r="C94" s="63" t="s">
        <v>1200</v>
      </c>
      <c r="D94" s="59">
        <v>68169288</v>
      </c>
    </row>
    <row r="95" spans="1:4">
      <c r="A95" s="56">
        <v>1001</v>
      </c>
      <c r="B95" s="57" t="s">
        <v>1201</v>
      </c>
      <c r="C95" s="63" t="s">
        <v>1202</v>
      </c>
      <c r="D95" s="59">
        <v>303168</v>
      </c>
    </row>
    <row r="96" spans="1:4">
      <c r="A96" s="56">
        <v>1001</v>
      </c>
      <c r="B96" s="57" t="s">
        <v>1203</v>
      </c>
      <c r="C96" s="63" t="s">
        <v>1204</v>
      </c>
      <c r="D96" s="59">
        <v>5223525</v>
      </c>
    </row>
    <row r="97" spans="1:6">
      <c r="A97" s="56">
        <v>1001</v>
      </c>
      <c r="B97" s="57" t="s">
        <v>1205</v>
      </c>
      <c r="C97" s="63" t="s">
        <v>1206</v>
      </c>
      <c r="D97" s="59">
        <v>1538942</v>
      </c>
    </row>
    <row r="98" spans="1:6">
      <c r="A98" s="56">
        <v>1001</v>
      </c>
      <c r="B98" s="57" t="s">
        <v>1207</v>
      </c>
      <c r="C98" s="63" t="s">
        <v>1208</v>
      </c>
      <c r="D98" s="59">
        <v>5677562.96</v>
      </c>
    </row>
    <row r="99" spans="1:6">
      <c r="A99" s="56">
        <v>1001</v>
      </c>
      <c r="B99" s="57" t="s">
        <v>1209</v>
      </c>
      <c r="C99" s="63" t="s">
        <v>1210</v>
      </c>
      <c r="D99" s="59">
        <v>3318800.35</v>
      </c>
    </row>
    <row r="100" spans="1:6">
      <c r="A100" s="56">
        <v>1001</v>
      </c>
      <c r="B100" s="57" t="s">
        <v>1211</v>
      </c>
      <c r="C100" s="63" t="s">
        <v>1212</v>
      </c>
      <c r="D100" s="59">
        <v>6253898.0999999996</v>
      </c>
    </row>
    <row r="101" spans="1:6">
      <c r="A101" s="56">
        <v>1001</v>
      </c>
      <c r="B101" s="57" t="s">
        <v>1213</v>
      </c>
      <c r="C101" s="63" t="s">
        <v>1214</v>
      </c>
      <c r="D101" s="59">
        <v>5057376</v>
      </c>
    </row>
    <row r="102" spans="1:6">
      <c r="A102" s="56">
        <v>1001</v>
      </c>
      <c r="B102" s="157" t="s">
        <v>1217</v>
      </c>
      <c r="C102" s="158" t="s">
        <v>1218</v>
      </c>
      <c r="D102" s="159">
        <v>-20540363.079999998</v>
      </c>
      <c r="E102">
        <v>-20540</v>
      </c>
      <c r="F102" t="s">
        <v>1941</v>
      </c>
    </row>
    <row r="103" spans="1:6">
      <c r="A103" s="56">
        <v>1001</v>
      </c>
      <c r="B103" s="157" t="s">
        <v>1219</v>
      </c>
      <c r="C103" s="158" t="s">
        <v>1220</v>
      </c>
      <c r="D103" s="159">
        <v>-20540363.079999998</v>
      </c>
    </row>
    <row r="104" spans="1:6">
      <c r="A104" s="56">
        <v>1001</v>
      </c>
      <c r="B104" s="57" t="s">
        <v>1221</v>
      </c>
      <c r="C104" s="63" t="s">
        <v>1222</v>
      </c>
      <c r="D104" s="59">
        <v>-21603035.809999999</v>
      </c>
    </row>
    <row r="105" spans="1:6">
      <c r="A105" s="56">
        <v>1001</v>
      </c>
      <c r="B105" s="57" t="s">
        <v>1225</v>
      </c>
      <c r="C105" s="63" t="s">
        <v>1226</v>
      </c>
      <c r="D105" s="59">
        <v>-3119969.97</v>
      </c>
    </row>
    <row r="106" spans="1:6">
      <c r="A106" s="56">
        <v>1001</v>
      </c>
      <c r="B106" s="57" t="s">
        <v>1227</v>
      </c>
      <c r="C106" s="63" t="s">
        <v>1228</v>
      </c>
      <c r="D106">
        <v>-2.67</v>
      </c>
    </row>
    <row r="107" spans="1:6">
      <c r="A107" s="56">
        <v>1001</v>
      </c>
      <c r="B107" s="57" t="s">
        <v>1229</v>
      </c>
      <c r="C107" s="63" t="s">
        <v>1230</v>
      </c>
      <c r="D107" s="59">
        <v>-2946655</v>
      </c>
    </row>
    <row r="108" spans="1:6">
      <c r="A108" s="56">
        <v>1001</v>
      </c>
      <c r="B108" s="57" t="s">
        <v>1231</v>
      </c>
      <c r="C108" s="63" t="s">
        <v>1232</v>
      </c>
      <c r="D108" s="59">
        <v>-3534382</v>
      </c>
    </row>
    <row r="109" spans="1:6">
      <c r="A109" s="56">
        <v>1001</v>
      </c>
      <c r="B109" s="57" t="s">
        <v>1233</v>
      </c>
      <c r="C109" s="63" t="s">
        <v>1234</v>
      </c>
      <c r="D109" s="59">
        <v>-1558366</v>
      </c>
    </row>
    <row r="110" spans="1:6">
      <c r="A110" s="56">
        <v>1001</v>
      </c>
      <c r="B110" s="57" t="s">
        <v>1235</v>
      </c>
      <c r="C110" s="63" t="s">
        <v>1236</v>
      </c>
      <c r="D110" s="59">
        <v>1013905</v>
      </c>
    </row>
    <row r="111" spans="1:6">
      <c r="A111" s="56">
        <v>1001</v>
      </c>
      <c r="B111" s="57" t="s">
        <v>1237</v>
      </c>
      <c r="C111" s="63" t="s">
        <v>1238</v>
      </c>
      <c r="D111" s="59">
        <v>7965014</v>
      </c>
    </row>
    <row r="112" spans="1:6">
      <c r="A112" s="56">
        <v>1001</v>
      </c>
      <c r="B112" s="57" t="s">
        <v>1942</v>
      </c>
      <c r="C112" s="63" t="s">
        <v>1943</v>
      </c>
      <c r="D112" s="59">
        <v>1688414</v>
      </c>
    </row>
    <row r="113" spans="1:6">
      <c r="A113" s="56">
        <v>1001</v>
      </c>
      <c r="B113" s="57" t="s">
        <v>1944</v>
      </c>
      <c r="C113" s="63" t="s">
        <v>1945</v>
      </c>
      <c r="D113" s="59">
        <v>1554715.36</v>
      </c>
    </row>
    <row r="114" spans="1:6">
      <c r="A114" s="58">
        <v>1001</v>
      </c>
      <c r="B114" s="54" t="s">
        <v>1239</v>
      </c>
      <c r="C114" s="64" t="s">
        <v>1240</v>
      </c>
      <c r="D114" s="159">
        <v>53587525.600000001</v>
      </c>
      <c r="E114" s="46">
        <v>53588</v>
      </c>
      <c r="F114" t="s">
        <v>1946</v>
      </c>
    </row>
    <row r="115" spans="1:6">
      <c r="A115" s="55">
        <v>1001</v>
      </c>
      <c r="B115" s="52" t="s">
        <v>1241</v>
      </c>
      <c r="C115" s="61" t="s">
        <v>1242</v>
      </c>
      <c r="D115" s="159">
        <v>-70100</v>
      </c>
      <c r="E115" s="46">
        <v>-70</v>
      </c>
      <c r="F115" t="s">
        <v>1947</v>
      </c>
    </row>
    <row r="116" spans="1:6">
      <c r="A116" s="56">
        <v>1001</v>
      </c>
      <c r="B116" s="57" t="s">
        <v>1243</v>
      </c>
      <c r="C116" s="57" t="s">
        <v>1244</v>
      </c>
      <c r="D116" s="59">
        <v>-70100</v>
      </c>
    </row>
    <row r="117" spans="1:6">
      <c r="A117" s="58">
        <v>1001</v>
      </c>
      <c r="B117" s="54" t="s">
        <v>1245</v>
      </c>
      <c r="C117" s="64" t="s">
        <v>1246</v>
      </c>
      <c r="D117" s="159">
        <v>2025775</v>
      </c>
      <c r="E117" s="46">
        <v>2026</v>
      </c>
      <c r="F117" t="s">
        <v>1948</v>
      </c>
    </row>
    <row r="118" spans="1:6">
      <c r="A118" s="56">
        <v>1001</v>
      </c>
      <c r="B118" s="57" t="s">
        <v>1247</v>
      </c>
      <c r="C118" s="63" t="s">
        <v>1248</v>
      </c>
      <c r="D118" s="59">
        <v>1982105</v>
      </c>
    </row>
    <row r="119" spans="1:6">
      <c r="A119" s="56">
        <v>1001</v>
      </c>
      <c r="B119" s="57" t="s">
        <v>1249</v>
      </c>
      <c r="C119" s="63" t="s">
        <v>1250</v>
      </c>
      <c r="D119" s="59">
        <v>43670</v>
      </c>
    </row>
    <row r="120" spans="1:6">
      <c r="A120" s="58">
        <v>1001</v>
      </c>
      <c r="B120" s="54" t="s">
        <v>1251</v>
      </c>
      <c r="C120" s="64" t="s">
        <v>1252</v>
      </c>
      <c r="D120" s="159">
        <v>21444964.120000001</v>
      </c>
      <c r="E120">
        <v>21445</v>
      </c>
      <c r="F120" t="s">
        <v>1949</v>
      </c>
    </row>
    <row r="121" spans="1:6">
      <c r="A121" s="56">
        <v>1001</v>
      </c>
      <c r="B121" s="57" t="s">
        <v>1253</v>
      </c>
      <c r="C121" s="63" t="s">
        <v>1254</v>
      </c>
      <c r="D121" s="59">
        <v>103730.16</v>
      </c>
    </row>
    <row r="122" spans="1:6">
      <c r="A122" s="56">
        <v>1001</v>
      </c>
      <c r="B122" s="57" t="s">
        <v>1259</v>
      </c>
      <c r="C122" s="63" t="s">
        <v>1260</v>
      </c>
      <c r="D122" s="59">
        <v>7000</v>
      </c>
    </row>
    <row r="123" spans="1:6">
      <c r="A123" s="56">
        <v>1001</v>
      </c>
      <c r="B123" s="57" t="s">
        <v>1261</v>
      </c>
      <c r="C123" s="63" t="s">
        <v>1262</v>
      </c>
      <c r="D123" s="59">
        <v>2930000</v>
      </c>
    </row>
    <row r="124" spans="1:6">
      <c r="A124" s="56">
        <v>1001</v>
      </c>
      <c r="B124" s="57" t="s">
        <v>1263</v>
      </c>
      <c r="C124" s="63" t="s">
        <v>1264</v>
      </c>
      <c r="D124" s="59">
        <v>2431000</v>
      </c>
    </row>
    <row r="125" spans="1:6">
      <c r="A125" s="56">
        <v>1001</v>
      </c>
      <c r="B125" s="57" t="s">
        <v>1265</v>
      </c>
      <c r="C125" s="63" t="s">
        <v>1266</v>
      </c>
      <c r="D125" s="59">
        <v>10922937.960000001</v>
      </c>
    </row>
    <row r="126" spans="1:6">
      <c r="A126" s="56">
        <v>1001</v>
      </c>
      <c r="B126" s="57" t="s">
        <v>1267</v>
      </c>
      <c r="C126" s="63" t="s">
        <v>1268</v>
      </c>
      <c r="D126" s="59">
        <v>3047000</v>
      </c>
    </row>
    <row r="127" spans="1:6">
      <c r="A127" s="56">
        <v>1001</v>
      </c>
      <c r="B127" s="57" t="s">
        <v>1269</v>
      </c>
      <c r="C127" s="63" t="s">
        <v>1270</v>
      </c>
      <c r="D127" s="59">
        <v>451000</v>
      </c>
    </row>
    <row r="128" spans="1:6">
      <c r="A128" s="56">
        <v>1001</v>
      </c>
      <c r="B128" s="57" t="s">
        <v>1271</v>
      </c>
      <c r="C128" s="63" t="s">
        <v>1272</v>
      </c>
      <c r="D128" s="59">
        <v>18000</v>
      </c>
    </row>
    <row r="129" spans="1:6">
      <c r="A129" s="56">
        <v>1001</v>
      </c>
      <c r="B129" s="57" t="s">
        <v>1273</v>
      </c>
      <c r="C129" s="63" t="s">
        <v>1274</v>
      </c>
      <c r="D129" s="59">
        <v>1480296</v>
      </c>
    </row>
    <row r="130" spans="1:6">
      <c r="A130" s="56">
        <v>1001</v>
      </c>
      <c r="B130" s="57" t="s">
        <v>1275</v>
      </c>
      <c r="C130" s="63" t="s">
        <v>1276</v>
      </c>
      <c r="D130" s="59">
        <v>54000</v>
      </c>
    </row>
    <row r="131" spans="1:6">
      <c r="A131" s="162">
        <v>1001</v>
      </c>
      <c r="B131" s="157" t="s">
        <v>1277</v>
      </c>
      <c r="C131" s="158" t="s">
        <v>1278</v>
      </c>
      <c r="D131" s="159">
        <v>15155457.98</v>
      </c>
      <c r="E131">
        <v>15155</v>
      </c>
      <c r="F131" t="s">
        <v>1950</v>
      </c>
    </row>
    <row r="132" spans="1:6">
      <c r="A132" s="56">
        <v>1001</v>
      </c>
      <c r="B132" s="57" t="s">
        <v>1279</v>
      </c>
      <c r="C132" s="63" t="s">
        <v>1280</v>
      </c>
      <c r="D132" s="59">
        <v>728273</v>
      </c>
    </row>
    <row r="133" spans="1:6">
      <c r="A133" s="58">
        <v>1001</v>
      </c>
      <c r="B133" s="160" t="s">
        <v>1281</v>
      </c>
      <c r="C133" s="161" t="s">
        <v>1282</v>
      </c>
      <c r="D133" s="59">
        <v>27458</v>
      </c>
    </row>
    <row r="134" spans="1:6">
      <c r="A134" s="56">
        <v>1001</v>
      </c>
      <c r="B134" s="57" t="s">
        <v>1283</v>
      </c>
      <c r="C134" s="63" t="s">
        <v>1284</v>
      </c>
      <c r="D134" s="59">
        <v>118965.96</v>
      </c>
    </row>
    <row r="135" spans="1:6">
      <c r="A135" s="56">
        <v>1001</v>
      </c>
      <c r="B135" s="57" t="s">
        <v>1285</v>
      </c>
      <c r="C135" s="63" t="s">
        <v>1286</v>
      </c>
      <c r="D135" s="59">
        <v>4826332.45</v>
      </c>
    </row>
    <row r="136" spans="1:6">
      <c r="A136" s="56">
        <v>1001</v>
      </c>
      <c r="B136" s="57" t="s">
        <v>1287</v>
      </c>
      <c r="C136" s="63" t="s">
        <v>1288</v>
      </c>
      <c r="D136" s="59">
        <v>398208</v>
      </c>
    </row>
    <row r="137" spans="1:6">
      <c r="A137" s="56">
        <v>1001</v>
      </c>
      <c r="B137" s="57" t="s">
        <v>1289</v>
      </c>
      <c r="C137" s="63" t="s">
        <v>1290</v>
      </c>
      <c r="D137" s="59">
        <v>692869.67</v>
      </c>
    </row>
    <row r="138" spans="1:6">
      <c r="A138" s="56">
        <v>1001</v>
      </c>
      <c r="B138" s="57" t="s">
        <v>1291</v>
      </c>
      <c r="C138" s="63" t="s">
        <v>1292</v>
      </c>
      <c r="D138" s="59">
        <v>5641350.9000000004</v>
      </c>
    </row>
    <row r="139" spans="1:6">
      <c r="A139" s="56">
        <v>1001</v>
      </c>
      <c r="B139" s="57" t="s">
        <v>1293</v>
      </c>
      <c r="C139" s="63" t="s">
        <v>1294</v>
      </c>
      <c r="D139" s="59">
        <v>2722000</v>
      </c>
    </row>
    <row r="140" spans="1:6">
      <c r="A140" s="162">
        <v>1001</v>
      </c>
      <c r="B140" s="157" t="s">
        <v>1295</v>
      </c>
      <c r="C140" s="158" t="s">
        <v>1296</v>
      </c>
      <c r="D140" s="159">
        <v>11448874.5</v>
      </c>
      <c r="E140">
        <v>11449</v>
      </c>
      <c r="F140" t="s">
        <v>1951</v>
      </c>
    </row>
    <row r="141" spans="1:6">
      <c r="A141" s="56">
        <v>1001</v>
      </c>
      <c r="B141" s="57" t="s">
        <v>1297</v>
      </c>
      <c r="C141" s="63" t="s">
        <v>1298</v>
      </c>
      <c r="D141" s="59">
        <v>2600000</v>
      </c>
    </row>
    <row r="142" spans="1:6">
      <c r="A142" s="58">
        <v>1001</v>
      </c>
      <c r="B142" s="160" t="s">
        <v>1299</v>
      </c>
      <c r="C142" s="161" t="s">
        <v>1300</v>
      </c>
      <c r="D142" s="59">
        <v>107000</v>
      </c>
    </row>
    <row r="143" spans="1:6">
      <c r="A143" s="56">
        <v>1001</v>
      </c>
      <c r="B143" s="57" t="s">
        <v>1301</v>
      </c>
      <c r="C143" s="63" t="s">
        <v>1302</v>
      </c>
      <c r="D143" s="59">
        <v>121200</v>
      </c>
    </row>
    <row r="144" spans="1:6">
      <c r="A144" s="56">
        <v>1001</v>
      </c>
      <c r="B144" s="57" t="s">
        <v>1303</v>
      </c>
      <c r="C144" s="63" t="s">
        <v>1304</v>
      </c>
      <c r="D144" s="59">
        <v>183770.53</v>
      </c>
    </row>
    <row r="145" spans="1:6">
      <c r="A145" s="56">
        <v>1001</v>
      </c>
      <c r="B145" s="57" t="s">
        <v>1309</v>
      </c>
      <c r="C145" s="63" t="s">
        <v>1310</v>
      </c>
      <c r="D145" s="59">
        <v>7633689.46</v>
      </c>
    </row>
    <row r="146" spans="1:6">
      <c r="A146" s="56">
        <v>1001</v>
      </c>
      <c r="B146" s="57" t="s">
        <v>1311</v>
      </c>
      <c r="C146" s="63" t="s">
        <v>1312</v>
      </c>
      <c r="D146" s="59">
        <v>209341.12</v>
      </c>
    </row>
    <row r="147" spans="1:6">
      <c r="A147" s="56">
        <v>1001</v>
      </c>
      <c r="B147" s="57" t="s">
        <v>1313</v>
      </c>
      <c r="C147" s="63" t="s">
        <v>1314</v>
      </c>
      <c r="D147" s="59">
        <v>486873.39</v>
      </c>
    </row>
    <row r="148" spans="1:6">
      <c r="A148" s="56">
        <v>1001</v>
      </c>
      <c r="B148" s="57" t="s">
        <v>1315</v>
      </c>
      <c r="C148" s="63" t="s">
        <v>1316</v>
      </c>
      <c r="D148" s="59">
        <v>7000</v>
      </c>
    </row>
    <row r="149" spans="1:6">
      <c r="A149" s="56">
        <v>1001</v>
      </c>
      <c r="B149" s="57" t="s">
        <v>1307</v>
      </c>
      <c r="C149" s="63" t="s">
        <v>1308</v>
      </c>
      <c r="D149" s="59">
        <v>100000</v>
      </c>
    </row>
    <row r="150" spans="1:6">
      <c r="A150" s="162">
        <v>1001</v>
      </c>
      <c r="B150" s="157" t="s">
        <v>1317</v>
      </c>
      <c r="C150" s="158" t="s">
        <v>1318</v>
      </c>
      <c r="D150" s="159">
        <v>3582554</v>
      </c>
      <c r="E150">
        <v>3583</v>
      </c>
      <c r="F150" t="s">
        <v>1952</v>
      </c>
    </row>
    <row r="151" spans="1:6">
      <c r="A151" s="56">
        <v>1001</v>
      </c>
      <c r="B151" s="57" t="s">
        <v>1319</v>
      </c>
      <c r="C151" s="63" t="s">
        <v>1320</v>
      </c>
      <c r="D151" s="59">
        <v>3582554</v>
      </c>
    </row>
    <row r="152" spans="1:6">
      <c r="A152" s="56"/>
      <c r="B152" s="57"/>
      <c r="C152" s="63"/>
    </row>
    <row r="153" spans="1:6">
      <c r="A153" s="58"/>
      <c r="B153" s="54"/>
      <c r="C153" s="64"/>
    </row>
    <row r="154" spans="1:6">
      <c r="A154" s="56"/>
      <c r="B154" s="57"/>
      <c r="C154" s="63"/>
    </row>
    <row r="158" spans="1:6">
      <c r="A158" s="77" t="s">
        <v>1953</v>
      </c>
      <c r="B158" s="77" t="s">
        <v>1954</v>
      </c>
      <c r="C158" s="46" t="s">
        <v>1955</v>
      </c>
      <c r="D158" s="46"/>
    </row>
    <row r="159" spans="1:6">
      <c r="A159">
        <v>2025</v>
      </c>
      <c r="B159">
        <v>1</v>
      </c>
      <c r="C159" s="78">
        <v>6386777</v>
      </c>
    </row>
    <row r="160" spans="1:6">
      <c r="A160">
        <v>2025</v>
      </c>
      <c r="B160">
        <v>2</v>
      </c>
      <c r="C160" s="78">
        <v>6397809</v>
      </c>
    </row>
    <row r="161" spans="1:4">
      <c r="A161">
        <v>2025</v>
      </c>
      <c r="B161">
        <v>3</v>
      </c>
      <c r="C161" s="78">
        <v>6408869</v>
      </c>
    </row>
    <row r="162" spans="1:4">
      <c r="A162">
        <v>2025</v>
      </c>
      <c r="B162">
        <v>4</v>
      </c>
      <c r="C162" s="78">
        <v>6419952</v>
      </c>
    </row>
    <row r="163" spans="1:4">
      <c r="A163">
        <v>2025</v>
      </c>
      <c r="B163">
        <v>5</v>
      </c>
      <c r="C163" s="78">
        <v>6431063</v>
      </c>
    </row>
    <row r="164" spans="1:4">
      <c r="A164">
        <v>2025</v>
      </c>
      <c r="B164">
        <v>6</v>
      </c>
      <c r="C164" s="78">
        <v>6442202</v>
      </c>
    </row>
    <row r="165" spans="1:4">
      <c r="A165">
        <v>2025</v>
      </c>
      <c r="B165">
        <v>7</v>
      </c>
      <c r="C165" s="78">
        <v>6453372</v>
      </c>
    </row>
    <row r="166" spans="1:4">
      <c r="A166">
        <v>2025</v>
      </c>
      <c r="B166">
        <v>8</v>
      </c>
      <c r="C166" s="78">
        <v>6464568</v>
      </c>
    </row>
    <row r="167" spans="1:4">
      <c r="A167">
        <v>2025</v>
      </c>
      <c r="B167">
        <v>9</v>
      </c>
      <c r="C167" s="78">
        <v>6475794</v>
      </c>
    </row>
    <row r="168" spans="1:4">
      <c r="A168">
        <v>2025</v>
      </c>
      <c r="B168">
        <v>10</v>
      </c>
      <c r="C168" s="78">
        <v>6487050</v>
      </c>
    </row>
    <row r="169" spans="1:4">
      <c r="A169">
        <v>2025</v>
      </c>
      <c r="B169">
        <v>11</v>
      </c>
      <c r="C169" s="78">
        <v>6498064</v>
      </c>
    </row>
    <row r="170" spans="1:4">
      <c r="A170">
        <v>2025</v>
      </c>
      <c r="B170">
        <v>12</v>
      </c>
      <c r="C170" s="78">
        <v>6509109</v>
      </c>
    </row>
    <row r="171" spans="1:4">
      <c r="B171" s="46" t="s">
        <v>1956</v>
      </c>
      <c r="C171" s="79">
        <f>SUM(C159:C170)</f>
        <v>77374629</v>
      </c>
    </row>
    <row r="172" spans="1:4">
      <c r="C172" s="46">
        <v>77375</v>
      </c>
      <c r="D172" t="s">
        <v>1924</v>
      </c>
    </row>
    <row r="176" spans="1:4">
      <c r="A176" s="46" t="s">
        <v>1957</v>
      </c>
      <c r="B176" s="46"/>
      <c r="C176" s="46"/>
    </row>
    <row r="200" spans="1:4">
      <c r="C200" s="75">
        <v>27235</v>
      </c>
      <c r="D200" s="46" t="s">
        <v>1924</v>
      </c>
    </row>
    <row r="204" spans="1:4">
      <c r="C204" s="76" t="s">
        <v>1926</v>
      </c>
    </row>
    <row r="205" spans="1:4">
      <c r="A205" t="s">
        <v>1958</v>
      </c>
      <c r="C205" s="74">
        <f>'C-21 Linked'!K19-'C-21 Linked'!K21-'C-21 Linked'!K23-'C-21 Linked'!K25-'C-21 Linked'!K27-'C-21 Linked'!K29-'C-21 Linked'!K31-C172-C200</f>
        <v>2460129</v>
      </c>
    </row>
    <row r="206" spans="1:4">
      <c r="A206" t="s">
        <v>1959</v>
      </c>
      <c r="C206" s="74">
        <v>61357.035000000003</v>
      </c>
    </row>
    <row r="207" spans="1:4">
      <c r="A207" t="s">
        <v>1929</v>
      </c>
      <c r="C207">
        <v>2.5000000000000001E-2</v>
      </c>
    </row>
    <row r="208" spans="1:4">
      <c r="A208" t="s">
        <v>1930</v>
      </c>
      <c r="C208" s="74">
        <f>C206/C207</f>
        <v>2454281.4</v>
      </c>
    </row>
    <row r="209" spans="1:4">
      <c r="A209" t="s">
        <v>1960</v>
      </c>
      <c r="C209" s="75">
        <f>C205-C208</f>
        <v>5847.6000000000931</v>
      </c>
      <c r="D209" t="s">
        <v>1932</v>
      </c>
    </row>
    <row r="213" spans="1:4">
      <c r="A213" t="s">
        <v>1961</v>
      </c>
      <c r="C213" s="74">
        <f>'C-21 Linked'!R19-'C-21 Linked'!R21-'Gross Receipts_RAF Support 2025'!C200</f>
        <v>2566304</v>
      </c>
    </row>
    <row r="214" spans="1:4">
      <c r="A214" t="s">
        <v>1962</v>
      </c>
      <c r="C214" s="74">
        <v>1825.546</v>
      </c>
    </row>
    <row r="215" spans="1:4">
      <c r="A215" t="s">
        <v>1935</v>
      </c>
      <c r="C215">
        <v>7.2000000000000005E-4</v>
      </c>
    </row>
    <row r="216" spans="1:4">
      <c r="A216" t="s">
        <v>1936</v>
      </c>
      <c r="C216" s="74">
        <f>C214/C215</f>
        <v>2535480.5555555555</v>
      </c>
    </row>
    <row r="217" spans="1:4">
      <c r="A217" t="s">
        <v>1963</v>
      </c>
      <c r="C217" s="75">
        <f>C213-C216</f>
        <v>30823.444444444496</v>
      </c>
    </row>
    <row r="221" spans="1:4">
      <c r="A221" s="46" t="s">
        <v>1964</v>
      </c>
    </row>
    <row r="239" spans="4:6">
      <c r="D239" s="46"/>
      <c r="E239" s="46"/>
      <c r="F239" s="46"/>
    </row>
    <row r="251" spans="1:2">
      <c r="A251" t="s">
        <v>1965</v>
      </c>
      <c r="B251">
        <v>2595565</v>
      </c>
    </row>
    <row r="252" spans="1:2">
      <c r="A252" t="s">
        <v>1966</v>
      </c>
      <c r="B252">
        <v>19223</v>
      </c>
    </row>
  </sheetData>
  <conditionalFormatting sqref="B3:C15">
    <cfRule type="cellIs" dxfId="7" priority="1" stopIfTrue="1" operator="notEqual">
      <formula>#REF!</formula>
    </cfRule>
    <cfRule type="expression" dxfId="6" priority="2" stopIfTrue="1">
      <formula>#REF!="N"</formula>
    </cfRule>
    <cfRule type="expression" dxfId="5" priority="3">
      <formula>#REF!="Y"</formula>
    </cfRule>
    <cfRule type="expression" dxfId="4" priority="4" stopIfTrue="1">
      <formula>#REF!=3</formula>
    </cfRule>
    <cfRule type="expression" dxfId="3" priority="5" stopIfTrue="1">
      <formula>#REF!=4</formula>
    </cfRule>
    <cfRule type="expression" dxfId="2" priority="6" stopIfTrue="1">
      <formula>#REF!=5</formula>
    </cfRule>
    <cfRule type="expression" dxfId="1" priority="7" stopIfTrue="1">
      <formula>#REF!=6</formula>
    </cfRule>
    <cfRule type="expression" dxfId="0" priority="8">
      <formula>#REF!=7</formula>
    </cfRule>
  </conditionalFormatting>
  <pageMargins left="0.7" right="0.7" top="0.75" bottom="0.75" header="0.3" footer="0.3"/>
  <customProperties>
    <customPr name="_pios_id" r:id="rId1"/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2E3FFBF-BF36-4369-9626-8277473F09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1C25A9-930D-40E1-9B7E-5D9A57287B58}"/>
</file>

<file path=customXml/itemProps3.xml><?xml version="1.0" encoding="utf-8"?>
<ds:datastoreItem xmlns:ds="http://schemas.openxmlformats.org/officeDocument/2006/customXml" ds:itemID="{5DC0BD6F-2740-4204-80AB-C540D6731400}">
  <ds:schemaRefs>
    <ds:schemaRef ds:uri="http://schemas.microsoft.com/office/2006/metadata/properties"/>
    <ds:schemaRef ds:uri="http://schemas.microsoft.com/office/infopath/2007/PartnerControls"/>
    <ds:schemaRef ds:uri="68f740ed-1bb5-4d6a-85fa-63caa26fe73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Hard Coded</vt:lpstr>
      <vt:lpstr>C-21 Linked</vt:lpstr>
      <vt:lpstr>2023 FINAL FERC RPT</vt:lpstr>
      <vt:lpstr>2023 Gross Rcpts RAF Support</vt:lpstr>
      <vt:lpstr>2024B Surv Rpt 2_15_24</vt:lpstr>
      <vt:lpstr>2024 INCOME STATMNT EPM 2_14_24</vt:lpstr>
      <vt:lpstr>2023 RAF Filing summary</vt:lpstr>
      <vt:lpstr>GRT_RAF Support 2024</vt:lpstr>
      <vt:lpstr>Gross Receipts_RAF Support 2025</vt:lpstr>
      <vt:lpstr>2025 SURV Rpt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2021-04-13T13:46:35Z</dcterms:created>
  <dcterms:modified xsi:type="dcterms:W3CDTF">2024-04-08T22:39:39Z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MSIP_Label_a83f872e-d8d7-43ac-9961-0f2ad31e50e5_Enabled">
    <vt:lpwstr>true</vt:lpwstr>
  </property>
  <property fmtid="{D5CDD505-2E9C-101B-9397-08002B2CF9AE}" pid="4" name="MSIP_Label_a83f872e-d8d7-43ac-9961-0f2ad31e50e5_SetDate">
    <vt:lpwstr>2023-05-24T18:49:05Z</vt:lpwstr>
  </property>
  <property fmtid="{D5CDD505-2E9C-101B-9397-08002B2CF9AE}" pid="5" name="MSIP_Label_a83f872e-d8d7-43ac-9961-0f2ad31e50e5_Method">
    <vt:lpwstr>Standard</vt:lpwstr>
  </property>
  <property fmtid="{D5CDD505-2E9C-101B-9397-08002B2CF9AE}" pid="6" name="MSIP_Label_a83f872e-d8d7-43ac-9961-0f2ad31e50e5_Name">
    <vt:lpwstr>a83f872e-d8d7-43ac-9961-0f2ad31e50e5</vt:lpwstr>
  </property>
  <property fmtid="{D5CDD505-2E9C-101B-9397-08002B2CF9AE}" pid="7" name="MSIP_Label_a83f872e-d8d7-43ac-9961-0f2ad31e50e5_SiteId">
    <vt:lpwstr>fa8c194a-f8e2-43c5-bc39-b637579e39e0</vt:lpwstr>
  </property>
  <property fmtid="{D5CDD505-2E9C-101B-9397-08002B2CF9AE}" pid="8" name="MSIP_Label_a83f872e-d8d7-43ac-9961-0f2ad31e50e5_ActionId">
    <vt:lpwstr>e77b00e9-2b70-4d56-b47a-2f5e6f701212</vt:lpwstr>
  </property>
  <property fmtid="{D5CDD505-2E9C-101B-9397-08002B2CF9AE}" pid="9" name="MSIP_Label_a83f872e-d8d7-43ac-9961-0f2ad31e50e5_ContentBits">
    <vt:lpwstr>0</vt:lpwstr>
  </property>
  <property fmtid="{D5CDD505-2E9C-101B-9397-08002B2CF9AE}" pid="10" name="{A44787D4-0540-4523-9961-78E4036D8C6D}">
    <vt:lpwstr>{DA850487-44DC-4D58-AB23-B6E6E156C05E}</vt:lpwstr>
  </property>
  <property fmtid="{D5CDD505-2E9C-101B-9397-08002B2CF9AE}" pid="11" name="Order">
    <vt:r8>767900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TriggerFlowInfo">
    <vt:lpwstr/>
  </property>
</Properties>
</file>