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8"/>
  <workbookPr filterPrivacy="1"/>
  <xr:revisionPtr revIDLastSave="6" documentId="13_ncr:1_{701D7DD6-966A-488F-9868-953A64644404}" xr6:coauthVersionLast="47" xr6:coauthVersionMax="47" xr10:uidLastSave="{24B473D1-E8E5-48C7-8AF8-05C4ACB5694B}"/>
  <bookViews>
    <workbookView xWindow="31845" yWindow="1185" windowWidth="21600" windowHeight="11385" firstSheet="1" activeTab="1" xr2:uid="{87553D97-EF28-4581-BFE7-884038C8F02C}"/>
  </bookViews>
  <sheets>
    <sheet name="Bearss Revenue Requirement" sheetId="1" r:id="rId1"/>
    <sheet name="BEARSS Bill Impac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G6" i="2" s="1"/>
  <c r="E5" i="2"/>
  <c r="G5" i="2" s="1"/>
  <c r="G4" i="2"/>
  <c r="G7" i="2"/>
  <c r="G8" i="2"/>
  <c r="E4" i="2"/>
  <c r="E3" i="2"/>
  <c r="G3" i="2"/>
  <c r="G2" i="2"/>
  <c r="E2" i="2"/>
  <c r="C4" i="2" l="1"/>
  <c r="C6" i="2"/>
  <c r="C5" i="2"/>
  <c r="C3" i="2"/>
  <c r="C2" i="2"/>
  <c r="C10" i="2" l="1"/>
  <c r="H15" i="1" l="1"/>
  <c r="I15" i="1"/>
  <c r="J15" i="1"/>
  <c r="K15" i="1"/>
  <c r="L15" i="1"/>
  <c r="M15" i="1"/>
  <c r="G15" i="1"/>
  <c r="D14" i="1"/>
  <c r="D7" i="1"/>
  <c r="D8" i="1"/>
  <c r="D9" i="1"/>
  <c r="D10" i="1"/>
  <c r="D11" i="1"/>
  <c r="D12" i="1"/>
  <c r="D13" i="1"/>
  <c r="D6" i="1"/>
</calcChain>
</file>

<file path=xl/sharedStrings.xml><?xml version="1.0" encoding="utf-8"?>
<sst xmlns="http://schemas.openxmlformats.org/spreadsheetml/2006/main" count="44" uniqueCount="36">
  <si>
    <t>Bearss Revenue Requirement</t>
  </si>
  <si>
    <t>GENERAL &amp; INTANGIBLE</t>
  </si>
  <si>
    <t>LABOR % 
DISTRIBUTION</t>
  </si>
  <si>
    <t>Revenue Req</t>
  </si>
  <si>
    <t>Allocation Merhod</t>
  </si>
  <si>
    <t>RS</t>
  </si>
  <si>
    <t>GS</t>
  </si>
  <si>
    <t>GSD</t>
  </si>
  <si>
    <t>GSLDPR</t>
  </si>
  <si>
    <t>GSLDSU</t>
  </si>
  <si>
    <t>LS Energy</t>
  </si>
  <si>
    <t>LS Facilities</t>
  </si>
  <si>
    <t>PROD-DEMAND</t>
  </si>
  <si>
    <t>4 CP</t>
  </si>
  <si>
    <t>PROD-ENERGY</t>
  </si>
  <si>
    <t>Output to Line</t>
  </si>
  <si>
    <t>TRANS - HiVLines</t>
  </si>
  <si>
    <t>Transmission - 4  CP</t>
  </si>
  <si>
    <t>SUBTRANS - Substa</t>
  </si>
  <si>
    <t>DIST - DstPri</t>
  </si>
  <si>
    <t>Distribution Primary Capacity - NCP</t>
  </si>
  <si>
    <t>DIST - DstSec</t>
  </si>
  <si>
    <t>Distri. Secondary Capacity - Customer Max Demands</t>
  </si>
  <si>
    <t>DIST - Cust</t>
  </si>
  <si>
    <t>Distribution Plant - Customer Component</t>
  </si>
  <si>
    <t>OTH - Oth Cust</t>
  </si>
  <si>
    <t>Annual Number of Bills</t>
  </si>
  <si>
    <t>TOTAL GEN &amp; INTAN.</t>
  </si>
  <si>
    <t>Revenue Requirement by Rate Class</t>
  </si>
  <si>
    <t>Rate Class</t>
  </si>
  <si>
    <t>Bearss Rev Requirement</t>
  </si>
  <si>
    <t>Rate Class kWh</t>
  </si>
  <si>
    <t>$ per kWh</t>
  </si>
  <si>
    <t>Typical Bill kWh</t>
  </si>
  <si>
    <t>Impact to Monthly Bill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</si>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</sst>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* #,##0.000000_);_(* \(#,##0.000000\);_(* &quot;-&quot;??_);_(@_)"/>
    <numFmt numFmtId="167" formatCode="&quot;$&quot;#,##0.00"/>
    <numFmt numFmtId="168" formatCode="&quot;$&quot;#,##0.00000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0">
    <xf numFmtId="0" fontId="0" fillId="0" borderId="0" xfId="0"/>
    <xf numFmtId="10" fontId="3" fillId="0" borderId="0" xfId="3" applyNumberFormat="1" applyFont="1" applyFill="1" applyBorder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left"/>
    </xf>
    <xf numFmtId="10" fontId="3" fillId="0" borderId="0" xfId="4" applyNumberFormat="1" applyFont="1" applyFill="1" applyBorder="1"/>
    <xf numFmtId="164" fontId="0" fillId="2" borderId="0" xfId="2" applyNumberFormat="1" applyFont="1" applyFill="1"/>
    <xf numFmtId="164" fontId="0" fillId="0" borderId="0" xfId="2" applyNumberFormat="1" applyFont="1" applyFill="1"/>
    <xf numFmtId="164" fontId="3" fillId="0" borderId="0" xfId="3" applyNumberFormat="1" applyFont="1" applyFill="1" applyBorder="1"/>
    <xf numFmtId="164" fontId="3" fillId="0" borderId="0" xfId="4" applyNumberFormat="1" applyFont="1" applyFill="1" applyBorder="1"/>
    <xf numFmtId="10" fontId="0" fillId="0" borderId="0" xfId="3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3" fontId="0" fillId="0" borderId="0" xfId="0" applyNumberFormat="1"/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</cellXfs>
  <cellStyles count="6">
    <cellStyle name="Comma" xfId="1" builtinId="3"/>
    <cellStyle name="Currency" xfId="2" builtinId="4"/>
    <cellStyle name="Currency 2" xfId="5" xr:uid="{F958E4B1-E654-4408-96A5-B56BC7896D89}"/>
    <cellStyle name="Normal" xfId="0" builtinId="0"/>
    <cellStyle name="Percent" xfId="3" builtinId="5"/>
    <cellStyle name="Percent 2" xfId="4" xr:uid="{3251F08C-DAC7-4C30-9A15-9074DAC229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FF1AF-F867-4CDE-AE32-8D9D92C1C73A}">
  <dimension ref="B2:M22"/>
  <sheetViews>
    <sheetView topLeftCell="B1" zoomScale="120" zoomScaleNormal="120" workbookViewId="0">
      <selection activeCell="C5" sqref="C5"/>
    </sheetView>
  </sheetViews>
  <sheetFormatPr defaultRowHeight="15"/>
  <cols>
    <col min="2" max="2" width="26.85546875" bestFit="1" customWidth="1"/>
    <col min="3" max="3" width="15.28515625" bestFit="1" customWidth="1"/>
    <col min="4" max="4" width="15.28515625" customWidth="1"/>
    <col min="6" max="6" width="48" bestFit="1" customWidth="1"/>
    <col min="7" max="7" width="18.85546875" style="2" bestFit="1" customWidth="1"/>
    <col min="8" max="8" width="13.140625" style="2" bestFit="1" customWidth="1"/>
    <col min="9" max="9" width="14.85546875" style="2" bestFit="1" customWidth="1"/>
    <col min="10" max="12" width="9.140625" style="2"/>
    <col min="13" max="13" width="11.28515625" style="2" bestFit="1" customWidth="1"/>
  </cols>
  <sheetData>
    <row r="2" spans="2:13">
      <c r="B2" t="s">
        <v>0</v>
      </c>
      <c r="C2" s="7">
        <v>23944169</v>
      </c>
      <c r="D2" s="8"/>
    </row>
    <row r="5" spans="2:13" ht="26.25">
      <c r="B5" s="3" t="s">
        <v>1</v>
      </c>
      <c r="C5" s="4" t="s">
        <v>2</v>
      </c>
      <c r="D5" s="4" t="s">
        <v>3</v>
      </c>
      <c r="F5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</row>
    <row r="6" spans="2:13">
      <c r="B6" s="5" t="s">
        <v>12</v>
      </c>
      <c r="C6" s="1">
        <v>0.33393991748117818</v>
      </c>
      <c r="D6" s="9">
        <f>+$C$2*C6</f>
        <v>7995913.8200153848</v>
      </c>
      <c r="F6" t="s">
        <v>13</v>
      </c>
      <c r="G6" s="11">
        <v>0.59839367184406766</v>
      </c>
      <c r="H6" s="11">
        <v>4.7580295798274587E-2</v>
      </c>
      <c r="I6" s="11">
        <v>0.29359300377246927</v>
      </c>
      <c r="J6" s="11">
        <v>3.4861871547106772E-2</v>
      </c>
      <c r="K6" s="11">
        <v>2.4996584550901629E-2</v>
      </c>
      <c r="L6" s="11">
        <v>5.7457248718007609E-4</v>
      </c>
      <c r="M6" s="11">
        <v>0</v>
      </c>
    </row>
    <row r="7" spans="2:13">
      <c r="B7" s="5" t="s">
        <v>14</v>
      </c>
      <c r="C7" s="1">
        <v>8.8162159058473466E-2</v>
      </c>
      <c r="D7" s="9">
        <f t="shared" ref="D7:D13" si="0">+$C$2*C7</f>
        <v>2110969.6359009696</v>
      </c>
      <c r="F7" t="s">
        <v>15</v>
      </c>
      <c r="G7" s="11">
        <v>0.50463418521951764</v>
      </c>
      <c r="H7" s="11">
        <v>4.6634106118503195E-2</v>
      </c>
      <c r="I7" s="11">
        <v>0.34740597729894546</v>
      </c>
      <c r="J7" s="11">
        <v>5.5301445727960939E-2</v>
      </c>
      <c r="K7" s="11">
        <v>4.0741231185669788E-2</v>
      </c>
      <c r="L7" s="11">
        <v>5.2830544494029599E-3</v>
      </c>
      <c r="M7" s="11">
        <v>0</v>
      </c>
    </row>
    <row r="8" spans="2:13">
      <c r="B8" s="5" t="s">
        <v>16</v>
      </c>
      <c r="C8" s="1">
        <v>1.4150352999629925E-2</v>
      </c>
      <c r="D8" s="9">
        <f t="shared" si="0"/>
        <v>338818.44363279588</v>
      </c>
      <c r="F8" t="s">
        <v>17</v>
      </c>
      <c r="G8" s="11">
        <v>0.59839367184406755</v>
      </c>
      <c r="H8" s="11">
        <v>4.7580295798274573E-2</v>
      </c>
      <c r="I8" s="11">
        <v>0.29359300377246922</v>
      </c>
      <c r="J8" s="11">
        <v>3.4861871547106765E-2</v>
      </c>
      <c r="K8" s="11">
        <v>2.4996584550901622E-2</v>
      </c>
      <c r="L8" s="11">
        <v>5.7457248718007599E-4</v>
      </c>
      <c r="M8" s="11">
        <v>0</v>
      </c>
    </row>
    <row r="9" spans="2:13">
      <c r="B9" s="5" t="s">
        <v>18</v>
      </c>
      <c r="C9" s="1">
        <v>3.9784185105714895E-2</v>
      </c>
      <c r="D9" s="9">
        <f t="shared" si="0"/>
        <v>952599.25169852027</v>
      </c>
      <c r="F9" t="s">
        <v>17</v>
      </c>
      <c r="G9" s="11">
        <v>0.59839367184406755</v>
      </c>
      <c r="H9" s="11">
        <v>4.7580295798274573E-2</v>
      </c>
      <c r="I9" s="11">
        <v>0.29359300377246922</v>
      </c>
      <c r="J9" s="11">
        <v>3.4861871547106765E-2</v>
      </c>
      <c r="K9" s="11">
        <v>2.4996584550901622E-2</v>
      </c>
      <c r="L9" s="11">
        <v>5.7457248718007599E-4</v>
      </c>
      <c r="M9" s="11">
        <v>0</v>
      </c>
    </row>
    <row r="10" spans="2:13">
      <c r="B10" s="5" t="s">
        <v>19</v>
      </c>
      <c r="C10" s="1">
        <v>0.11617584151359625</v>
      </c>
      <c r="D10" s="9">
        <f t="shared" si="0"/>
        <v>2781733.9829187645</v>
      </c>
      <c r="F10" t="s">
        <v>20</v>
      </c>
      <c r="G10" s="11">
        <v>0.62241601207698294</v>
      </c>
      <c r="H10" s="11">
        <v>4.4267787835234836E-2</v>
      </c>
      <c r="I10" s="11">
        <v>0.29640047920824014</v>
      </c>
      <c r="J10" s="11">
        <v>3.1175370957999639E-2</v>
      </c>
      <c r="K10" s="11">
        <v>2.1285935958156154E-8</v>
      </c>
      <c r="L10" s="11">
        <v>5.7403286356067229E-3</v>
      </c>
      <c r="M10" s="11">
        <v>0</v>
      </c>
    </row>
    <row r="11" spans="2:13">
      <c r="B11" s="5" t="s">
        <v>21</v>
      </c>
      <c r="C11" s="1">
        <v>1.4133714181596653E-2</v>
      </c>
      <c r="D11" s="9">
        <f t="shared" si="0"/>
        <v>338420.04096184694</v>
      </c>
      <c r="F11" t="s">
        <v>22</v>
      </c>
      <c r="G11" s="11">
        <v>0.72963326129319683</v>
      </c>
      <c r="H11" s="11">
        <v>5.8749958006540863E-2</v>
      </c>
      <c r="I11" s="11">
        <v>0.2079993524941241</v>
      </c>
      <c r="J11" s="11">
        <v>0</v>
      </c>
      <c r="K11" s="11">
        <v>0</v>
      </c>
      <c r="L11" s="11">
        <v>3.6174282061381619E-3</v>
      </c>
      <c r="M11" s="11">
        <v>0</v>
      </c>
    </row>
    <row r="12" spans="2:13">
      <c r="B12" s="5" t="s">
        <v>23</v>
      </c>
      <c r="C12" s="1">
        <v>0.22401342410774316</v>
      </c>
      <c r="D12" s="9">
        <f t="shared" si="0"/>
        <v>5363815.2851044768</v>
      </c>
      <c r="F12" t="s">
        <v>24</v>
      </c>
      <c r="G12" s="11">
        <v>0.69480011020204979</v>
      </c>
      <c r="H12" s="11">
        <v>7.495347485964142E-2</v>
      </c>
      <c r="I12" s="11">
        <v>2.3384851996038181E-2</v>
      </c>
      <c r="J12" s="11">
        <v>6.791201815179507E-4</v>
      </c>
      <c r="K12" s="11">
        <v>7.145098358699066E-4</v>
      </c>
      <c r="L12" s="11">
        <v>3.2858624792547015E-4</v>
      </c>
      <c r="M12" s="11">
        <v>0.20513934667695735</v>
      </c>
    </row>
    <row r="13" spans="2:13">
      <c r="B13" s="5" t="s">
        <v>25</v>
      </c>
      <c r="C13" s="1">
        <v>0.16964040555206752</v>
      </c>
      <c r="D13" s="9">
        <f t="shared" si="0"/>
        <v>4061898.539767243</v>
      </c>
      <c r="F13" t="s">
        <v>26</v>
      </c>
      <c r="G13" s="11">
        <v>0.89188681455161956</v>
      </c>
      <c r="H13" s="11">
        <v>8.646039773313681E-2</v>
      </c>
      <c r="I13" s="11">
        <v>2.1294459126768306E-2</v>
      </c>
      <c r="J13" s="11">
        <v>7.1897645584035008E-5</v>
      </c>
      <c r="K13" s="11">
        <v>1.2756033893941696E-5</v>
      </c>
      <c r="L13" s="11">
        <v>2.7367490899729455E-4</v>
      </c>
      <c r="M13" s="11">
        <v>0</v>
      </c>
    </row>
    <row r="14" spans="2:13">
      <c r="B14" s="5" t="s">
        <v>27</v>
      </c>
      <c r="C14" s="6">
        <v>1.0000000000000002</v>
      </c>
      <c r="D14" s="10">
        <f>+SUM(D6:D13)</f>
        <v>23944169</v>
      </c>
    </row>
    <row r="15" spans="2:13">
      <c r="F15" t="s">
        <v>28</v>
      </c>
      <c r="G15" s="12">
        <f>+($D$6*G6)+($D$7*G7)+($D$8*G8)+($D$9*G9)+($D$10*G10)+($D$11*G11)+($D$12*G12)+($D$13*G13)</f>
        <v>15950599.340677667</v>
      </c>
      <c r="H15" s="12">
        <f t="shared" ref="H15:M15" si="1">+($D$6*H6)+($D$7*H7)+($D$8*H8)+($D$9*H9)+($D$10*H10)+($D$11*H11)+($D$12*H12)+($D$13*H13)</f>
        <v>1436590.4930791308</v>
      </c>
      <c r="I15" s="12">
        <f t="shared" si="1"/>
        <v>4566885.4199964078</v>
      </c>
      <c r="J15" s="12">
        <f t="shared" si="1"/>
        <v>531169.7360321898</v>
      </c>
      <c r="K15" s="12">
        <f t="shared" si="1"/>
        <v>322039.44114404271</v>
      </c>
      <c r="L15" s="12">
        <f t="shared" si="1"/>
        <v>36555.005788351373</v>
      </c>
      <c r="M15" s="12">
        <f t="shared" si="1"/>
        <v>1100329.5632822101</v>
      </c>
    </row>
    <row r="18" spans="7:13">
      <c r="G18" s="13"/>
      <c r="H18" s="13"/>
      <c r="I18" s="13"/>
      <c r="J18" s="13"/>
      <c r="K18" s="13"/>
      <c r="L18" s="13"/>
      <c r="M18" s="13"/>
    </row>
    <row r="20" spans="7:13">
      <c r="G20" s="14"/>
      <c r="H20" s="14"/>
      <c r="I20" s="14"/>
    </row>
    <row r="22" spans="7:13">
      <c r="G22" s="15"/>
      <c r="H22" s="15"/>
      <c r="I22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9DFCF-D2B0-4AA3-89CE-147FC0232F2F}">
  <dimension ref="B1:G10"/>
  <sheetViews>
    <sheetView tabSelected="1" workbookViewId="0">
      <selection activeCell="B1" sqref="B1"/>
    </sheetView>
  </sheetViews>
  <sheetFormatPr defaultRowHeight="15"/>
  <cols>
    <col min="2" max="2" width="11.28515625" bestFit="1" customWidth="1"/>
    <col min="3" max="3" width="22.42578125" style="2" bestFit="1" customWidth="1"/>
    <col min="4" max="4" width="14.85546875" bestFit="1" customWidth="1"/>
    <col min="5" max="5" width="14.5703125" style="2" customWidth="1"/>
    <col min="6" max="6" width="15" style="2" bestFit="1" customWidth="1"/>
    <col min="7" max="7" width="20.28515625" style="2" bestFit="1" customWidth="1"/>
  </cols>
  <sheetData>
    <row r="1" spans="2:7" s="2" customFormat="1">
      <c r="B1" s="2" t="s">
        <v>29</v>
      </c>
      <c r="C1" s="2" t="s">
        <v>30</v>
      </c>
      <c r="D1" s="2" t="s">
        <v>31</v>
      </c>
      <c r="E1" s="2" t="s">
        <v>32</v>
      </c>
      <c r="F1" s="2" t="s">
        <v>33</v>
      </c>
      <c r="G1" s="2" t="s">
        <v>34</v>
      </c>
    </row>
    <row r="2" spans="2:7">
      <c r="B2" t="s">
        <v>5</v>
      </c>
      <c r="C2" s="12">
        <f>+'Bearss Revenue Requirement'!G15</f>
        <v>15950599.340677667</v>
      </c>
      <c r="D2" s="16">
        <v>10290068454.380001</v>
      </c>
      <c r="E2" s="18">
        <f>+C2/D2</f>
        <v>1.5500965237882594E-3</v>
      </c>
      <c r="F2" s="19">
        <v>1000</v>
      </c>
      <c r="G2" s="17">
        <f>+F2*E2</f>
        <v>1.5500965237882594</v>
      </c>
    </row>
    <row r="3" spans="2:7">
      <c r="B3" t="s">
        <v>6</v>
      </c>
      <c r="C3" s="12">
        <f>+'Bearss Revenue Requirement'!H15</f>
        <v>1436590.4930791308</v>
      </c>
      <c r="D3" s="16">
        <v>950935900</v>
      </c>
      <c r="E3" s="18">
        <f>+C3/D3</f>
        <v>1.5107122289516367E-3</v>
      </c>
      <c r="F3" s="19">
        <v>1200</v>
      </c>
      <c r="G3" s="17">
        <f>+F3*E3</f>
        <v>1.812854674741964</v>
      </c>
    </row>
    <row r="4" spans="2:7">
      <c r="B4" t="s">
        <v>7</v>
      </c>
      <c r="C4" s="12">
        <f>+'Bearss Revenue Requirement'!I15+'Bearss Revenue Requirement'!L15+'Bearss Revenue Requirement'!M15</f>
        <v>5703769.9890669696</v>
      </c>
      <c r="D4" s="16">
        <v>7092236673</v>
      </c>
      <c r="E4" s="18">
        <f t="shared" ref="E4:E6" si="0">+C4/D4</f>
        <v>8.0422724903994039E-4</v>
      </c>
      <c r="F4" s="19">
        <v>18000</v>
      </c>
      <c r="G4" s="17">
        <f t="shared" ref="G4:G8" si="1">+F4*E4</f>
        <v>14.476090482718927</v>
      </c>
    </row>
    <row r="5" spans="2:7">
      <c r="B5" t="s">
        <v>8</v>
      </c>
      <c r="C5" s="12">
        <f>+'Bearss Revenue Requirement'!J15</f>
        <v>531169.7360321898</v>
      </c>
      <c r="D5" s="16">
        <v>1285600405.25</v>
      </c>
      <c r="E5" s="18">
        <f t="shared" si="0"/>
        <v>4.1316861278438823E-4</v>
      </c>
      <c r="F5" s="19">
        <v>438000</v>
      </c>
      <c r="G5" s="17">
        <f t="shared" si="1"/>
        <v>180.96785239956205</v>
      </c>
    </row>
    <row r="6" spans="2:7">
      <c r="B6" t="s">
        <v>9</v>
      </c>
      <c r="C6" s="12">
        <f>+'Bearss Revenue Requirement'!K15</f>
        <v>322039.44114404271</v>
      </c>
      <c r="D6" s="16">
        <v>527282003.94</v>
      </c>
      <c r="E6" s="18">
        <f t="shared" si="0"/>
        <v>6.1075371193720451E-4</v>
      </c>
      <c r="F6" s="19">
        <v>4380000</v>
      </c>
      <c r="G6" s="17">
        <f t="shared" si="1"/>
        <v>2675.1012582849557</v>
      </c>
    </row>
    <row r="7" spans="2:7">
      <c r="B7" t="s">
        <v>10</v>
      </c>
      <c r="C7" s="12">
        <v>0</v>
      </c>
      <c r="E7" s="18"/>
      <c r="F7" s="19"/>
      <c r="G7" s="17">
        <f t="shared" si="1"/>
        <v>0</v>
      </c>
    </row>
    <row r="8" spans="2:7">
      <c r="B8" t="s">
        <v>11</v>
      </c>
      <c r="C8" s="12">
        <v>0</v>
      </c>
      <c r="E8" s="18"/>
      <c r="F8" s="19"/>
      <c r="G8" s="17">
        <f t="shared" si="1"/>
        <v>0</v>
      </c>
    </row>
    <row r="10" spans="2:7">
      <c r="B10" t="s">
        <v>35</v>
      </c>
      <c r="C10" s="12">
        <f>+SUM(C2:C8)</f>
        <v>23944169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5C4885EF66B48AAFD9E4A9CC8BF5E" ma:contentTypeVersion="4" ma:contentTypeDescription="Create a new document." ma:contentTypeScope="" ma:versionID="f75be072b016438776b4d2c94cc809dc">
  <xsd:schema xmlns:xsd="http://www.w3.org/2001/XMLSchema" xmlns:xs="http://www.w3.org/2001/XMLSchema" xmlns:p="http://schemas.microsoft.com/office/2006/metadata/properties" xmlns:ns2="6c16c6fc-c4e8-4518-9db1-1a3dadac20d5" targetNamespace="http://schemas.microsoft.com/office/2006/metadata/properties" ma:root="true" ma:fieldsID="39712d36c8343be37a8b7a02ff70dcb6" ns2:_="">
    <xsd:import namespace="6c16c6fc-c4e8-4518-9db1-1a3dadac20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6c6fc-c4e8-4518-9db1-1a3dadac20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DD34E0-8ADC-4B4D-8AD8-13A484E33A6B}"/>
</file>

<file path=customXml/itemProps2.xml><?xml version="1.0" encoding="utf-8"?>
<ds:datastoreItem xmlns:ds="http://schemas.openxmlformats.org/officeDocument/2006/customXml" ds:itemID="{7F0948D3-6460-4D11-A1FE-75834DBCFB46}"/>
</file>

<file path=customXml/itemProps3.xml><?xml version="1.0" encoding="utf-8"?>
<ds:datastoreItem xmlns:ds="http://schemas.openxmlformats.org/officeDocument/2006/customXml" ds:itemID="{67DF9A1D-DABC-4896-A31B-5F7A6CEC15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Sizemore, Ashley A.</cp:lastModifiedBy>
  <cp:revision/>
  <dcterms:created xsi:type="dcterms:W3CDTF">2024-05-21T11:24:16Z</dcterms:created>
  <dcterms:modified xsi:type="dcterms:W3CDTF">2024-05-21T20:52:23Z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2024-05-21T11:24:16Z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29684ca5-70c2-43b5-946f-626276bc5e74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0x0101000C25C4885EF66B48AAFD9E4A9CC8BF5E</vt:lpwstr>
  </property>
</Properties>
</file>