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8565" windowHeight="8190" tabRatio="712"/>
  </bookViews>
  <sheets>
    <sheet name="8201" sheetId="2" r:id="rId1"/>
    <sheet name="8204" sheetId="1" r:id="rId2"/>
    <sheet name="8211" sheetId="3" r:id="rId3"/>
    <sheet name="8212" sheetId="34" r:id="rId4"/>
    <sheet name="8213" sheetId="35" r:id="rId5"/>
    <sheet name="8214" sheetId="36" r:id="rId6"/>
    <sheet name="8215" sheetId="37" r:id="rId7"/>
    <sheet name="8217" sheetId="38" r:id="rId8"/>
    <sheet name="8218" sheetId="39" r:id="rId9"/>
    <sheet name="8220" sheetId="40" r:id="rId10"/>
    <sheet name="8223" sheetId="41" r:id="rId11"/>
    <sheet name="8224" sheetId="42" r:id="rId12"/>
    <sheet name="8227" sheetId="43" r:id="rId13"/>
    <sheet name="8245" sheetId="44" r:id="rId14"/>
  </sheets>
  <calcPr calcId="125725"/>
</workbook>
</file>

<file path=xl/calcChain.xml><?xml version="1.0" encoding="utf-8"?>
<calcChain xmlns="http://schemas.openxmlformats.org/spreadsheetml/2006/main">
  <c r="M71" i="2"/>
  <c r="M73"/>
  <c r="M69"/>
  <c r="M74" i="3"/>
  <c r="M72"/>
  <c r="M70"/>
  <c r="M44" i="34"/>
  <c r="M42"/>
  <c r="M40"/>
  <c r="M46" i="35"/>
  <c r="M44"/>
  <c r="M42"/>
  <c r="M55" i="36"/>
  <c r="M53"/>
  <c r="M51"/>
  <c r="M51" i="37"/>
  <c r="M49"/>
  <c r="M47"/>
  <c r="M40" i="38"/>
  <c r="M38"/>
  <c r="M42" i="39"/>
  <c r="M40"/>
  <c r="M44" s="1"/>
  <c r="M50" i="40"/>
  <c r="M48"/>
  <c r="M46"/>
  <c r="M44" i="41"/>
  <c r="M42"/>
  <c r="M40"/>
  <c r="M39"/>
  <c r="M38"/>
  <c r="M37"/>
  <c r="M36"/>
  <c r="M36" i="42"/>
  <c r="M34"/>
  <c r="M35" i="43"/>
  <c r="M37" s="1"/>
  <c r="M39" s="1"/>
  <c r="M37" i="44"/>
  <c r="M35"/>
  <c r="M33"/>
  <c r="K37"/>
  <c r="M38"/>
  <c r="K39" i="43"/>
  <c r="M40"/>
  <c r="M33" i="42"/>
  <c r="M32"/>
  <c r="M31"/>
  <c r="M30"/>
  <c r="K38"/>
  <c r="M39"/>
  <c r="C31"/>
  <c r="G31" s="1"/>
  <c r="K44" i="41"/>
  <c r="M45"/>
  <c r="K51" i="37"/>
  <c r="M52"/>
  <c r="K73" i="2"/>
  <c r="M74"/>
  <c r="K50" i="40"/>
  <c r="M51"/>
  <c r="M45"/>
  <c r="M44"/>
  <c r="M43"/>
  <c r="M42"/>
  <c r="C43"/>
  <c r="G43" s="1"/>
  <c r="E33" i="39"/>
  <c r="K44"/>
  <c r="M45"/>
  <c r="K42" i="38"/>
  <c r="M43"/>
  <c r="M37"/>
  <c r="M36"/>
  <c r="M35"/>
  <c r="M34"/>
  <c r="C35"/>
  <c r="G35" s="1"/>
  <c r="M56" i="36"/>
  <c r="K55"/>
  <c r="K46" i="35"/>
  <c r="M45" i="34"/>
  <c r="M47" i="35" s="1"/>
  <c r="G7" i="2"/>
  <c r="C8" s="1"/>
  <c r="M72"/>
  <c r="G8" i="3"/>
  <c r="C9" s="1"/>
  <c r="M73"/>
  <c r="I31" i="42" l="1"/>
  <c r="C32"/>
  <c r="I7" i="2"/>
  <c r="M7" s="1"/>
  <c r="G8"/>
  <c r="C9" s="1"/>
  <c r="I43" i="40"/>
  <c r="C44"/>
  <c r="I35" i="38"/>
  <c r="C36"/>
  <c r="I8" i="3"/>
  <c r="M8" s="1"/>
  <c r="G9"/>
  <c r="C10" s="1"/>
  <c r="I9"/>
  <c r="M9" s="1"/>
  <c r="G32" i="42" l="1"/>
  <c r="C33" s="1"/>
  <c r="I8" i="2"/>
  <c r="M8" s="1"/>
  <c r="G9"/>
  <c r="C10" s="1"/>
  <c r="G44" i="40"/>
  <c r="C45" s="1"/>
  <c r="G36" i="38"/>
  <c r="C37" s="1"/>
  <c r="G10" i="3"/>
  <c r="C11" s="1"/>
  <c r="G33" i="42" l="1"/>
  <c r="I32"/>
  <c r="I9" i="2"/>
  <c r="M9" s="1"/>
  <c r="G10"/>
  <c r="C11" s="1"/>
  <c r="G45" i="40"/>
  <c r="I45" s="1"/>
  <c r="I44"/>
  <c r="G37" i="38"/>
  <c r="I37" s="1"/>
  <c r="I36"/>
  <c r="I10" i="3"/>
  <c r="M10" s="1"/>
  <c r="G11"/>
  <c r="C12" s="1"/>
  <c r="I11"/>
  <c r="M11" s="1"/>
  <c r="I33" i="42" l="1"/>
  <c r="I10" i="2"/>
  <c r="M10" s="1"/>
  <c r="G11"/>
  <c r="C12" s="1"/>
  <c r="G12" i="3"/>
  <c r="C13" s="1"/>
  <c r="I11" i="2" l="1"/>
  <c r="M11" s="1"/>
  <c r="G12"/>
  <c r="C13" s="1"/>
  <c r="I12"/>
  <c r="M12" s="1"/>
  <c r="I12" i="3"/>
  <c r="M12" s="1"/>
  <c r="G13"/>
  <c r="C14" s="1"/>
  <c r="G13" i="2" l="1"/>
  <c r="C14" s="1"/>
  <c r="I13" i="3"/>
  <c r="M13" s="1"/>
  <c r="G14"/>
  <c r="C15" s="1"/>
  <c r="I13" i="2" l="1"/>
  <c r="M13" s="1"/>
  <c r="G14"/>
  <c r="C15" s="1"/>
  <c r="I14" i="3"/>
  <c r="M14" s="1"/>
  <c r="G15"/>
  <c r="C16" s="1"/>
  <c r="I14" i="2" l="1"/>
  <c r="M14" s="1"/>
  <c r="G15"/>
  <c r="C16" s="1"/>
  <c r="G16" i="3"/>
  <c r="C17" s="1"/>
  <c r="I15"/>
  <c r="M15" s="1"/>
  <c r="I15" i="2" l="1"/>
  <c r="M15" s="1"/>
  <c r="G16"/>
  <c r="C17" s="1"/>
  <c r="I16"/>
  <c r="M16" s="1"/>
  <c r="G17" i="3"/>
  <c r="C18" s="1"/>
  <c r="I16"/>
  <c r="M16" s="1"/>
  <c r="G17" i="2" l="1"/>
  <c r="C18" s="1"/>
  <c r="G18" i="3"/>
  <c r="C19" s="1"/>
  <c r="I17"/>
  <c r="M17" s="1"/>
  <c r="I17" i="2" l="1"/>
  <c r="M17" s="1"/>
  <c r="G18"/>
  <c r="C19" s="1"/>
  <c r="G19" i="3"/>
  <c r="C20" s="1"/>
  <c r="I18"/>
  <c r="M18" s="1"/>
  <c r="I18" i="2" l="1"/>
  <c r="M18" s="1"/>
  <c r="G19"/>
  <c r="C20" s="1"/>
  <c r="G20" i="3"/>
  <c r="C21" s="1"/>
  <c r="I19"/>
  <c r="M19" s="1"/>
  <c r="I19" i="2" l="1"/>
  <c r="M19" s="1"/>
  <c r="G20"/>
  <c r="C21" s="1"/>
  <c r="G21" i="3"/>
  <c r="C22" s="1"/>
  <c r="I20"/>
  <c r="M20" s="1"/>
  <c r="I20" i="2" l="1"/>
  <c r="M20" s="1"/>
  <c r="G21"/>
  <c r="C22" s="1"/>
  <c r="I21"/>
  <c r="M21" s="1"/>
  <c r="G22" i="3"/>
  <c r="C23" s="1"/>
  <c r="I21"/>
  <c r="M21" s="1"/>
  <c r="G22" i="2" l="1"/>
  <c r="C23" s="1"/>
  <c r="G23" i="3"/>
  <c r="C24" s="1"/>
  <c r="I22"/>
  <c r="M22" s="1"/>
  <c r="I22" i="2" l="1"/>
  <c r="M22" s="1"/>
  <c r="G23"/>
  <c r="C24" s="1"/>
  <c r="G24" i="3"/>
  <c r="C25" s="1"/>
  <c r="I23"/>
  <c r="M23" s="1"/>
  <c r="G24" i="2" l="1"/>
  <c r="C25" s="1"/>
  <c r="I23"/>
  <c r="M23" s="1"/>
  <c r="G25" i="3"/>
  <c r="C26" s="1"/>
  <c r="I24"/>
  <c r="M24" s="1"/>
  <c r="I24" i="2" l="1"/>
  <c r="M24" s="1"/>
  <c r="G25"/>
  <c r="C26" s="1"/>
  <c r="G26" i="3"/>
  <c r="C27" s="1"/>
  <c r="I25"/>
  <c r="M25" s="1"/>
  <c r="I25" i="2" l="1"/>
  <c r="M25" s="1"/>
  <c r="G26"/>
  <c r="C27" s="1"/>
  <c r="I26"/>
  <c r="M26" s="1"/>
  <c r="G8" i="36"/>
  <c r="C9" s="1"/>
  <c r="G27" i="3"/>
  <c r="C28" s="1"/>
  <c r="I26"/>
  <c r="M26" s="1"/>
  <c r="G27" i="2" l="1"/>
  <c r="C28" s="1"/>
  <c r="G28" i="3"/>
  <c r="C29" s="1"/>
  <c r="G9" i="36"/>
  <c r="C10" s="1"/>
  <c r="I27" i="3"/>
  <c r="M27" s="1"/>
  <c r="I8" i="36"/>
  <c r="M8" s="1"/>
  <c r="G28" i="2" l="1"/>
  <c r="C29" s="1"/>
  <c r="I27"/>
  <c r="M27" s="1"/>
  <c r="G10" i="36"/>
  <c r="C11" s="1"/>
  <c r="G29" i="3"/>
  <c r="C30" s="1"/>
  <c r="I9" i="36"/>
  <c r="M9" s="1"/>
  <c r="I28" i="3"/>
  <c r="M28" s="1"/>
  <c r="I28" i="2" l="1"/>
  <c r="M28" s="1"/>
  <c r="G29"/>
  <c r="C30" s="1"/>
  <c r="I29" i="3"/>
  <c r="M29" s="1"/>
  <c r="G11" i="36"/>
  <c r="C12" s="1"/>
  <c r="G30" i="3"/>
  <c r="C31" s="1"/>
  <c r="I10" i="36"/>
  <c r="M10" s="1"/>
  <c r="I29" i="2" l="1"/>
  <c r="M29" s="1"/>
  <c r="G30"/>
  <c r="C31" s="1"/>
  <c r="I11" i="36"/>
  <c r="M11" s="1"/>
  <c r="I30" i="3"/>
  <c r="M30" s="1"/>
  <c r="G31"/>
  <c r="C32" s="1"/>
  <c r="G12" i="36"/>
  <c r="C13" s="1"/>
  <c r="G8" i="37"/>
  <c r="C9" s="1"/>
  <c r="I8" l="1"/>
  <c r="M8" s="1"/>
  <c r="I30" i="2"/>
  <c r="M30" s="1"/>
  <c r="G31"/>
  <c r="C32" s="1"/>
  <c r="I31"/>
  <c r="M31" s="1"/>
  <c r="G9" i="37"/>
  <c r="C10" s="1"/>
  <c r="G8" i="40"/>
  <c r="C9" s="1"/>
  <c r="G13" i="36"/>
  <c r="C14" s="1"/>
  <c r="G32" i="3"/>
  <c r="C33" s="1"/>
  <c r="I12" i="36"/>
  <c r="M12" s="1"/>
  <c r="I31" i="3"/>
  <c r="M31" s="1"/>
  <c r="G32" i="2" l="1"/>
  <c r="C33" s="1"/>
  <c r="I8" i="40"/>
  <c r="M8" s="1"/>
  <c r="I13" i="36"/>
  <c r="M13" s="1"/>
  <c r="I32" i="3"/>
  <c r="M32" s="1"/>
  <c r="G33"/>
  <c r="C34" s="1"/>
  <c r="G14" i="36"/>
  <c r="C15" s="1"/>
  <c r="G9" i="40"/>
  <c r="C10" s="1"/>
  <c r="I9" i="37"/>
  <c r="M9" s="1"/>
  <c r="G10"/>
  <c r="C11" s="1"/>
  <c r="I32" i="2" l="1"/>
  <c r="M32" s="1"/>
  <c r="G33"/>
  <c r="C34" s="1"/>
  <c r="G11" i="37"/>
  <c r="C12" s="1"/>
  <c r="G10" i="40"/>
  <c r="C11" s="1"/>
  <c r="G15" i="36"/>
  <c r="C16" s="1"/>
  <c r="G34" i="3"/>
  <c r="C35" s="1"/>
  <c r="I10" i="37"/>
  <c r="M10" s="1"/>
  <c r="I9" i="40"/>
  <c r="M9" s="1"/>
  <c r="I14" i="36"/>
  <c r="M14" s="1"/>
  <c r="I33" i="3"/>
  <c r="M33" s="1"/>
  <c r="I33" i="2" l="1"/>
  <c r="M33" s="1"/>
  <c r="G34"/>
  <c r="C35" s="1"/>
  <c r="I10" i="40"/>
  <c r="M10" s="1"/>
  <c r="I15" i="36"/>
  <c r="M15" s="1"/>
  <c r="I34" i="3"/>
  <c r="M34" s="1"/>
  <c r="G35"/>
  <c r="C36" s="1"/>
  <c r="G16" i="36"/>
  <c r="C17" s="1"/>
  <c r="G11" i="40"/>
  <c r="C12" s="1"/>
  <c r="I11"/>
  <c r="M11" s="1"/>
  <c r="I11" i="37"/>
  <c r="M11" s="1"/>
  <c r="G12"/>
  <c r="C13" s="1"/>
  <c r="I12" l="1"/>
  <c r="M12" s="1"/>
  <c r="I34" i="2"/>
  <c r="M34" s="1"/>
  <c r="G35"/>
  <c r="C36" s="1"/>
  <c r="I16" i="36"/>
  <c r="M16" s="1"/>
  <c r="G13" i="37"/>
  <c r="C14" s="1"/>
  <c r="G12" i="40"/>
  <c r="C13" s="1"/>
  <c r="I12"/>
  <c r="M12" s="1"/>
  <c r="G8" i="35"/>
  <c r="C9" s="1"/>
  <c r="G17" i="36"/>
  <c r="C18" s="1"/>
  <c r="I35" i="3"/>
  <c r="M35" s="1"/>
  <c r="G36"/>
  <c r="C37" s="1"/>
  <c r="I35" i="2" l="1"/>
  <c r="M35" s="1"/>
  <c r="G36"/>
  <c r="C37" s="1"/>
  <c r="I17" i="36"/>
  <c r="M17" s="1"/>
  <c r="I8" i="35"/>
  <c r="M8" s="1"/>
  <c r="I36" i="3"/>
  <c r="M36" s="1"/>
  <c r="G37"/>
  <c r="C38" s="1"/>
  <c r="G18" i="36"/>
  <c r="C19" s="1"/>
  <c r="I18"/>
  <c r="M18" s="1"/>
  <c r="G9" i="35"/>
  <c r="C10" s="1"/>
  <c r="G13" i="40"/>
  <c r="C14" s="1"/>
  <c r="I13"/>
  <c r="M13" s="1"/>
  <c r="I13" i="37"/>
  <c r="M13" s="1"/>
  <c r="G14"/>
  <c r="C15" s="1"/>
  <c r="I14" l="1"/>
  <c r="M14" s="1"/>
  <c r="I36" i="2"/>
  <c r="M36" s="1"/>
  <c r="G37"/>
  <c r="C38" s="1"/>
  <c r="I9" i="35"/>
  <c r="M9" s="1"/>
  <c r="I37" i="3"/>
  <c r="M37" s="1"/>
  <c r="G15" i="37"/>
  <c r="C16" s="1"/>
  <c r="G14" i="40"/>
  <c r="C15" s="1"/>
  <c r="G8" i="34"/>
  <c r="C9" s="1"/>
  <c r="G10" i="35"/>
  <c r="C11" s="1"/>
  <c r="I10"/>
  <c r="M10" s="1"/>
  <c r="G19" i="36"/>
  <c r="C20" s="1"/>
  <c r="G38" i="3"/>
  <c r="C39" s="1"/>
  <c r="G8" i="39"/>
  <c r="C9" s="1"/>
  <c r="I37" i="2" l="1"/>
  <c r="M37" s="1"/>
  <c r="G38"/>
  <c r="C39" s="1"/>
  <c r="I14" i="40"/>
  <c r="M14" s="1"/>
  <c r="I8" i="39"/>
  <c r="M8" s="1"/>
  <c r="I19" i="36"/>
  <c r="M19" s="1"/>
  <c r="I8" i="34"/>
  <c r="M8" s="1"/>
  <c r="G39" i="3"/>
  <c r="C40" s="1"/>
  <c r="G9" i="39"/>
  <c r="C10" s="1"/>
  <c r="G20" i="36"/>
  <c r="C21" s="1"/>
  <c r="G11" i="35"/>
  <c r="C12" s="1"/>
  <c r="G9" i="34"/>
  <c r="C10" s="1"/>
  <c r="G15" i="40"/>
  <c r="C16" s="1"/>
  <c r="I38" i="3"/>
  <c r="M38" s="1"/>
  <c r="I15" i="37"/>
  <c r="M15" s="1"/>
  <c r="G8" i="41"/>
  <c r="C9" s="1"/>
  <c r="G16" i="37"/>
  <c r="C17" s="1"/>
  <c r="I8" i="41" l="1"/>
  <c r="M8" s="1"/>
  <c r="I16" i="37"/>
  <c r="M16" s="1"/>
  <c r="I38" i="2"/>
  <c r="M38" s="1"/>
  <c r="G39"/>
  <c r="C40" s="1"/>
  <c r="I15" i="40"/>
  <c r="M15" s="1"/>
  <c r="I20" i="36"/>
  <c r="M20" s="1"/>
  <c r="I11" i="35"/>
  <c r="M11" s="1"/>
  <c r="I9" i="34"/>
  <c r="M9" s="1"/>
  <c r="G17" i="37"/>
  <c r="C18" s="1"/>
  <c r="G9" i="41"/>
  <c r="C10" s="1"/>
  <c r="G16" i="40"/>
  <c r="C17" s="1"/>
  <c r="I16"/>
  <c r="M16" s="1"/>
  <c r="G10" i="34"/>
  <c r="C11" s="1"/>
  <c r="G12" i="35"/>
  <c r="C13" s="1"/>
  <c r="G21" i="36"/>
  <c r="C22" s="1"/>
  <c r="I9" i="39"/>
  <c r="M9" s="1"/>
  <c r="I39" i="3"/>
  <c r="M39" s="1"/>
  <c r="G10" i="39"/>
  <c r="C11" s="1"/>
  <c r="G40" i="3"/>
  <c r="C41" s="1"/>
  <c r="I39" i="2" l="1"/>
  <c r="M39" s="1"/>
  <c r="G40"/>
  <c r="C41" s="1"/>
  <c r="I21" i="36"/>
  <c r="M21" s="1"/>
  <c r="I12" i="35"/>
  <c r="M12" s="1"/>
  <c r="I10" i="34"/>
  <c r="M10" s="1"/>
  <c r="G41" i="3"/>
  <c r="C42" s="1"/>
  <c r="G22" i="36"/>
  <c r="C23" s="1"/>
  <c r="G13" i="35"/>
  <c r="C14" s="1"/>
  <c r="G11" i="34"/>
  <c r="C12" s="1"/>
  <c r="G8" i="38"/>
  <c r="C9" s="1"/>
  <c r="G17" i="40"/>
  <c r="C18" s="1"/>
  <c r="I40" i="3"/>
  <c r="M40" s="1"/>
  <c r="I10" i="39"/>
  <c r="M10" s="1"/>
  <c r="I9" i="41"/>
  <c r="M9" s="1"/>
  <c r="I17" i="37"/>
  <c r="M17" s="1"/>
  <c r="G11" i="39"/>
  <c r="C12" s="1"/>
  <c r="G10" i="41"/>
  <c r="C11" s="1"/>
  <c r="G18" i="37"/>
  <c r="C19" s="1"/>
  <c r="I40" i="2" l="1"/>
  <c r="M40" s="1"/>
  <c r="G41"/>
  <c r="C42" s="1"/>
  <c r="I17" i="40"/>
  <c r="M17" s="1"/>
  <c r="I8" i="38"/>
  <c r="M8" s="1"/>
  <c r="I22" i="36"/>
  <c r="M22" s="1"/>
  <c r="I13" i="35"/>
  <c r="M13" s="1"/>
  <c r="I11" i="34"/>
  <c r="M11" s="1"/>
  <c r="G11" i="41"/>
  <c r="C12" s="1"/>
  <c r="G12" i="39"/>
  <c r="C13" s="1"/>
  <c r="G18" i="40"/>
  <c r="C19" s="1"/>
  <c r="I18"/>
  <c r="M18" s="1"/>
  <c r="G9" i="38"/>
  <c r="C10" s="1"/>
  <c r="G12" i="34"/>
  <c r="C13" s="1"/>
  <c r="G14" i="35"/>
  <c r="C15" s="1"/>
  <c r="G23" i="36"/>
  <c r="C24" s="1"/>
  <c r="I23"/>
  <c r="M23" s="1"/>
  <c r="I18" i="37"/>
  <c r="M18" s="1"/>
  <c r="I10" i="41"/>
  <c r="M10" s="1"/>
  <c r="I11" i="39"/>
  <c r="M11" s="1"/>
  <c r="I41" i="3"/>
  <c r="M41" s="1"/>
  <c r="G19" i="37"/>
  <c r="C20" s="1"/>
  <c r="G42" i="3"/>
  <c r="C43" s="1"/>
  <c r="I41" i="2" l="1"/>
  <c r="M41" s="1"/>
  <c r="G42"/>
  <c r="C43" s="1"/>
  <c r="I9" i="38"/>
  <c r="M9" s="1"/>
  <c r="I14" i="35"/>
  <c r="M14" s="1"/>
  <c r="I12" i="34"/>
  <c r="M12" s="1"/>
  <c r="G43" i="3"/>
  <c r="C44" s="1"/>
  <c r="G20" i="37"/>
  <c r="C21" s="1"/>
  <c r="G24" i="36"/>
  <c r="C25" s="1"/>
  <c r="G15" i="35"/>
  <c r="C16" s="1"/>
  <c r="G13" i="34"/>
  <c r="C14" s="1"/>
  <c r="G10" i="38"/>
  <c r="C11" s="1"/>
  <c r="G19" i="40"/>
  <c r="C20" s="1"/>
  <c r="I42" i="3"/>
  <c r="M42" s="1"/>
  <c r="I19" i="37"/>
  <c r="M19" s="1"/>
  <c r="I12" i="39"/>
  <c r="M12" s="1"/>
  <c r="I11" i="41"/>
  <c r="M11" s="1"/>
  <c r="G13" i="39"/>
  <c r="C14" s="1"/>
  <c r="G12" i="41"/>
  <c r="C13" s="1"/>
  <c r="I42" i="2" l="1"/>
  <c r="M42" s="1"/>
  <c r="G43"/>
  <c r="C44" s="1"/>
  <c r="I19" i="40"/>
  <c r="M19" s="1"/>
  <c r="I10" i="38"/>
  <c r="M10" s="1"/>
  <c r="I24" i="36"/>
  <c r="M24" s="1"/>
  <c r="I15" i="35"/>
  <c r="M15" s="1"/>
  <c r="I13" i="34"/>
  <c r="M13" s="1"/>
  <c r="G13" i="41"/>
  <c r="C14" s="1"/>
  <c r="G14" i="39"/>
  <c r="C15" s="1"/>
  <c r="G20" i="40"/>
  <c r="C21" s="1"/>
  <c r="G8" i="43"/>
  <c r="C9" s="1"/>
  <c r="G11" i="38"/>
  <c r="C12" s="1"/>
  <c r="G14" i="34"/>
  <c r="C15" s="1"/>
  <c r="G16" i="35"/>
  <c r="C17" s="1"/>
  <c r="I16"/>
  <c r="M16" s="1"/>
  <c r="G25" i="36"/>
  <c r="C26" s="1"/>
  <c r="I12" i="41"/>
  <c r="M12" s="1"/>
  <c r="I13" i="39"/>
  <c r="M13" s="1"/>
  <c r="I20" i="37"/>
  <c r="M20" s="1"/>
  <c r="I43" i="3"/>
  <c r="M43" s="1"/>
  <c r="G21" i="37"/>
  <c r="C22" s="1"/>
  <c r="G44" i="3"/>
  <c r="C45" s="1"/>
  <c r="I8" i="43" l="1"/>
  <c r="M8" s="1"/>
  <c r="I43" i="2"/>
  <c r="M43" s="1"/>
  <c r="G44"/>
  <c r="C45" s="1"/>
  <c r="I20" i="40"/>
  <c r="M20" s="1"/>
  <c r="I11" i="38"/>
  <c r="M11" s="1"/>
  <c r="I25" i="36"/>
  <c r="M25" s="1"/>
  <c r="I14" i="34"/>
  <c r="M14" s="1"/>
  <c r="G45" i="3"/>
  <c r="C46" s="1"/>
  <c r="G22" i="37"/>
  <c r="C23" s="1"/>
  <c r="G26" i="36"/>
  <c r="C27" s="1"/>
  <c r="G17" i="35"/>
  <c r="C18" s="1"/>
  <c r="I17"/>
  <c r="M17" s="1"/>
  <c r="G15" i="34"/>
  <c r="C16" s="1"/>
  <c r="G12" i="38"/>
  <c r="C13" s="1"/>
  <c r="G9" i="43"/>
  <c r="C10" s="1"/>
  <c r="G21" i="40"/>
  <c r="C22" s="1"/>
  <c r="G8" i="44"/>
  <c r="C9" s="1"/>
  <c r="G8" i="42"/>
  <c r="C9" s="1"/>
  <c r="I44" i="3"/>
  <c r="M44" s="1"/>
  <c r="I21" i="37"/>
  <c r="M21" s="1"/>
  <c r="I14" i="39"/>
  <c r="M14" s="1"/>
  <c r="I13" i="41"/>
  <c r="M13" s="1"/>
  <c r="G15" i="39"/>
  <c r="C16" s="1"/>
  <c r="G14" i="41"/>
  <c r="C15" s="1"/>
  <c r="I8" i="44" l="1"/>
  <c r="M8" s="1"/>
  <c r="I9" i="43"/>
  <c r="M9" s="1"/>
  <c r="I8" i="42"/>
  <c r="M8" s="1"/>
  <c r="I44" i="2"/>
  <c r="M44" s="1"/>
  <c r="G45"/>
  <c r="C46" s="1"/>
  <c r="I21" i="40"/>
  <c r="M21" s="1"/>
  <c r="I12" i="38"/>
  <c r="M12" s="1"/>
  <c r="I26" i="36"/>
  <c r="M26" s="1"/>
  <c r="I15" i="34"/>
  <c r="M15" s="1"/>
  <c r="G16" i="39"/>
  <c r="C17" s="1"/>
  <c r="G9" i="42"/>
  <c r="C10" s="1"/>
  <c r="G9" i="44"/>
  <c r="C10" s="1"/>
  <c r="G22" i="40"/>
  <c r="C23" s="1"/>
  <c r="G10" i="43"/>
  <c r="C11" s="1"/>
  <c r="I10"/>
  <c r="M10" s="1"/>
  <c r="G13" i="38"/>
  <c r="C14" s="1"/>
  <c r="G16" i="34"/>
  <c r="C17" s="1"/>
  <c r="G18" i="35"/>
  <c r="C19" s="1"/>
  <c r="I18"/>
  <c r="M18" s="1"/>
  <c r="G27" i="36"/>
  <c r="C28" s="1"/>
  <c r="I14" i="41"/>
  <c r="M14" s="1"/>
  <c r="I15" i="39"/>
  <c r="M15" s="1"/>
  <c r="I22" i="37"/>
  <c r="M22" s="1"/>
  <c r="I45" i="3"/>
  <c r="M45" s="1"/>
  <c r="G15" i="41"/>
  <c r="C16" s="1"/>
  <c r="G23" i="37"/>
  <c r="C24" s="1"/>
  <c r="G46" i="3"/>
  <c r="C47" s="1"/>
  <c r="I9" i="44" l="1"/>
  <c r="M9" s="1"/>
  <c r="I9" i="42"/>
  <c r="M9" s="1"/>
  <c r="I45" i="2"/>
  <c r="M45" s="1"/>
  <c r="G46"/>
  <c r="C47" s="1"/>
  <c r="I22" i="40"/>
  <c r="M22" s="1"/>
  <c r="I13" i="38"/>
  <c r="M13" s="1"/>
  <c r="I27" i="36"/>
  <c r="M27" s="1"/>
  <c r="I16" i="34"/>
  <c r="M16" s="1"/>
  <c r="G47" i="3"/>
  <c r="C48" s="1"/>
  <c r="G28" i="36"/>
  <c r="C29" s="1"/>
  <c r="I28"/>
  <c r="M28" s="1"/>
  <c r="G19" i="35"/>
  <c r="C20" s="1"/>
  <c r="G17" i="34"/>
  <c r="C18" s="1"/>
  <c r="G14" i="38"/>
  <c r="C15" s="1"/>
  <c r="G11" i="43"/>
  <c r="C12" s="1"/>
  <c r="G23" i="40"/>
  <c r="C24" s="1"/>
  <c r="G10" i="44"/>
  <c r="C11" s="1"/>
  <c r="G10" i="42"/>
  <c r="C11" s="1"/>
  <c r="I46" i="3"/>
  <c r="M46" s="1"/>
  <c r="I23" i="37"/>
  <c r="M23" s="1"/>
  <c r="I15" i="41"/>
  <c r="M15" s="1"/>
  <c r="I16" i="39"/>
  <c r="M16" s="1"/>
  <c r="G24" i="37"/>
  <c r="C25" s="1"/>
  <c r="G16" i="41"/>
  <c r="C17" s="1"/>
  <c r="G17" i="39"/>
  <c r="C18" s="1"/>
  <c r="I10" i="44" l="1"/>
  <c r="M10" s="1"/>
  <c r="I11" i="43"/>
  <c r="M11" s="1"/>
  <c r="I10" i="42"/>
  <c r="M10" s="1"/>
  <c r="I46" i="2"/>
  <c r="M46" s="1"/>
  <c r="G47"/>
  <c r="C48" s="1"/>
  <c r="I23" i="40"/>
  <c r="M23" s="1"/>
  <c r="I14" i="38"/>
  <c r="M14" s="1"/>
  <c r="I19" i="35"/>
  <c r="M19" s="1"/>
  <c r="I17" i="34"/>
  <c r="M17" s="1"/>
  <c r="G18" i="39"/>
  <c r="C19" s="1"/>
  <c r="G17" i="41"/>
  <c r="C18" s="1"/>
  <c r="G25" i="37"/>
  <c r="C26" s="1"/>
  <c r="G11" i="42"/>
  <c r="C12" s="1"/>
  <c r="G11" i="44"/>
  <c r="C12" s="1"/>
  <c r="G24" i="40"/>
  <c r="C25" s="1"/>
  <c r="G12" i="43"/>
  <c r="C13" s="1"/>
  <c r="G15" i="38"/>
  <c r="C16" s="1"/>
  <c r="G18" i="34"/>
  <c r="C19" s="1"/>
  <c r="G20" i="35"/>
  <c r="C21" s="1"/>
  <c r="G29" i="36"/>
  <c r="C30" s="1"/>
  <c r="I17" i="39"/>
  <c r="M17" s="1"/>
  <c r="I16" i="41"/>
  <c r="M16" s="1"/>
  <c r="I24" i="37"/>
  <c r="M24" s="1"/>
  <c r="I47" i="3"/>
  <c r="M47" s="1"/>
  <c r="G48"/>
  <c r="C49" s="1"/>
  <c r="I11" i="44" l="1"/>
  <c r="M11" s="1"/>
  <c r="I12" i="43"/>
  <c r="M12" s="1"/>
  <c r="I11" i="42"/>
  <c r="M11" s="1"/>
  <c r="I47" i="2"/>
  <c r="M47" s="1"/>
  <c r="G48"/>
  <c r="C49" s="1"/>
  <c r="I24" i="40"/>
  <c r="M24" s="1"/>
  <c r="I15" i="38"/>
  <c r="M15" s="1"/>
  <c r="I29" i="36"/>
  <c r="M29" s="1"/>
  <c r="I20" i="35"/>
  <c r="M20" s="1"/>
  <c r="I18" i="34"/>
  <c r="M18" s="1"/>
  <c r="G49" i="3"/>
  <c r="C50" s="1"/>
  <c r="G30" i="36"/>
  <c r="C31" s="1"/>
  <c r="G21" i="35"/>
  <c r="C22" s="1"/>
  <c r="G19" i="34"/>
  <c r="C20" s="1"/>
  <c r="G16" i="38"/>
  <c r="C17" s="1"/>
  <c r="G13" i="43"/>
  <c r="C14" s="1"/>
  <c r="G25" i="40"/>
  <c r="C26" s="1"/>
  <c r="G12" i="44"/>
  <c r="C13" s="1"/>
  <c r="G12" i="42"/>
  <c r="C13" s="1"/>
  <c r="I48" i="3"/>
  <c r="M48" s="1"/>
  <c r="I25" i="37"/>
  <c r="M25" s="1"/>
  <c r="I17" i="41"/>
  <c r="M17" s="1"/>
  <c r="I18" i="39"/>
  <c r="M18" s="1"/>
  <c r="G26" i="37"/>
  <c r="C27" s="1"/>
  <c r="G18" i="41"/>
  <c r="C19" s="1"/>
  <c r="G19" i="39"/>
  <c r="C20" s="1"/>
  <c r="I12" i="44" l="1"/>
  <c r="M12" s="1"/>
  <c r="I13" i="43"/>
  <c r="M13" s="1"/>
  <c r="I12" i="42"/>
  <c r="M12" s="1"/>
  <c r="I48" i="2"/>
  <c r="M48" s="1"/>
  <c r="G49"/>
  <c r="C50" s="1"/>
  <c r="I25" i="40"/>
  <c r="M25" s="1"/>
  <c r="I16" i="38"/>
  <c r="M16" s="1"/>
  <c r="I30" i="36"/>
  <c r="M30" s="1"/>
  <c r="I21" i="35"/>
  <c r="M21" s="1"/>
  <c r="I19" i="34"/>
  <c r="M19" s="1"/>
  <c r="G20" i="39"/>
  <c r="C21" s="1"/>
  <c r="G19" i="41"/>
  <c r="C20" s="1"/>
  <c r="G27" i="37"/>
  <c r="C28" s="1"/>
  <c r="G13" i="42"/>
  <c r="C14" s="1"/>
  <c r="G13" i="44"/>
  <c r="C14" s="1"/>
  <c r="G26" i="40"/>
  <c r="C27" s="1"/>
  <c r="G14" i="43"/>
  <c r="C15" s="1"/>
  <c r="G17" i="38"/>
  <c r="C18" s="1"/>
  <c r="G20" i="34"/>
  <c r="C21" s="1"/>
  <c r="G22" i="35"/>
  <c r="C23" s="1"/>
  <c r="G31" i="36"/>
  <c r="C32" s="1"/>
  <c r="I19" i="39"/>
  <c r="M19" s="1"/>
  <c r="I18" i="41"/>
  <c r="M18" s="1"/>
  <c r="I26" i="37"/>
  <c r="M26" s="1"/>
  <c r="I49" i="3"/>
  <c r="M49" s="1"/>
  <c r="G50"/>
  <c r="C51" s="1"/>
  <c r="I13" i="44" l="1"/>
  <c r="M13" s="1"/>
  <c r="I14" i="43"/>
  <c r="M14" s="1"/>
  <c r="I13" i="42"/>
  <c r="M13" s="1"/>
  <c r="I49" i="2"/>
  <c r="M49" s="1"/>
  <c r="G50"/>
  <c r="C51" s="1"/>
  <c r="I26" i="40"/>
  <c r="M26" s="1"/>
  <c r="I17" i="38"/>
  <c r="M17" s="1"/>
  <c r="I31" i="36"/>
  <c r="M31" s="1"/>
  <c r="I22" i="35"/>
  <c r="M22" s="1"/>
  <c r="I20" i="34"/>
  <c r="M20" s="1"/>
  <c r="G32" i="36"/>
  <c r="C33" s="1"/>
  <c r="G23" i="35"/>
  <c r="C24" s="1"/>
  <c r="G21" i="34"/>
  <c r="C22" s="1"/>
  <c r="G18" i="38"/>
  <c r="C19" s="1"/>
  <c r="G15" i="43"/>
  <c r="C16" s="1"/>
  <c r="G27" i="40"/>
  <c r="C28" s="1"/>
  <c r="G14" i="44"/>
  <c r="C15" s="1"/>
  <c r="G14" i="42"/>
  <c r="C15" s="1"/>
  <c r="I50" i="3"/>
  <c r="M50" s="1"/>
  <c r="I27" i="37"/>
  <c r="M27" s="1"/>
  <c r="I19" i="41"/>
  <c r="M19" s="1"/>
  <c r="I20" i="39"/>
  <c r="M20" s="1"/>
  <c r="G51" i="3"/>
  <c r="C52" s="1"/>
  <c r="G28" i="37"/>
  <c r="C29" s="1"/>
  <c r="I20" i="41"/>
  <c r="M20" s="1"/>
  <c r="G20"/>
  <c r="C21" s="1"/>
  <c r="G21" i="39"/>
  <c r="C22" s="1"/>
  <c r="I28" i="37" l="1"/>
  <c r="M28" s="1"/>
  <c r="I50" i="2"/>
  <c r="M50" s="1"/>
  <c r="G51"/>
  <c r="C52" s="1"/>
  <c r="I21" i="39"/>
  <c r="M21" s="1"/>
  <c r="I51" i="3"/>
  <c r="M51" s="1"/>
  <c r="G15" i="42"/>
  <c r="C16" s="1"/>
  <c r="G15" i="44"/>
  <c r="C16" s="1"/>
  <c r="G28" i="40"/>
  <c r="C29" s="1"/>
  <c r="G16" i="43"/>
  <c r="C17" s="1"/>
  <c r="G19" i="38"/>
  <c r="C20" s="1"/>
  <c r="G22" i="34"/>
  <c r="C23" s="1"/>
  <c r="G24" i="35"/>
  <c r="C25" s="1"/>
  <c r="G33" i="36"/>
  <c r="C34" s="1"/>
  <c r="G22" i="39"/>
  <c r="C23" s="1"/>
  <c r="G21" i="41"/>
  <c r="C22" s="1"/>
  <c r="G29" i="37"/>
  <c r="C30" s="1"/>
  <c r="G52" i="3"/>
  <c r="C53" s="1"/>
  <c r="I14" i="42"/>
  <c r="M14" s="1"/>
  <c r="I14" i="44"/>
  <c r="M14" s="1"/>
  <c r="I27" i="40"/>
  <c r="M27" s="1"/>
  <c r="I15" i="43"/>
  <c r="M15" s="1"/>
  <c r="I18" i="38"/>
  <c r="M18" s="1"/>
  <c r="I21" i="34"/>
  <c r="M21" s="1"/>
  <c r="I23" i="35"/>
  <c r="M23" s="1"/>
  <c r="I32" i="36"/>
  <c r="M32" s="1"/>
  <c r="I15" i="44" l="1"/>
  <c r="M15" s="1"/>
  <c r="I16" i="43"/>
  <c r="M16" s="1"/>
  <c r="I15" i="42"/>
  <c r="M15" s="1"/>
  <c r="G52" i="2"/>
  <c r="C53" s="1"/>
  <c r="I51"/>
  <c r="M51" s="1"/>
  <c r="I28" i="40"/>
  <c r="M28" s="1"/>
  <c r="I19" i="38"/>
  <c r="M19" s="1"/>
  <c r="I33" i="36"/>
  <c r="M33" s="1"/>
  <c r="I24" i="35"/>
  <c r="M24" s="1"/>
  <c r="I22" i="34"/>
  <c r="M22" s="1"/>
  <c r="G30" i="37"/>
  <c r="C31" s="1"/>
  <c r="G34" i="36"/>
  <c r="C35" s="1"/>
  <c r="G25" i="35"/>
  <c r="C26" s="1"/>
  <c r="G23" i="34"/>
  <c r="C24" s="1"/>
  <c r="G20" i="38"/>
  <c r="C21" s="1"/>
  <c r="I20"/>
  <c r="M20" s="1"/>
  <c r="G17" i="43"/>
  <c r="C18" s="1"/>
  <c r="G29" i="40"/>
  <c r="C30" s="1"/>
  <c r="I29"/>
  <c r="M29" s="1"/>
  <c r="G16" i="44"/>
  <c r="C17" s="1"/>
  <c r="G16" i="42"/>
  <c r="C17" s="1"/>
  <c r="I52" i="3"/>
  <c r="M52" s="1"/>
  <c r="I29" i="37"/>
  <c r="M29" s="1"/>
  <c r="I21" i="41"/>
  <c r="M21" s="1"/>
  <c r="I22" i="39"/>
  <c r="M22" s="1"/>
  <c r="G53" i="3"/>
  <c r="C54" s="1"/>
  <c r="G22" i="41"/>
  <c r="C23" s="1"/>
  <c r="G23" i="39"/>
  <c r="C24" s="1"/>
  <c r="I16" i="44" l="1"/>
  <c r="M16" s="1"/>
  <c r="I17" i="43"/>
  <c r="M17" s="1"/>
  <c r="I16" i="42"/>
  <c r="M16" s="1"/>
  <c r="I22" i="41"/>
  <c r="M22" s="1"/>
  <c r="I52" i="2"/>
  <c r="M52" s="1"/>
  <c r="G53"/>
  <c r="C54" s="1"/>
  <c r="I23" i="39"/>
  <c r="M23" s="1"/>
  <c r="I34" i="36"/>
  <c r="M34" s="1"/>
  <c r="I25" i="35"/>
  <c r="M25" s="1"/>
  <c r="I23" i="34"/>
  <c r="M23" s="1"/>
  <c r="I53" i="3"/>
  <c r="M53" s="1"/>
  <c r="G24" i="39"/>
  <c r="C25" s="1"/>
  <c r="G23" i="41"/>
  <c r="C24" s="1"/>
  <c r="G54" i="3"/>
  <c r="C55" s="1"/>
  <c r="G17" i="42"/>
  <c r="C18" s="1"/>
  <c r="G17" i="44"/>
  <c r="C18" s="1"/>
  <c r="G30" i="40"/>
  <c r="C31" s="1"/>
  <c r="G18" i="43"/>
  <c r="C19" s="1"/>
  <c r="G21" i="38"/>
  <c r="C22" s="1"/>
  <c r="G24" i="34"/>
  <c r="C25" s="1"/>
  <c r="G26" i="35"/>
  <c r="C27" s="1"/>
  <c r="G35" i="36"/>
  <c r="C36" s="1"/>
  <c r="I30" i="37"/>
  <c r="M30" s="1"/>
  <c r="G31"/>
  <c r="C32" s="1"/>
  <c r="I17" i="44" l="1"/>
  <c r="M17" s="1"/>
  <c r="I18" i="43"/>
  <c r="M18" s="1"/>
  <c r="I17" i="42"/>
  <c r="M17" s="1"/>
  <c r="I31" i="37"/>
  <c r="M31" s="1"/>
  <c r="G54" i="2"/>
  <c r="C55" s="1"/>
  <c r="I53"/>
  <c r="M53" s="1"/>
  <c r="I30" i="40"/>
  <c r="M30" s="1"/>
  <c r="I21" i="38"/>
  <c r="M21" s="1"/>
  <c r="I35" i="36"/>
  <c r="M35" s="1"/>
  <c r="I26" i="35"/>
  <c r="M26" s="1"/>
  <c r="I24" i="34"/>
  <c r="M24" s="1"/>
  <c r="G32" i="37"/>
  <c r="C33" s="1"/>
  <c r="G36" i="36"/>
  <c r="C37" s="1"/>
  <c r="G27" i="35"/>
  <c r="C28" s="1"/>
  <c r="G25" i="34"/>
  <c r="C26" s="1"/>
  <c r="G22" i="38"/>
  <c r="C23" s="1"/>
  <c r="G19" i="43"/>
  <c r="C20" s="1"/>
  <c r="G31" i="40"/>
  <c r="C32" s="1"/>
  <c r="G18" i="44"/>
  <c r="C19" s="1"/>
  <c r="G18" i="42"/>
  <c r="C19" s="1"/>
  <c r="I18"/>
  <c r="M18" s="1"/>
  <c r="I54" i="3"/>
  <c r="M54" s="1"/>
  <c r="I23" i="41"/>
  <c r="M23" s="1"/>
  <c r="I24" i="39"/>
  <c r="M24" s="1"/>
  <c r="G55" i="3"/>
  <c r="C56" s="1"/>
  <c r="G24" i="41"/>
  <c r="C25" s="1"/>
  <c r="G25" i="39"/>
  <c r="C26" s="1"/>
  <c r="I18" i="44" l="1"/>
  <c r="M18" s="1"/>
  <c r="I19" i="43"/>
  <c r="M19" s="1"/>
  <c r="I24" i="41"/>
  <c r="M24" s="1"/>
  <c r="I54" i="2"/>
  <c r="M54" s="1"/>
  <c r="G55"/>
  <c r="C56" s="1"/>
  <c r="I31" i="40"/>
  <c r="M31" s="1"/>
  <c r="I25" i="39"/>
  <c r="M25" s="1"/>
  <c r="I22" i="38"/>
  <c r="M22" s="1"/>
  <c r="I36" i="36"/>
  <c r="M36" s="1"/>
  <c r="I27" i="35"/>
  <c r="M27" s="1"/>
  <c r="I25" i="34"/>
  <c r="M25" s="1"/>
  <c r="I55" i="3"/>
  <c r="M55" s="1"/>
  <c r="G26" i="39"/>
  <c r="C27" s="1"/>
  <c r="G25" i="41"/>
  <c r="C26" s="1"/>
  <c r="G56" i="3"/>
  <c r="C57" s="1"/>
  <c r="G19" i="42"/>
  <c r="C20" s="1"/>
  <c r="G19" i="44"/>
  <c r="C20" s="1"/>
  <c r="G32" i="40"/>
  <c r="C33" s="1"/>
  <c r="G20" i="43"/>
  <c r="C21" s="1"/>
  <c r="G23" i="38"/>
  <c r="C24" s="1"/>
  <c r="G26" i="34"/>
  <c r="C27" s="1"/>
  <c r="G28" i="35"/>
  <c r="C29" s="1"/>
  <c r="G37" i="36"/>
  <c r="C38" s="1"/>
  <c r="I32" i="37"/>
  <c r="M32" s="1"/>
  <c r="G33"/>
  <c r="C34" s="1"/>
  <c r="I19" i="44" l="1"/>
  <c r="M19" s="1"/>
  <c r="I20" i="43"/>
  <c r="M20" s="1"/>
  <c r="I19" i="42"/>
  <c r="M19" s="1"/>
  <c r="I33" i="37"/>
  <c r="M33" s="1"/>
  <c r="I55" i="2"/>
  <c r="M55" s="1"/>
  <c r="G56"/>
  <c r="C57" s="1"/>
  <c r="I32" i="40"/>
  <c r="M32" s="1"/>
  <c r="I23" i="38"/>
  <c r="M23" s="1"/>
  <c r="I37" i="36"/>
  <c r="M37" s="1"/>
  <c r="I28" i="35"/>
  <c r="M28" s="1"/>
  <c r="I26" i="34"/>
  <c r="M26" s="1"/>
  <c r="G34" i="37"/>
  <c r="C35" s="1"/>
  <c r="G38" i="36"/>
  <c r="C39" s="1"/>
  <c r="G29" i="35"/>
  <c r="C30" s="1"/>
  <c r="G27" i="34"/>
  <c r="C28" s="1"/>
  <c r="G24" i="38"/>
  <c r="C25" s="1"/>
  <c r="G21" i="43"/>
  <c r="C22" s="1"/>
  <c r="G33" i="40"/>
  <c r="C34" s="1"/>
  <c r="G20" i="44"/>
  <c r="C21" s="1"/>
  <c r="G20" i="42"/>
  <c r="C21" s="1"/>
  <c r="I56" i="3"/>
  <c r="M56" s="1"/>
  <c r="I25" i="41"/>
  <c r="M25" s="1"/>
  <c r="I26" i="39"/>
  <c r="M26" s="1"/>
  <c r="G57" i="3"/>
  <c r="C58" s="1"/>
  <c r="G26" i="41"/>
  <c r="C27" s="1"/>
  <c r="G27" i="39"/>
  <c r="C28" s="1"/>
  <c r="I20" i="44" l="1"/>
  <c r="M20" s="1"/>
  <c r="I21" i="43"/>
  <c r="M21" s="1"/>
  <c r="I20" i="42"/>
  <c r="M20" s="1"/>
  <c r="I26" i="41"/>
  <c r="M26" s="1"/>
  <c r="G57" i="2"/>
  <c r="C58" s="1"/>
  <c r="I56"/>
  <c r="M56" s="1"/>
  <c r="I33" i="40"/>
  <c r="M33" s="1"/>
  <c r="I27" i="39"/>
  <c r="M27" s="1"/>
  <c r="I24" i="38"/>
  <c r="M24" s="1"/>
  <c r="I38" i="36"/>
  <c r="M38" s="1"/>
  <c r="I29" i="35"/>
  <c r="M29" s="1"/>
  <c r="I27" i="34"/>
  <c r="M27" s="1"/>
  <c r="I57" i="3"/>
  <c r="M57" s="1"/>
  <c r="G28" i="39"/>
  <c r="C29" s="1"/>
  <c r="G27" i="41"/>
  <c r="C28" s="1"/>
  <c r="G58" i="3"/>
  <c r="C59" s="1"/>
  <c r="G21" i="42"/>
  <c r="C22" s="1"/>
  <c r="G21" i="44"/>
  <c r="C22" s="1"/>
  <c r="G34" i="40"/>
  <c r="C35" s="1"/>
  <c r="G22" i="43"/>
  <c r="C23" s="1"/>
  <c r="G25" i="38"/>
  <c r="C26" s="1"/>
  <c r="G28" i="34"/>
  <c r="C29" s="1"/>
  <c r="G30" i="35"/>
  <c r="C31" s="1"/>
  <c r="G39" i="36"/>
  <c r="C40" s="1"/>
  <c r="I39"/>
  <c r="M39" s="1"/>
  <c r="I34" i="37"/>
  <c r="M34" s="1"/>
  <c r="G35"/>
  <c r="C36" s="1"/>
  <c r="I21" i="44" l="1"/>
  <c r="M21" s="1"/>
  <c r="I22" i="43"/>
  <c r="M22" s="1"/>
  <c r="I21" i="42"/>
  <c r="M21" s="1"/>
  <c r="I35" i="37"/>
  <c r="M35" s="1"/>
  <c r="I57" i="2"/>
  <c r="M57" s="1"/>
  <c r="G58"/>
  <c r="C59" s="1"/>
  <c r="I34" i="40"/>
  <c r="M34" s="1"/>
  <c r="I25" i="38"/>
  <c r="M25" s="1"/>
  <c r="I30" i="35"/>
  <c r="M30" s="1"/>
  <c r="I28" i="34"/>
  <c r="M28" s="1"/>
  <c r="G36" i="37"/>
  <c r="C37" s="1"/>
  <c r="G40" i="36"/>
  <c r="C41" s="1"/>
  <c r="I40"/>
  <c r="M40" s="1"/>
  <c r="G31" i="35"/>
  <c r="C32" s="1"/>
  <c r="G29" i="34"/>
  <c r="C30" s="1"/>
  <c r="G26" i="38"/>
  <c r="C27" s="1"/>
  <c r="G23" i="43"/>
  <c r="C24" s="1"/>
  <c r="I23"/>
  <c r="M23" s="1"/>
  <c r="G35" i="40"/>
  <c r="C36" s="1"/>
  <c r="G22" i="44"/>
  <c r="C23" s="1"/>
  <c r="G22" i="42"/>
  <c r="C23" s="1"/>
  <c r="I58" i="3"/>
  <c r="M58" s="1"/>
  <c r="I27" i="41"/>
  <c r="M27" s="1"/>
  <c r="I28" i="39"/>
  <c r="M28" s="1"/>
  <c r="G59" i="3"/>
  <c r="C60" s="1"/>
  <c r="G28" i="41"/>
  <c r="C29" s="1"/>
  <c r="G29" i="39"/>
  <c r="C30" s="1"/>
  <c r="I22" i="44" l="1"/>
  <c r="M22" s="1"/>
  <c r="I22" i="42"/>
  <c r="M22" s="1"/>
  <c r="I28" i="41"/>
  <c r="M28" s="1"/>
  <c r="G59" i="2"/>
  <c r="C60" s="1"/>
  <c r="I58"/>
  <c r="M58" s="1"/>
  <c r="I35" i="40"/>
  <c r="M35" s="1"/>
  <c r="I29" i="39"/>
  <c r="M29" s="1"/>
  <c r="I26" i="38"/>
  <c r="M26" s="1"/>
  <c r="I31" i="35"/>
  <c r="M31" s="1"/>
  <c r="I29" i="34"/>
  <c r="M29" s="1"/>
  <c r="I59" i="3"/>
  <c r="M59" s="1"/>
  <c r="G30" i="39"/>
  <c r="C31" s="1"/>
  <c r="G29" i="41"/>
  <c r="C30" s="1"/>
  <c r="G60" i="3"/>
  <c r="C61" s="1"/>
  <c r="G23" i="42"/>
  <c r="C24" s="1"/>
  <c r="I23"/>
  <c r="M23" s="1"/>
  <c r="G23" i="44"/>
  <c r="C24" s="1"/>
  <c r="G36" i="40"/>
  <c r="C37" s="1"/>
  <c r="G24" i="43"/>
  <c r="C25" s="1"/>
  <c r="G27" i="38"/>
  <c r="C28" s="1"/>
  <c r="G30" i="34"/>
  <c r="C31" s="1"/>
  <c r="G32" i="35"/>
  <c r="C33" s="1"/>
  <c r="G41" i="36"/>
  <c r="C42" s="1"/>
  <c r="I36" i="37"/>
  <c r="M36" s="1"/>
  <c r="G37"/>
  <c r="C38" s="1"/>
  <c r="I23" i="44" l="1"/>
  <c r="M23" s="1"/>
  <c r="I24" i="43"/>
  <c r="M24" s="1"/>
  <c r="I37" i="37"/>
  <c r="M37" s="1"/>
  <c r="I59" i="2"/>
  <c r="M59" s="1"/>
  <c r="G60"/>
  <c r="C61" s="1"/>
  <c r="I36" i="40"/>
  <c r="M36" s="1"/>
  <c r="I27" i="38"/>
  <c r="M27" s="1"/>
  <c r="I41" i="36"/>
  <c r="M41" s="1"/>
  <c r="I32" i="35"/>
  <c r="M32" s="1"/>
  <c r="I30" i="34"/>
  <c r="M30" s="1"/>
  <c r="G38" i="37"/>
  <c r="C39" s="1"/>
  <c r="G42" i="36"/>
  <c r="C43" s="1"/>
  <c r="G33" i="35"/>
  <c r="C34" s="1"/>
  <c r="G31" i="34"/>
  <c r="C32" s="1"/>
  <c r="G28" i="38"/>
  <c r="C29" s="1"/>
  <c r="G25" i="43"/>
  <c r="C26" s="1"/>
  <c r="G37" i="40"/>
  <c r="C38" s="1"/>
  <c r="G24" i="44"/>
  <c r="C25" s="1"/>
  <c r="G24" i="42"/>
  <c r="C25" s="1"/>
  <c r="I60" i="3"/>
  <c r="M60" s="1"/>
  <c r="I29" i="41"/>
  <c r="M29" s="1"/>
  <c r="I30" i="39"/>
  <c r="M30" s="1"/>
  <c r="G61" i="3"/>
  <c r="C62" s="1"/>
  <c r="G30" i="41"/>
  <c r="C31" s="1"/>
  <c r="G31" i="39"/>
  <c r="C32" s="1"/>
  <c r="I24" i="44" l="1"/>
  <c r="M24" s="1"/>
  <c r="I25" i="43"/>
  <c r="M25" s="1"/>
  <c r="I24" i="42"/>
  <c r="M24" s="1"/>
  <c r="I60" i="2"/>
  <c r="M60" s="1"/>
  <c r="G61"/>
  <c r="C62" s="1"/>
  <c r="I37" i="40"/>
  <c r="M37" s="1"/>
  <c r="I31" i="39"/>
  <c r="M31" s="1"/>
  <c r="I28" i="38"/>
  <c r="M28" s="1"/>
  <c r="I42" i="36"/>
  <c r="M42" s="1"/>
  <c r="I33" i="35"/>
  <c r="M33" s="1"/>
  <c r="I31" i="34"/>
  <c r="M31" s="1"/>
  <c r="I61" i="3"/>
  <c r="M61" s="1"/>
  <c r="G31" i="41"/>
  <c r="C32" s="1"/>
  <c r="G32" i="39"/>
  <c r="C33" s="1"/>
  <c r="G62" i="3"/>
  <c r="C63" s="1"/>
  <c r="G25" i="42"/>
  <c r="C26" s="1"/>
  <c r="I25"/>
  <c r="M25" s="1"/>
  <c r="G25" i="44"/>
  <c r="C26" s="1"/>
  <c r="G38" i="40"/>
  <c r="C39" s="1"/>
  <c r="G26" i="43"/>
  <c r="C27" s="1"/>
  <c r="G29" i="38"/>
  <c r="C30" s="1"/>
  <c r="G32" i="34"/>
  <c r="C33" s="1"/>
  <c r="G34" i="35"/>
  <c r="C35" s="1"/>
  <c r="G43" i="36"/>
  <c r="C44" s="1"/>
  <c r="I30" i="41"/>
  <c r="M30" s="1"/>
  <c r="I38" i="37"/>
  <c r="M38" s="1"/>
  <c r="G39"/>
  <c r="C40" s="1"/>
  <c r="I25" i="44" l="1"/>
  <c r="M25" s="1"/>
  <c r="I26" i="43"/>
  <c r="M26" s="1"/>
  <c r="I31" i="41"/>
  <c r="M31" s="1"/>
  <c r="I61" i="2"/>
  <c r="M61" s="1"/>
  <c r="G62"/>
  <c r="C63" s="1"/>
  <c r="I38" i="40"/>
  <c r="M38" s="1"/>
  <c r="I29" i="38"/>
  <c r="M29" s="1"/>
  <c r="I43" i="36"/>
  <c r="M43" s="1"/>
  <c r="I34" i="35"/>
  <c r="M34" s="1"/>
  <c r="I32" i="34"/>
  <c r="M32" s="1"/>
  <c r="G40" i="37"/>
  <c r="C41" s="1"/>
  <c r="G44" i="36"/>
  <c r="C45" s="1"/>
  <c r="G35" i="35"/>
  <c r="C36" s="1"/>
  <c r="I35"/>
  <c r="M35" s="1"/>
  <c r="G33" i="34"/>
  <c r="C34" s="1"/>
  <c r="G30" i="38"/>
  <c r="C31" s="1"/>
  <c r="G27" i="43"/>
  <c r="C28" s="1"/>
  <c r="G39" i="40"/>
  <c r="C40" s="1"/>
  <c r="G26" i="44"/>
  <c r="C27" s="1"/>
  <c r="G26" i="42"/>
  <c r="C27" s="1"/>
  <c r="I26"/>
  <c r="M26" s="1"/>
  <c r="G32" i="41"/>
  <c r="C33" s="1"/>
  <c r="I32"/>
  <c r="M32" s="1"/>
  <c r="I39" i="37"/>
  <c r="M39" s="1"/>
  <c r="I62" i="3"/>
  <c r="M62" s="1"/>
  <c r="I32" i="39"/>
  <c r="M32" s="1"/>
  <c r="G63" i="3"/>
  <c r="C64" s="1"/>
  <c r="G33" i="39"/>
  <c r="C34" s="1"/>
  <c r="I26" i="44" l="1"/>
  <c r="M26" s="1"/>
  <c r="I27" i="43"/>
  <c r="M27" s="1"/>
  <c r="I62" i="2"/>
  <c r="M62" s="1"/>
  <c r="G63"/>
  <c r="C64" s="1"/>
  <c r="I39" i="40"/>
  <c r="M39" s="1"/>
  <c r="I33" i="39"/>
  <c r="M33" s="1"/>
  <c r="I30" i="38"/>
  <c r="M30" s="1"/>
  <c r="I44" i="36"/>
  <c r="M44" s="1"/>
  <c r="I33" i="34"/>
  <c r="M33" s="1"/>
  <c r="I63" i="3"/>
  <c r="M63" s="1"/>
  <c r="G34" i="39"/>
  <c r="C35" s="1"/>
  <c r="G64" i="3"/>
  <c r="C65" s="1"/>
  <c r="G33" i="41"/>
  <c r="C34" s="1"/>
  <c r="I33"/>
  <c r="M33" s="1"/>
  <c r="G27" i="42"/>
  <c r="C28" s="1"/>
  <c r="G27" i="44"/>
  <c r="C28" s="1"/>
  <c r="I27"/>
  <c r="M27" s="1"/>
  <c r="G40" i="40"/>
  <c r="C41" s="1"/>
  <c r="G28" i="43"/>
  <c r="C29" s="1"/>
  <c r="I28"/>
  <c r="M28" s="1"/>
  <c r="G31" i="38"/>
  <c r="C32" s="1"/>
  <c r="I31"/>
  <c r="M31" s="1"/>
  <c r="G34" i="34"/>
  <c r="C35" s="1"/>
  <c r="G36" i="35"/>
  <c r="C37" s="1"/>
  <c r="I36"/>
  <c r="M36" s="1"/>
  <c r="G45" i="36"/>
  <c r="C46" s="1"/>
  <c r="I40" i="37"/>
  <c r="M40" s="1"/>
  <c r="G41"/>
  <c r="C42" s="1"/>
  <c r="I27" i="42" l="1"/>
  <c r="M27" s="1"/>
  <c r="I41" i="37"/>
  <c r="M41" s="1"/>
  <c r="I63" i="2"/>
  <c r="M63" s="1"/>
  <c r="G64"/>
  <c r="C65" s="1"/>
  <c r="G65" s="1"/>
  <c r="C66" s="1"/>
  <c r="G66" s="1"/>
  <c r="I40" i="40"/>
  <c r="M40" s="1"/>
  <c r="I45" i="36"/>
  <c r="M45" s="1"/>
  <c r="I34" i="34"/>
  <c r="M34" s="1"/>
  <c r="I64" i="3"/>
  <c r="M64" s="1"/>
  <c r="G42" i="37"/>
  <c r="C43" s="1"/>
  <c r="G46" i="36"/>
  <c r="C47" s="1"/>
  <c r="G37" i="35"/>
  <c r="C38" s="1"/>
  <c r="G35" i="34"/>
  <c r="C36" s="1"/>
  <c r="I35"/>
  <c r="M35" s="1"/>
  <c r="G32" i="38"/>
  <c r="C33" s="1"/>
  <c r="G29" i="43"/>
  <c r="C30" s="1"/>
  <c r="G41" i="40"/>
  <c r="C42" s="1"/>
  <c r="G28" i="44"/>
  <c r="C29" s="1"/>
  <c r="G28" i="42"/>
  <c r="C29" s="1"/>
  <c r="I28"/>
  <c r="M28" s="1"/>
  <c r="G34" i="41"/>
  <c r="C35" s="1"/>
  <c r="G65" i="3"/>
  <c r="C66" s="1"/>
  <c r="I34" i="39"/>
  <c r="M34" s="1"/>
  <c r="G35"/>
  <c r="C36" s="1"/>
  <c r="I28" i="44" l="1"/>
  <c r="M28" s="1"/>
  <c r="I29" i="43"/>
  <c r="M29" s="1"/>
  <c r="I34" i="41"/>
  <c r="M34" s="1"/>
  <c r="I66" i="2"/>
  <c r="M66" s="1"/>
  <c r="C67"/>
  <c r="G67" s="1"/>
  <c r="I64"/>
  <c r="M64" s="1"/>
  <c r="I65"/>
  <c r="I41" i="40"/>
  <c r="M41" s="1"/>
  <c r="I35" i="39"/>
  <c r="M35" s="1"/>
  <c r="I32" i="38"/>
  <c r="M32" s="1"/>
  <c r="I46" i="36"/>
  <c r="M46" s="1"/>
  <c r="I37" i="35"/>
  <c r="M37" s="1"/>
  <c r="G36" i="39"/>
  <c r="G35" i="41"/>
  <c r="C36" s="1"/>
  <c r="I35"/>
  <c r="M35" s="1"/>
  <c r="G29" i="42"/>
  <c r="C30" s="1"/>
  <c r="G29" i="44"/>
  <c r="G42" i="40"/>
  <c r="I42" s="1"/>
  <c r="G30" i="43"/>
  <c r="C31" s="1"/>
  <c r="G33" i="38"/>
  <c r="C34" s="1"/>
  <c r="G36" i="34"/>
  <c r="G38" i="35"/>
  <c r="G47" i="36"/>
  <c r="C48" s="1"/>
  <c r="I65" i="3"/>
  <c r="M65" s="1"/>
  <c r="I42" i="37"/>
  <c r="M42" s="1"/>
  <c r="G66" i="3"/>
  <c r="C67" s="1"/>
  <c r="G43" i="37"/>
  <c r="I29" i="44" l="1"/>
  <c r="M29" s="1"/>
  <c r="C30"/>
  <c r="I30" i="43"/>
  <c r="M30" s="1"/>
  <c r="I29" i="42"/>
  <c r="M29" s="1"/>
  <c r="I43" i="37"/>
  <c r="C44"/>
  <c r="M65" i="2"/>
  <c r="I67"/>
  <c r="M67" s="1"/>
  <c r="C68"/>
  <c r="G68" s="1"/>
  <c r="I68" s="1"/>
  <c r="I36" i="39"/>
  <c r="M36" s="1"/>
  <c r="C37"/>
  <c r="I33" i="38"/>
  <c r="M33" s="1"/>
  <c r="I47" i="36"/>
  <c r="M47" s="1"/>
  <c r="G48"/>
  <c r="C49" s="1"/>
  <c r="I38" i="35"/>
  <c r="C39"/>
  <c r="I36" i="34"/>
  <c r="M36" s="1"/>
  <c r="C37"/>
  <c r="G67" i="3"/>
  <c r="C68" s="1"/>
  <c r="I66"/>
  <c r="M66" s="1"/>
  <c r="G34" i="38"/>
  <c r="I34" s="1"/>
  <c r="G31" i="43"/>
  <c r="C32" s="1"/>
  <c r="I31"/>
  <c r="M31" s="1"/>
  <c r="G30" i="42"/>
  <c r="I30" s="1"/>
  <c r="G36" i="41"/>
  <c r="C37" s="1"/>
  <c r="G30" i="44" l="1"/>
  <c r="C31" s="1"/>
  <c r="G32" i="43"/>
  <c r="C33" s="1"/>
  <c r="I32"/>
  <c r="M32" s="1"/>
  <c r="I36" i="41"/>
  <c r="G37"/>
  <c r="C38" s="1"/>
  <c r="I37"/>
  <c r="M43" i="37"/>
  <c r="G44"/>
  <c r="C45" s="1"/>
  <c r="M68" i="2"/>
  <c r="G37" i="39"/>
  <c r="C38" s="1"/>
  <c r="I48" i="36"/>
  <c r="M48" s="1"/>
  <c r="G49"/>
  <c r="C50" s="1"/>
  <c r="M38" i="35"/>
  <c r="G39"/>
  <c r="C40" s="1"/>
  <c r="G37" i="34"/>
  <c r="C38" s="1"/>
  <c r="I67" i="3"/>
  <c r="M67" s="1"/>
  <c r="G68"/>
  <c r="C69" s="1"/>
  <c r="M38" i="42"/>
  <c r="M42" i="38"/>
  <c r="I30" i="44" l="1"/>
  <c r="M30" s="1"/>
  <c r="G31"/>
  <c r="C32" s="1"/>
  <c r="G32" s="1"/>
  <c r="G33" i="43"/>
  <c r="C34" s="1"/>
  <c r="G34" s="1"/>
  <c r="I33"/>
  <c r="M33" s="1"/>
  <c r="G38" i="41"/>
  <c r="C39" s="1"/>
  <c r="G39" s="1"/>
  <c r="I38"/>
  <c r="G45" i="37"/>
  <c r="C46" s="1"/>
  <c r="G46" s="1"/>
  <c r="I46" s="1"/>
  <c r="M46" s="1"/>
  <c r="I44"/>
  <c r="M44" s="1"/>
  <c r="G38" i="39"/>
  <c r="C39" s="1"/>
  <c r="G39" s="1"/>
  <c r="I39" s="1"/>
  <c r="M39" s="1"/>
  <c r="I37"/>
  <c r="M37" s="1"/>
  <c r="I49" i="36"/>
  <c r="M49" s="1"/>
  <c r="G50"/>
  <c r="G40" i="35"/>
  <c r="C41" s="1"/>
  <c r="G41" s="1"/>
  <c r="I39"/>
  <c r="M39" s="1"/>
  <c r="I37" i="34"/>
  <c r="M37" s="1"/>
  <c r="G38"/>
  <c r="C39" s="1"/>
  <c r="I68" i="3"/>
  <c r="M68" s="1"/>
  <c r="G69"/>
  <c r="I69" s="1"/>
  <c r="M69" s="1"/>
  <c r="I31" i="44" l="1"/>
  <c r="M31" s="1"/>
  <c r="I32"/>
  <c r="M32" s="1"/>
  <c r="I34" i="43"/>
  <c r="M34" s="1"/>
  <c r="I39" i="41"/>
  <c r="I45" i="37"/>
  <c r="M45" s="1"/>
  <c r="I38" i="39"/>
  <c r="M38" s="1"/>
  <c r="I50" i="36"/>
  <c r="M50" s="1"/>
  <c r="I41" i="35"/>
  <c r="M41" s="1"/>
  <c r="I40"/>
  <c r="M40" s="1"/>
  <c r="G39" i="34"/>
  <c r="I38"/>
  <c r="M38" s="1"/>
  <c r="I39" l="1"/>
  <c r="M39" s="1"/>
</calcChain>
</file>

<file path=xl/sharedStrings.xml><?xml version="1.0" encoding="utf-8"?>
<sst xmlns="http://schemas.openxmlformats.org/spreadsheetml/2006/main" count="1015" uniqueCount="113">
  <si>
    <t>FERC 390</t>
  </si>
  <si>
    <t xml:space="preserve"> </t>
  </si>
  <si>
    <t>Loc 8201</t>
  </si>
  <si>
    <t>Wholly Owned</t>
  </si>
  <si>
    <t>Vntg</t>
  </si>
  <si>
    <t>Beginning</t>
  </si>
  <si>
    <t>Addition/</t>
  </si>
  <si>
    <t>Ending</t>
  </si>
  <si>
    <t>Average</t>
  </si>
  <si>
    <t>Depr</t>
  </si>
  <si>
    <t>$</t>
  </si>
  <si>
    <t>Yr</t>
  </si>
  <si>
    <t>Balance</t>
  </si>
  <si>
    <t>Retirement</t>
  </si>
  <si>
    <t>Depr Base</t>
  </si>
  <si>
    <t>Rates</t>
  </si>
  <si>
    <t>-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</si>
  <si>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</si>
  <si>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</si>
  <si>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</si>
  <si>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</si>
  <si>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</si>
  <si>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</si>
  <si>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</si>
  <si>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</si>
  <si>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</si>
  <si>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</si>
  <si>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</si>
  <si>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</si>
  <si>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</si>
  <si>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</si>
  <si>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</si>
  <si>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</si>
  <si>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</si>
  <si>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</si>
  <si>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</si>
  <si>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</si>
  <si>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</si>
  <si>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</si>
  <si>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</si>
  <si>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</si>
  <si>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</si>
  <si>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</si>
  <si>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</si>
  <si>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</si>
  <si>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</si>
  <si>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</si>
  <si>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</si>
  <si>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</si>
  <si>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</si>
  <si>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</si>
  <si>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</si>
  <si>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</si>
  <si>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</si>
  <si>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</si>
  <si>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</si>
  <si>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</si>
  <si>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</si>
  <si>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</si>
  <si>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</si>
  <si>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</si>
  <si>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</si>
  <si>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</si>
  <si>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</si>
  <si>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</si>
  <si>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</si>
  <si>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</si>
  <si>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</si>
  <si>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</si>
  <si>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</si>
  <si>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</si>
  <si>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</si>
  <si>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</si>
  <si>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</si>
  <si>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Net Book w/o Land</t>
  </si>
  <si>
    <t>Land</t>
  </si>
  <si>
    <t>Net Book w/ Land</t>
  </si>
  <si>
    <t>Loc 8204</t>
  </si>
  <si>
    <t>Net Book w/Land</t>
  </si>
  <si>
    <t>Chase Street Facility</t>
  </si>
  <si>
    <t>Loc 8211</t>
  </si>
  <si>
    <t>Panama City District Office</t>
  </si>
  <si>
    <t>Loc 8212</t>
  </si>
  <si>
    <t>Pine Forest Facility</t>
  </si>
  <si>
    <t>Loc 8213</t>
  </si>
  <si>
    <t>Crestview Warehouse</t>
  </si>
  <si>
    <t>Loc 8214</t>
  </si>
  <si>
    <t>Ft. Walton WRHS/SERV Building</t>
  </si>
  <si>
    <t>Loc 8215</t>
  </si>
  <si>
    <t>Ft. Walton District Office</t>
  </si>
  <si>
    <t>Loc 8220</t>
  </si>
  <si>
    <t>Defuniak Springs Facility</t>
  </si>
  <si>
    <t>Loc 8223</t>
  </si>
  <si>
    <t>Niceville Office</t>
  </si>
  <si>
    <t>Loc 8227</t>
  </si>
  <si>
    <t>Loc 8245</t>
  </si>
  <si>
    <t>2006</t>
  </si>
  <si>
    <t>2007</t>
  </si>
  <si>
    <t>Loc 8217</t>
  </si>
  <si>
    <t>Chipley District Office</t>
  </si>
  <si>
    <t>Loc 8218</t>
  </si>
  <si>
    <t>Crestview District Office</t>
  </si>
  <si>
    <t>Loc 8224</t>
  </si>
  <si>
    <t>Milton District Office</t>
  </si>
  <si>
    <t>Bayfront Corporate Office</t>
  </si>
  <si>
    <t>Pensacola General Warehouse (55 N. Q Street)</t>
  </si>
  <si>
    <t>2008</t>
  </si>
  <si>
    <t>2009</t>
  </si>
  <si>
    <t>2010</t>
  </si>
  <si>
    <t>4/30/10</t>
  </si>
  <si>
    <t>5/18/10 jla</t>
  </si>
  <si>
    <t>CLOSED LOCATION - ZERO ASSETS ON THE BOOKS</t>
  </si>
  <si>
    <t>Pensacola District Office (Pace  Blvd.)</t>
  </si>
</sst>
</file>

<file path=xl/styles.xml><?xml version="1.0" encoding="utf-8"?>
<styleSheet xmlns="http://schemas.openxmlformats.org/spreadsheetml/2006/main">
  <numFmts count="2">
    <numFmt numFmtId="164" formatCode="0.00_)"/>
    <numFmt numFmtId="165" formatCode="#,##0.0000_);\(#,##0.0000\)"/>
  </numFmts>
  <fonts count="7">
    <font>
      <sz val="10"/>
      <name val="Arial"/>
    </font>
    <font>
      <sz val="12"/>
      <name val="Arial MT"/>
    </font>
    <font>
      <sz val="8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u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17">
    <xf numFmtId="0" fontId="0" fillId="0" borderId="0" xfId="0"/>
    <xf numFmtId="0" fontId="3" fillId="0" borderId="0" xfId="0" applyFont="1"/>
    <xf numFmtId="39" fontId="4" fillId="0" borderId="0" xfId="1" applyNumberFormat="1" applyFont="1" applyProtection="1"/>
    <xf numFmtId="39" fontId="4" fillId="0" borderId="0" xfId="1" applyNumberFormat="1" applyFont="1" applyAlignment="1" applyProtection="1">
      <alignment horizontal="center"/>
    </xf>
    <xf numFmtId="165" fontId="4" fillId="0" borderId="0" xfId="1" applyNumberFormat="1" applyFont="1" applyProtection="1"/>
    <xf numFmtId="39" fontId="4" fillId="0" borderId="0" xfId="1" applyNumberFormat="1" applyFont="1" applyAlignment="1" applyProtection="1">
      <alignment horizontal="right"/>
    </xf>
    <xf numFmtId="39" fontId="4" fillId="0" borderId="0" xfId="1" applyNumberFormat="1" applyFont="1" applyBorder="1" applyProtection="1"/>
    <xf numFmtId="39" fontId="4" fillId="0" borderId="1" xfId="1" applyNumberFormat="1" applyFont="1" applyBorder="1" applyProtection="1"/>
    <xf numFmtId="39" fontId="4" fillId="0" borderId="0" xfId="1" applyNumberFormat="1" applyFont="1" applyAlignment="1" applyProtection="1">
      <alignment horizontal="left"/>
    </xf>
    <xf numFmtId="39" fontId="4" fillId="0" borderId="0" xfId="1" quotePrefix="1" applyNumberFormat="1" applyFont="1" applyAlignment="1" applyProtection="1">
      <alignment horizontal="right"/>
    </xf>
    <xf numFmtId="39" fontId="4" fillId="0" borderId="0" xfId="1" applyNumberFormat="1" applyFont="1" applyAlignment="1" applyProtection="1">
      <alignment horizontal="fill"/>
    </xf>
    <xf numFmtId="39" fontId="3" fillId="0" borderId="0" xfId="0" applyNumberFormat="1" applyFont="1"/>
    <xf numFmtId="39" fontId="5" fillId="0" borderId="0" xfId="1" applyNumberFormat="1" applyFont="1" applyAlignment="1" applyProtection="1">
      <alignment horizontal="center"/>
    </xf>
    <xf numFmtId="39" fontId="4" fillId="0" borderId="0" xfId="1" quotePrefix="1" applyNumberFormat="1" applyFont="1" applyProtection="1"/>
    <xf numFmtId="39" fontId="6" fillId="0" borderId="0" xfId="1" applyNumberFormat="1" applyFont="1" applyBorder="1" applyProtection="1"/>
    <xf numFmtId="39" fontId="4" fillId="0" borderId="2" xfId="1" applyNumberFormat="1" applyFont="1" applyBorder="1" applyProtection="1"/>
    <xf numFmtId="39" fontId="4" fillId="2" borderId="0" xfId="1" applyNumberFormat="1" applyFont="1" applyFill="1" applyProtection="1"/>
  </cellXfs>
  <cellStyles count="2">
    <cellStyle name="Normal" xfId="0" builtinId="0"/>
    <cellStyle name="Normal_FERC39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  <pageSetUpPr fitToPage="1"/>
  </sheetPr>
  <dimension ref="A1:M74"/>
  <sheetViews>
    <sheetView tabSelected="1" topLeftCell="A43" zoomScaleNormal="100" workbookViewId="0">
      <selection activeCell="M72" sqref="M72"/>
    </sheetView>
  </sheetViews>
  <sheetFormatPr defaultRowHeight="12.75"/>
  <cols>
    <col min="1" max="1" width="7.5703125" style="1" bestFit="1" customWidth="1"/>
    <col min="2" max="2" width="2.85546875" style="1" customWidth="1"/>
    <col min="3" max="3" width="15.140625" style="1" bestFit="1" customWidth="1"/>
    <col min="4" max="4" width="2.140625" style="1" customWidth="1"/>
    <col min="5" max="5" width="15.28515625" style="1" customWidth="1"/>
    <col min="6" max="6" width="2" style="1" bestFit="1" customWidth="1"/>
    <col min="7" max="7" width="15.140625" style="1" bestFit="1" customWidth="1"/>
    <col min="8" max="8" width="1.85546875" style="1" customWidth="1"/>
    <col min="9" max="9" width="18.5703125" style="1" bestFit="1" customWidth="1"/>
    <col min="10" max="10" width="2" style="1" bestFit="1" customWidth="1"/>
    <col min="11" max="11" width="10.42578125" style="1" bestFit="1" customWidth="1"/>
    <col min="12" max="12" width="2" style="1" bestFit="1" customWidth="1"/>
    <col min="13" max="13" width="13.42578125" style="1" bestFit="1" customWidth="1"/>
    <col min="14" max="16384" width="9.140625" style="1"/>
  </cols>
  <sheetData>
    <row r="1" spans="1:13">
      <c r="B1" s="2"/>
      <c r="C1" s="2" t="s">
        <v>0</v>
      </c>
      <c r="D1" s="2"/>
      <c r="E1" s="2" t="s">
        <v>105</v>
      </c>
      <c r="F1" s="2"/>
      <c r="G1" s="2"/>
      <c r="H1" s="2"/>
      <c r="I1" s="2"/>
      <c r="J1" s="2"/>
      <c r="K1" s="2" t="s">
        <v>1</v>
      </c>
      <c r="L1" s="2" t="s">
        <v>1</v>
      </c>
      <c r="M1" s="2"/>
    </row>
    <row r="2" spans="1:13">
      <c r="B2" s="2"/>
      <c r="C2" s="2" t="s">
        <v>2</v>
      </c>
      <c r="D2" s="2"/>
      <c r="E2" s="2" t="s">
        <v>3</v>
      </c>
      <c r="F2" s="2"/>
      <c r="G2" s="2"/>
      <c r="H2" s="2"/>
      <c r="I2" s="2"/>
      <c r="J2" s="2"/>
      <c r="K2" s="2" t="s">
        <v>1</v>
      </c>
      <c r="L2" s="2"/>
      <c r="M2" s="2"/>
    </row>
    <row r="3" spans="1:13">
      <c r="B3" s="2"/>
      <c r="D3" s="2"/>
      <c r="E3" s="2"/>
      <c r="F3" s="2" t="s">
        <v>1</v>
      </c>
      <c r="G3" s="2" t="s">
        <v>1</v>
      </c>
      <c r="H3" s="2"/>
      <c r="I3" s="2"/>
      <c r="J3" s="2"/>
      <c r="K3" s="2"/>
      <c r="L3" s="2"/>
      <c r="M3" s="2"/>
    </row>
    <row r="4" spans="1:13">
      <c r="A4" s="2" t="s">
        <v>4</v>
      </c>
      <c r="B4" s="2"/>
      <c r="C4" s="3" t="s">
        <v>5</v>
      </c>
      <c r="D4" s="2"/>
      <c r="E4" s="3" t="s">
        <v>6</v>
      </c>
      <c r="F4" s="2"/>
      <c r="G4" s="3" t="s">
        <v>7</v>
      </c>
      <c r="H4" s="2"/>
      <c r="I4" s="3" t="s">
        <v>8</v>
      </c>
      <c r="J4" s="2"/>
      <c r="K4" s="3" t="s">
        <v>9</v>
      </c>
      <c r="L4" s="2"/>
      <c r="M4" s="3" t="s">
        <v>10</v>
      </c>
    </row>
    <row r="5" spans="1:13">
      <c r="A5" s="2" t="s">
        <v>11</v>
      </c>
      <c r="B5" s="2"/>
      <c r="C5" s="3" t="s">
        <v>12</v>
      </c>
      <c r="D5" s="2"/>
      <c r="E5" s="3" t="s">
        <v>13</v>
      </c>
      <c r="F5" s="2"/>
      <c r="G5" s="3" t="s">
        <v>12</v>
      </c>
      <c r="H5" s="2"/>
      <c r="I5" s="3" t="s">
        <v>14</v>
      </c>
      <c r="J5" s="2"/>
      <c r="K5" s="3" t="s">
        <v>15</v>
      </c>
      <c r="L5" s="2"/>
      <c r="M5" s="3" t="s">
        <v>9</v>
      </c>
    </row>
    <row r="6" spans="1:13">
      <c r="A6" s="2"/>
      <c r="B6" s="2"/>
      <c r="C6" s="2"/>
      <c r="D6" s="2"/>
      <c r="E6" s="2" t="s">
        <v>1</v>
      </c>
      <c r="F6" s="2"/>
      <c r="G6" s="2"/>
      <c r="H6" s="2"/>
      <c r="I6" s="2"/>
      <c r="J6" s="2"/>
      <c r="K6" s="2"/>
      <c r="L6" s="2"/>
      <c r="M6" s="2"/>
    </row>
    <row r="7" spans="1:13">
      <c r="A7" s="2" t="s">
        <v>17</v>
      </c>
      <c r="B7" s="2"/>
      <c r="C7" s="2">
        <v>0</v>
      </c>
      <c r="D7" s="2"/>
      <c r="E7" s="5">
        <v>267117.5</v>
      </c>
      <c r="F7" s="2"/>
      <c r="G7" s="2">
        <f t="shared" ref="G7:G17" si="0">C7+E7</f>
        <v>267117.5</v>
      </c>
      <c r="H7" s="2"/>
      <c r="I7" s="2">
        <f t="shared" ref="I7:I17" si="1">C7/2+G7/2</f>
        <v>133558.75</v>
      </c>
      <c r="J7" s="2"/>
      <c r="K7" s="4">
        <v>3.2300000000000002E-2</v>
      </c>
      <c r="L7" s="2"/>
      <c r="M7" s="2">
        <f t="shared" ref="M7:M17" si="2">ROUND((+I7*K7),2)</f>
        <v>4313.95</v>
      </c>
    </row>
    <row r="8" spans="1:13">
      <c r="A8" s="2" t="s">
        <v>18</v>
      </c>
      <c r="B8" s="2"/>
      <c r="C8" s="2">
        <f t="shared" ref="C8:C17" si="3">G7</f>
        <v>267117.5</v>
      </c>
      <c r="D8" s="2"/>
      <c r="E8" s="5">
        <v>355.56</v>
      </c>
      <c r="F8" s="2"/>
      <c r="G8" s="2">
        <f t="shared" si="0"/>
        <v>267473.06</v>
      </c>
      <c r="H8" s="2"/>
      <c r="I8" s="2">
        <f t="shared" si="1"/>
        <v>267295.28000000003</v>
      </c>
      <c r="J8" s="2"/>
      <c r="K8" s="4">
        <v>3.2300000000000002E-2</v>
      </c>
      <c r="L8" s="2"/>
      <c r="M8" s="2">
        <f t="shared" si="2"/>
        <v>8633.64</v>
      </c>
    </row>
    <row r="9" spans="1:13">
      <c r="A9" s="2" t="s">
        <v>19</v>
      </c>
      <c r="B9" s="2"/>
      <c r="C9" s="2">
        <f t="shared" si="3"/>
        <v>267473.06</v>
      </c>
      <c r="D9" s="2"/>
      <c r="E9" s="5">
        <v>772.28</v>
      </c>
      <c r="F9" s="2"/>
      <c r="G9" s="2">
        <f t="shared" si="0"/>
        <v>268245.34000000003</v>
      </c>
      <c r="H9" s="2"/>
      <c r="I9" s="2">
        <f t="shared" si="1"/>
        <v>267859.20000000001</v>
      </c>
      <c r="J9" s="2"/>
      <c r="K9" s="4">
        <v>3.2300000000000002E-2</v>
      </c>
      <c r="L9" s="2"/>
      <c r="M9" s="2">
        <f t="shared" si="2"/>
        <v>8651.85</v>
      </c>
    </row>
    <row r="10" spans="1:13">
      <c r="A10" s="2" t="s">
        <v>20</v>
      </c>
      <c r="B10" s="2"/>
      <c r="C10" s="2">
        <f t="shared" si="3"/>
        <v>268245.34000000003</v>
      </c>
      <c r="D10" s="2"/>
      <c r="E10" s="2">
        <v>6996.83</v>
      </c>
      <c r="F10" s="2"/>
      <c r="G10" s="2">
        <f t="shared" si="0"/>
        <v>275242.17000000004</v>
      </c>
      <c r="H10" s="2"/>
      <c r="I10" s="2">
        <f t="shared" si="1"/>
        <v>271743.755</v>
      </c>
      <c r="J10" s="2"/>
      <c r="K10" s="4">
        <v>3.4599999999999999E-2</v>
      </c>
      <c r="L10" s="2"/>
      <c r="M10" s="2">
        <f t="shared" si="2"/>
        <v>9402.33</v>
      </c>
    </row>
    <row r="11" spans="1:13">
      <c r="A11" s="2" t="s">
        <v>21</v>
      </c>
      <c r="B11" s="2"/>
      <c r="C11" s="2">
        <f t="shared" si="3"/>
        <v>275242.17000000004</v>
      </c>
      <c r="D11" s="2"/>
      <c r="E11" s="2">
        <v>380.96</v>
      </c>
      <c r="F11" s="2"/>
      <c r="G11" s="2">
        <f t="shared" si="0"/>
        <v>275623.13000000006</v>
      </c>
      <c r="H11" s="2"/>
      <c r="I11" s="2">
        <f t="shared" si="1"/>
        <v>275432.65000000002</v>
      </c>
      <c r="J11" s="2"/>
      <c r="K11" s="4">
        <v>3.4200000000000001E-2</v>
      </c>
      <c r="L11" s="2"/>
      <c r="M11" s="2">
        <f t="shared" si="2"/>
        <v>9419.7999999999993</v>
      </c>
    </row>
    <row r="12" spans="1:13">
      <c r="A12" s="2" t="s">
        <v>22</v>
      </c>
      <c r="B12" s="2"/>
      <c r="C12" s="2">
        <f t="shared" si="3"/>
        <v>275623.13000000006</v>
      </c>
      <c r="D12" s="2"/>
      <c r="E12" s="2"/>
      <c r="F12" s="2"/>
      <c r="G12" s="2">
        <f t="shared" si="0"/>
        <v>275623.13000000006</v>
      </c>
      <c r="H12" s="2"/>
      <c r="I12" s="2">
        <f t="shared" si="1"/>
        <v>275623.13000000006</v>
      </c>
      <c r="J12" s="2"/>
      <c r="K12" s="4">
        <v>3.4300000000000004E-2</v>
      </c>
      <c r="L12" s="2"/>
      <c r="M12" s="2">
        <f t="shared" si="2"/>
        <v>9453.8700000000008</v>
      </c>
    </row>
    <row r="13" spans="1:13">
      <c r="A13" s="2" t="s">
        <v>23</v>
      </c>
      <c r="B13" s="2"/>
      <c r="C13" s="2">
        <f t="shared" si="3"/>
        <v>275623.13000000006</v>
      </c>
      <c r="D13" s="2"/>
      <c r="E13" s="2">
        <v>4472.91</v>
      </c>
      <c r="F13" s="2"/>
      <c r="G13" s="2">
        <f t="shared" si="0"/>
        <v>280096.04000000004</v>
      </c>
      <c r="H13" s="2"/>
      <c r="I13" s="2">
        <f t="shared" si="1"/>
        <v>277859.58500000008</v>
      </c>
      <c r="J13" s="2"/>
      <c r="K13" s="4">
        <v>3.5500000000000004E-2</v>
      </c>
      <c r="L13" s="2"/>
      <c r="M13" s="2">
        <f t="shared" si="2"/>
        <v>9864.02</v>
      </c>
    </row>
    <row r="14" spans="1:13">
      <c r="A14" s="2" t="s">
        <v>24</v>
      </c>
      <c r="B14" s="2"/>
      <c r="C14" s="2">
        <f t="shared" si="3"/>
        <v>280096.04000000004</v>
      </c>
      <c r="D14" s="2"/>
      <c r="E14" s="2">
        <v>55.03</v>
      </c>
      <c r="F14" s="2"/>
      <c r="G14" s="2">
        <f t="shared" si="0"/>
        <v>280151.07000000007</v>
      </c>
      <c r="H14" s="2"/>
      <c r="I14" s="2">
        <f t="shared" si="1"/>
        <v>280123.55500000005</v>
      </c>
      <c r="J14" s="2"/>
      <c r="K14" s="4">
        <v>3.5500000000000004E-2</v>
      </c>
      <c r="L14" s="2"/>
      <c r="M14" s="2">
        <f t="shared" si="2"/>
        <v>9944.39</v>
      </c>
    </row>
    <row r="15" spans="1:13">
      <c r="A15" s="2" t="s">
        <v>25</v>
      </c>
      <c r="B15" s="2"/>
      <c r="C15" s="2">
        <f t="shared" si="3"/>
        <v>280151.07000000007</v>
      </c>
      <c r="D15" s="2"/>
      <c r="E15" s="2">
        <v>507.23</v>
      </c>
      <c r="F15" s="2"/>
      <c r="G15" s="2">
        <f t="shared" si="0"/>
        <v>280658.30000000005</v>
      </c>
      <c r="H15" s="2"/>
      <c r="I15" s="2">
        <f t="shared" si="1"/>
        <v>280404.68500000006</v>
      </c>
      <c r="J15" s="2"/>
      <c r="K15" s="4">
        <v>3.5500000000000004E-2</v>
      </c>
      <c r="L15" s="2"/>
      <c r="M15" s="2">
        <f t="shared" si="2"/>
        <v>9954.3700000000008</v>
      </c>
    </row>
    <row r="16" spans="1:13">
      <c r="A16" s="2" t="s">
        <v>26</v>
      </c>
      <c r="B16" s="2"/>
      <c r="C16" s="2">
        <f t="shared" si="3"/>
        <v>280658.30000000005</v>
      </c>
      <c r="D16" s="2"/>
      <c r="E16" s="2"/>
      <c r="F16" s="2"/>
      <c r="G16" s="2">
        <f t="shared" si="0"/>
        <v>280658.30000000005</v>
      </c>
      <c r="H16" s="2"/>
      <c r="I16" s="2">
        <f t="shared" si="1"/>
        <v>280658.30000000005</v>
      </c>
      <c r="J16" s="2"/>
      <c r="K16" s="4">
        <v>3.2100000000000004E-2</v>
      </c>
      <c r="L16" s="2"/>
      <c r="M16" s="2">
        <f t="shared" si="2"/>
        <v>9009.1299999999992</v>
      </c>
    </row>
    <row r="17" spans="1:13">
      <c r="A17" s="2" t="s">
        <v>27</v>
      </c>
      <c r="B17" s="2"/>
      <c r="C17" s="2">
        <f t="shared" si="3"/>
        <v>280658.30000000005</v>
      </c>
      <c r="D17" s="2"/>
      <c r="E17" s="2"/>
      <c r="F17" s="2"/>
      <c r="G17" s="2">
        <f t="shared" si="0"/>
        <v>280658.30000000005</v>
      </c>
      <c r="H17" s="2"/>
      <c r="I17" s="2">
        <f t="shared" si="1"/>
        <v>280658.30000000005</v>
      </c>
      <c r="J17" s="2"/>
      <c r="K17" s="4">
        <v>3.04E-2</v>
      </c>
      <c r="L17" s="2"/>
      <c r="M17" s="2">
        <f t="shared" si="2"/>
        <v>8532.01</v>
      </c>
    </row>
    <row r="18" spans="1:13">
      <c r="A18" s="2" t="s">
        <v>28</v>
      </c>
      <c r="B18" s="2"/>
      <c r="C18" s="2">
        <f>G17</f>
        <v>280658.30000000005</v>
      </c>
      <c r="D18" s="2"/>
      <c r="E18" s="2">
        <v>-484.7</v>
      </c>
      <c r="F18" s="2"/>
      <c r="G18" s="2">
        <f t="shared" ref="G18:G27" si="4">C18+E18</f>
        <v>280173.60000000003</v>
      </c>
      <c r="H18" s="2"/>
      <c r="I18" s="2">
        <f t="shared" ref="I18:I27" si="5">C18/2+G18/2</f>
        <v>280415.95000000007</v>
      </c>
      <c r="J18" s="2"/>
      <c r="K18" s="4">
        <v>3.04E-2</v>
      </c>
      <c r="L18" s="2"/>
      <c r="M18" s="2">
        <f t="shared" ref="M18:M27" si="6">ROUND((+I18*K18),2)</f>
        <v>8524.64</v>
      </c>
    </row>
    <row r="19" spans="1:13">
      <c r="A19" s="2" t="s">
        <v>29</v>
      </c>
      <c r="B19" s="2"/>
      <c r="C19" s="2">
        <f t="shared" ref="C19:C27" si="7">G18</f>
        <v>280173.60000000003</v>
      </c>
      <c r="D19" s="2"/>
      <c r="E19" s="2">
        <v>347.91</v>
      </c>
      <c r="F19" s="2"/>
      <c r="G19" s="2">
        <f t="shared" si="4"/>
        <v>280521.51</v>
      </c>
      <c r="H19" s="2"/>
      <c r="I19" s="2">
        <f t="shared" si="5"/>
        <v>280347.55500000005</v>
      </c>
      <c r="J19" s="2"/>
      <c r="K19" s="4">
        <v>3.04E-2</v>
      </c>
      <c r="L19" s="2"/>
      <c r="M19" s="2">
        <f t="shared" si="6"/>
        <v>8522.57</v>
      </c>
    </row>
    <row r="20" spans="1:13">
      <c r="A20" s="2" t="s">
        <v>30</v>
      </c>
      <c r="B20" s="2"/>
      <c r="C20" s="2">
        <f t="shared" si="7"/>
        <v>280521.51</v>
      </c>
      <c r="D20" s="2"/>
      <c r="E20" s="2"/>
      <c r="F20" s="2"/>
      <c r="G20" s="2">
        <f t="shared" si="4"/>
        <v>280521.51</v>
      </c>
      <c r="H20" s="2"/>
      <c r="I20" s="2">
        <f t="shared" si="5"/>
        <v>280521.51</v>
      </c>
      <c r="J20" s="2"/>
      <c r="K20" s="4">
        <v>3.0800000000000001E-2</v>
      </c>
      <c r="L20" s="2"/>
      <c r="M20" s="2">
        <f t="shared" si="6"/>
        <v>8640.06</v>
      </c>
    </row>
    <row r="21" spans="1:13">
      <c r="A21" s="2" t="s">
        <v>31</v>
      </c>
      <c r="B21" s="2"/>
      <c r="C21" s="2">
        <f t="shared" si="7"/>
        <v>280521.51</v>
      </c>
      <c r="D21" s="2"/>
      <c r="E21" s="2"/>
      <c r="F21" s="2"/>
      <c r="G21" s="2">
        <f t="shared" si="4"/>
        <v>280521.51</v>
      </c>
      <c r="H21" s="2"/>
      <c r="I21" s="2">
        <f t="shared" si="5"/>
        <v>280521.51</v>
      </c>
      <c r="J21" s="2"/>
      <c r="K21" s="4">
        <v>0.03</v>
      </c>
      <c r="L21" s="2"/>
      <c r="M21" s="2">
        <f t="shared" si="6"/>
        <v>8415.65</v>
      </c>
    </row>
    <row r="22" spans="1:13">
      <c r="A22" s="2" t="s">
        <v>32</v>
      </c>
      <c r="B22" s="2"/>
      <c r="C22" s="2">
        <f t="shared" si="7"/>
        <v>280521.51</v>
      </c>
      <c r="D22" s="2"/>
      <c r="E22" s="2">
        <v>-650.05999999999995</v>
      </c>
      <c r="F22" s="2"/>
      <c r="G22" s="2">
        <f t="shared" si="4"/>
        <v>279871.45</v>
      </c>
      <c r="H22" s="2"/>
      <c r="I22" s="2">
        <f t="shared" si="5"/>
        <v>280196.47999999998</v>
      </c>
      <c r="J22" s="2"/>
      <c r="K22" s="4">
        <v>0.03</v>
      </c>
      <c r="L22" s="2"/>
      <c r="M22" s="2">
        <f t="shared" si="6"/>
        <v>8405.89</v>
      </c>
    </row>
    <row r="23" spans="1:13">
      <c r="A23" s="2" t="s">
        <v>33</v>
      </c>
      <c r="B23" s="2"/>
      <c r="C23" s="2">
        <f t="shared" si="7"/>
        <v>279871.45</v>
      </c>
      <c r="D23" s="2"/>
      <c r="E23" s="2">
        <v>0.54</v>
      </c>
      <c r="F23" s="2"/>
      <c r="G23" s="2">
        <f t="shared" si="4"/>
        <v>279871.99</v>
      </c>
      <c r="H23" s="2"/>
      <c r="I23" s="2">
        <f t="shared" si="5"/>
        <v>279871.71999999997</v>
      </c>
      <c r="J23" s="2"/>
      <c r="K23" s="4">
        <v>0.03</v>
      </c>
      <c r="L23" s="2"/>
      <c r="M23" s="2">
        <f t="shared" si="6"/>
        <v>8396.15</v>
      </c>
    </row>
    <row r="24" spans="1:13">
      <c r="A24" s="2" t="s">
        <v>34</v>
      </c>
      <c r="B24" s="2"/>
      <c r="C24" s="2">
        <f t="shared" si="7"/>
        <v>279871.99</v>
      </c>
      <c r="D24" s="2"/>
      <c r="E24" s="2">
        <v>-140.88</v>
      </c>
      <c r="F24" s="2"/>
      <c r="G24" s="2">
        <f t="shared" si="4"/>
        <v>279731.11</v>
      </c>
      <c r="H24" s="2"/>
      <c r="I24" s="2">
        <f t="shared" si="5"/>
        <v>279801.55</v>
      </c>
      <c r="J24" s="2"/>
      <c r="K24" s="4">
        <v>0.03</v>
      </c>
      <c r="L24" s="2"/>
      <c r="M24" s="2">
        <f t="shared" si="6"/>
        <v>8394.0499999999993</v>
      </c>
    </row>
    <row r="25" spans="1:13">
      <c r="A25" s="2" t="s">
        <v>35</v>
      </c>
      <c r="B25" s="2"/>
      <c r="C25" s="2">
        <f t="shared" si="7"/>
        <v>279731.11</v>
      </c>
      <c r="D25" s="2"/>
      <c r="E25" s="2"/>
      <c r="F25" s="2"/>
      <c r="G25" s="2">
        <f t="shared" si="4"/>
        <v>279731.11</v>
      </c>
      <c r="H25" s="2"/>
      <c r="I25" s="2">
        <f t="shared" si="5"/>
        <v>279731.11</v>
      </c>
      <c r="J25" s="2"/>
      <c r="K25" s="4">
        <v>0.03</v>
      </c>
      <c r="L25" s="2"/>
      <c r="M25" s="2">
        <f t="shared" si="6"/>
        <v>8391.93</v>
      </c>
    </row>
    <row r="26" spans="1:13">
      <c r="A26" s="2" t="s">
        <v>36</v>
      </c>
      <c r="B26" s="2"/>
      <c r="C26" s="2">
        <f t="shared" si="7"/>
        <v>279731.11</v>
      </c>
      <c r="D26" s="2"/>
      <c r="E26" s="2"/>
      <c r="F26" s="2"/>
      <c r="G26" s="2">
        <f t="shared" si="4"/>
        <v>279731.11</v>
      </c>
      <c r="H26" s="2"/>
      <c r="I26" s="2">
        <f t="shared" si="5"/>
        <v>279731.11</v>
      </c>
      <c r="J26" s="2"/>
      <c r="K26" s="4">
        <v>3.0500000000000003E-2</v>
      </c>
      <c r="L26" s="2"/>
      <c r="M26" s="2">
        <f t="shared" si="6"/>
        <v>8531.7999999999993</v>
      </c>
    </row>
    <row r="27" spans="1:13">
      <c r="A27" s="2" t="s">
        <v>37</v>
      </c>
      <c r="B27" s="2"/>
      <c r="C27" s="2">
        <f t="shared" si="7"/>
        <v>279731.11</v>
      </c>
      <c r="D27" s="2"/>
      <c r="E27" s="2"/>
      <c r="F27" s="2"/>
      <c r="G27" s="2">
        <f t="shared" si="4"/>
        <v>279731.11</v>
      </c>
      <c r="H27" s="2"/>
      <c r="I27" s="2">
        <f t="shared" si="5"/>
        <v>279731.11</v>
      </c>
      <c r="J27" s="2"/>
      <c r="K27" s="4">
        <v>3.0600000000000002E-2</v>
      </c>
      <c r="L27" s="2"/>
      <c r="M27" s="2">
        <f t="shared" si="6"/>
        <v>8559.77</v>
      </c>
    </row>
    <row r="28" spans="1:13">
      <c r="A28" s="2" t="s">
        <v>38</v>
      </c>
      <c r="B28" s="2"/>
      <c r="C28" s="2">
        <f t="shared" ref="C28:C38" si="8">G27</f>
        <v>279731.11</v>
      </c>
      <c r="D28" s="2"/>
      <c r="E28" s="2">
        <v>6425.13</v>
      </c>
      <c r="F28" s="2"/>
      <c r="G28" s="2">
        <f t="shared" ref="G28:G37" si="9">C28+E28</f>
        <v>286156.24</v>
      </c>
      <c r="H28" s="2"/>
      <c r="I28" s="2">
        <f t="shared" ref="I28:I37" si="10">C28/2+G28/2</f>
        <v>282943.67499999999</v>
      </c>
      <c r="J28" s="2"/>
      <c r="K28" s="4">
        <v>3.1E-2</v>
      </c>
      <c r="L28" s="2"/>
      <c r="M28" s="2">
        <f t="shared" ref="M28:M37" si="11">ROUND((+I28*K28),2)</f>
        <v>8771.25</v>
      </c>
    </row>
    <row r="29" spans="1:13">
      <c r="A29" s="2" t="s">
        <v>39</v>
      </c>
      <c r="B29" s="2"/>
      <c r="C29" s="2">
        <f t="shared" si="8"/>
        <v>286156.24</v>
      </c>
      <c r="D29" s="2"/>
      <c r="E29" s="2">
        <v>186.6</v>
      </c>
      <c r="F29" s="2"/>
      <c r="G29" s="2">
        <f t="shared" si="9"/>
        <v>286342.83999999997</v>
      </c>
      <c r="H29" s="2"/>
      <c r="I29" s="2">
        <f t="shared" si="10"/>
        <v>286249.53999999998</v>
      </c>
      <c r="J29" s="2"/>
      <c r="K29" s="4">
        <v>2.5000000000000001E-2</v>
      </c>
      <c r="L29" s="2"/>
      <c r="M29" s="2">
        <f t="shared" si="11"/>
        <v>7156.24</v>
      </c>
    </row>
    <row r="30" spans="1:13">
      <c r="A30" s="2" t="s">
        <v>40</v>
      </c>
      <c r="B30" s="2"/>
      <c r="C30" s="2">
        <f t="shared" si="8"/>
        <v>286342.83999999997</v>
      </c>
      <c r="D30" s="2"/>
      <c r="E30" s="2">
        <v>195.95</v>
      </c>
      <c r="F30" s="2"/>
      <c r="G30" s="2">
        <f t="shared" si="9"/>
        <v>286538.78999999998</v>
      </c>
      <c r="H30" s="2"/>
      <c r="I30" s="2">
        <f t="shared" si="10"/>
        <v>286440.81499999994</v>
      </c>
      <c r="J30" s="2"/>
      <c r="K30" s="4">
        <v>2.5000000000000001E-2</v>
      </c>
      <c r="L30" s="2"/>
      <c r="M30" s="2">
        <f t="shared" si="11"/>
        <v>7161.02</v>
      </c>
    </row>
    <row r="31" spans="1:13">
      <c r="A31" s="2" t="s">
        <v>41</v>
      </c>
      <c r="B31" s="2"/>
      <c r="C31" s="2">
        <f t="shared" si="8"/>
        <v>286538.78999999998</v>
      </c>
      <c r="D31" s="2"/>
      <c r="E31" s="2">
        <v>9553.2999999999993</v>
      </c>
      <c r="F31" s="2"/>
      <c r="G31" s="2">
        <f t="shared" si="9"/>
        <v>296092.08999999997</v>
      </c>
      <c r="H31" s="2"/>
      <c r="I31" s="2">
        <f t="shared" si="10"/>
        <v>291315.43999999994</v>
      </c>
      <c r="J31" s="2"/>
      <c r="K31" s="4">
        <v>2.5000000000000001E-2</v>
      </c>
      <c r="L31" s="2"/>
      <c r="M31" s="2">
        <f t="shared" si="11"/>
        <v>7282.89</v>
      </c>
    </row>
    <row r="32" spans="1:13">
      <c r="A32" s="2" t="s">
        <v>42</v>
      </c>
      <c r="B32" s="2"/>
      <c r="C32" s="2">
        <f t="shared" si="8"/>
        <v>296092.08999999997</v>
      </c>
      <c r="D32" s="2"/>
      <c r="E32" s="2"/>
      <c r="F32" s="2"/>
      <c r="G32" s="2">
        <f t="shared" si="9"/>
        <v>296092.08999999997</v>
      </c>
      <c r="H32" s="2"/>
      <c r="I32" s="2">
        <f t="shared" si="10"/>
        <v>296092.08999999997</v>
      </c>
      <c r="J32" s="2"/>
      <c r="K32" s="4">
        <v>2.75E-2</v>
      </c>
      <c r="L32" s="2"/>
      <c r="M32" s="2">
        <f t="shared" si="11"/>
        <v>8142.53</v>
      </c>
    </row>
    <row r="33" spans="1:13">
      <c r="A33" s="2" t="s">
        <v>43</v>
      </c>
      <c r="B33" s="2"/>
      <c r="C33" s="2">
        <f t="shared" si="8"/>
        <v>296092.08999999997</v>
      </c>
      <c r="D33" s="2"/>
      <c r="E33" s="2">
        <v>50839.14</v>
      </c>
      <c r="F33" s="2"/>
      <c r="G33" s="2">
        <f t="shared" si="9"/>
        <v>346931.23</v>
      </c>
      <c r="H33" s="2"/>
      <c r="I33" s="2">
        <f t="shared" si="10"/>
        <v>321511.65999999997</v>
      </c>
      <c r="J33" s="2"/>
      <c r="K33" s="4">
        <v>2.75E-2</v>
      </c>
      <c r="L33" s="2"/>
      <c r="M33" s="2">
        <f t="shared" si="11"/>
        <v>8841.57</v>
      </c>
    </row>
    <row r="34" spans="1:13">
      <c r="A34" s="2" t="s">
        <v>44</v>
      </c>
      <c r="B34" s="2"/>
      <c r="C34" s="2">
        <f t="shared" si="8"/>
        <v>346931.23</v>
      </c>
      <c r="D34" s="2"/>
      <c r="E34" s="2">
        <v>18769</v>
      </c>
      <c r="F34" s="2"/>
      <c r="G34" s="2">
        <f t="shared" si="9"/>
        <v>365700.23</v>
      </c>
      <c r="H34" s="2"/>
      <c r="I34" s="2">
        <f t="shared" si="10"/>
        <v>356315.73</v>
      </c>
      <c r="J34" s="2"/>
      <c r="K34" s="4">
        <v>2.4E-2</v>
      </c>
      <c r="L34" s="2"/>
      <c r="M34" s="2">
        <f t="shared" si="11"/>
        <v>8551.58</v>
      </c>
    </row>
    <row r="35" spans="1:13">
      <c r="A35" s="2" t="s">
        <v>45</v>
      </c>
      <c r="B35" s="2"/>
      <c r="C35" s="2">
        <f t="shared" si="8"/>
        <v>365700.23</v>
      </c>
      <c r="D35" s="2"/>
      <c r="E35" s="2"/>
      <c r="F35" s="2"/>
      <c r="G35" s="2">
        <f t="shared" si="9"/>
        <v>365700.23</v>
      </c>
      <c r="H35" s="2"/>
      <c r="I35" s="2">
        <f t="shared" si="10"/>
        <v>365700.23</v>
      </c>
      <c r="J35" s="2"/>
      <c r="K35" s="4">
        <v>2.4E-2</v>
      </c>
      <c r="L35" s="2"/>
      <c r="M35" s="2">
        <f t="shared" si="11"/>
        <v>8776.81</v>
      </c>
    </row>
    <row r="36" spans="1:13">
      <c r="A36" s="2" t="s">
        <v>46</v>
      </c>
      <c r="B36" s="2"/>
      <c r="C36" s="2">
        <f t="shared" si="8"/>
        <v>365700.23</v>
      </c>
      <c r="D36" s="2"/>
      <c r="E36" s="2">
        <v>17321.03</v>
      </c>
      <c r="F36" s="2"/>
      <c r="G36" s="2">
        <f t="shared" si="9"/>
        <v>383021.26</v>
      </c>
      <c r="H36" s="2"/>
      <c r="I36" s="2">
        <f t="shared" si="10"/>
        <v>374360.745</v>
      </c>
      <c r="J36" s="2"/>
      <c r="K36" s="4">
        <v>2.4E-2</v>
      </c>
      <c r="L36" s="2"/>
      <c r="M36" s="2">
        <f t="shared" si="11"/>
        <v>8984.66</v>
      </c>
    </row>
    <row r="37" spans="1:13">
      <c r="A37" s="2" t="s">
        <v>47</v>
      </c>
      <c r="B37" s="2"/>
      <c r="C37" s="2">
        <f t="shared" si="8"/>
        <v>383021.26</v>
      </c>
      <c r="D37" s="2"/>
      <c r="E37" s="2">
        <v>30379.45</v>
      </c>
      <c r="F37" s="2"/>
      <c r="G37" s="2">
        <f t="shared" si="9"/>
        <v>413400.71</v>
      </c>
      <c r="H37" s="2"/>
      <c r="I37" s="2">
        <f t="shared" si="10"/>
        <v>398210.98499999999</v>
      </c>
      <c r="J37" s="2"/>
      <c r="K37" s="4">
        <v>2.4E-2</v>
      </c>
      <c r="L37" s="2"/>
      <c r="M37" s="2">
        <f t="shared" si="11"/>
        <v>9557.06</v>
      </c>
    </row>
    <row r="38" spans="1:13">
      <c r="A38" s="2" t="s">
        <v>48</v>
      </c>
      <c r="B38" s="2"/>
      <c r="C38" s="2">
        <f t="shared" si="8"/>
        <v>413400.71</v>
      </c>
      <c r="D38" s="2"/>
      <c r="E38" s="2">
        <v>5120.57</v>
      </c>
      <c r="F38" s="2"/>
      <c r="G38" s="2">
        <f t="shared" ref="G38:G63" si="12">C38+E38</f>
        <v>418521.28</v>
      </c>
      <c r="H38" s="2"/>
      <c r="I38" s="2">
        <f t="shared" ref="I38:I62" si="13">C38/2+G38/2</f>
        <v>415960.995</v>
      </c>
      <c r="J38" s="2"/>
      <c r="K38" s="4">
        <v>2.4E-2</v>
      </c>
      <c r="L38" s="2"/>
      <c r="M38" s="2">
        <f t="shared" ref="M38:M62" si="14">ROUND((+I38*K38),2)</f>
        <v>9983.06</v>
      </c>
    </row>
    <row r="39" spans="1:13">
      <c r="A39" s="2" t="s">
        <v>49</v>
      </c>
      <c r="B39" s="2"/>
      <c r="C39" s="2">
        <f t="shared" ref="C39:C63" si="15">G38</f>
        <v>418521.28</v>
      </c>
      <c r="D39" s="2"/>
      <c r="E39" s="2"/>
      <c r="F39" s="2"/>
      <c r="G39" s="2">
        <f t="shared" si="12"/>
        <v>418521.28</v>
      </c>
      <c r="H39" s="2"/>
      <c r="I39" s="2">
        <f t="shared" si="13"/>
        <v>418521.28</v>
      </c>
      <c r="J39" s="2"/>
      <c r="K39" s="4">
        <v>2.4E-2</v>
      </c>
      <c r="L39" s="2"/>
      <c r="M39" s="2">
        <f t="shared" si="14"/>
        <v>10044.51</v>
      </c>
    </row>
    <row r="40" spans="1:13">
      <c r="A40" s="2" t="s">
        <v>50</v>
      </c>
      <c r="B40" s="2"/>
      <c r="C40" s="2">
        <f t="shared" si="15"/>
        <v>418521.28</v>
      </c>
      <c r="D40" s="2"/>
      <c r="E40" s="2">
        <v>612651.64</v>
      </c>
      <c r="F40" s="2"/>
      <c r="G40" s="2">
        <f t="shared" si="12"/>
        <v>1031172.92</v>
      </c>
      <c r="H40" s="2"/>
      <c r="I40" s="2">
        <f t="shared" si="13"/>
        <v>724847.10000000009</v>
      </c>
      <c r="J40" s="2"/>
      <c r="K40" s="4">
        <v>2.4E-2</v>
      </c>
      <c r="L40" s="2"/>
      <c r="M40" s="2">
        <f t="shared" si="14"/>
        <v>17396.330000000002</v>
      </c>
    </row>
    <row r="41" spans="1:13">
      <c r="A41" s="2" t="s">
        <v>51</v>
      </c>
      <c r="B41" s="2"/>
      <c r="C41" s="2">
        <f t="shared" si="15"/>
        <v>1031172.92</v>
      </c>
      <c r="D41" s="2"/>
      <c r="E41" s="2"/>
      <c r="F41" s="2"/>
      <c r="G41" s="2">
        <f t="shared" si="12"/>
        <v>1031172.92</v>
      </c>
      <c r="H41" s="2"/>
      <c r="I41" s="2">
        <f t="shared" si="13"/>
        <v>1031172.92</v>
      </c>
      <c r="J41" s="2" t="s">
        <v>1</v>
      </c>
      <c r="K41" s="4">
        <v>2.4E-2</v>
      </c>
      <c r="L41" s="2"/>
      <c r="M41" s="2">
        <f t="shared" si="14"/>
        <v>24748.15</v>
      </c>
    </row>
    <row r="42" spans="1:13">
      <c r="A42" s="2" t="s">
        <v>52</v>
      </c>
      <c r="B42" s="2"/>
      <c r="C42" s="2">
        <f t="shared" si="15"/>
        <v>1031172.92</v>
      </c>
      <c r="D42" s="2"/>
      <c r="E42" s="2">
        <v>260022.63</v>
      </c>
      <c r="F42" s="2"/>
      <c r="G42" s="2">
        <f t="shared" si="12"/>
        <v>1291195.55</v>
      </c>
      <c r="H42" s="2"/>
      <c r="I42" s="2">
        <f t="shared" si="13"/>
        <v>1161184.2350000001</v>
      </c>
      <c r="J42" s="2" t="s">
        <v>1</v>
      </c>
      <c r="K42" s="4">
        <v>2.9000000000000001E-2</v>
      </c>
      <c r="L42" s="2"/>
      <c r="M42" s="2">
        <f t="shared" si="14"/>
        <v>33674.339999999997</v>
      </c>
    </row>
    <row r="43" spans="1:13">
      <c r="A43" s="2" t="s">
        <v>53</v>
      </c>
      <c r="B43" s="2"/>
      <c r="C43" s="2">
        <f t="shared" si="15"/>
        <v>1291195.55</v>
      </c>
      <c r="D43" s="2"/>
      <c r="E43" s="2">
        <v>233464.08</v>
      </c>
      <c r="F43" s="2"/>
      <c r="G43" s="2">
        <f t="shared" si="12"/>
        <v>1524659.6300000001</v>
      </c>
      <c r="H43" s="2"/>
      <c r="I43" s="2">
        <f t="shared" si="13"/>
        <v>1407927.59</v>
      </c>
      <c r="J43" s="2" t="s">
        <v>1</v>
      </c>
      <c r="K43" s="4">
        <v>2.9000000000000001E-2</v>
      </c>
      <c r="L43" s="2"/>
      <c r="M43" s="2">
        <f t="shared" si="14"/>
        <v>40829.9</v>
      </c>
    </row>
    <row r="44" spans="1:13">
      <c r="A44" s="2" t="s">
        <v>54</v>
      </c>
      <c r="B44" s="2"/>
      <c r="C44" s="2">
        <f t="shared" si="15"/>
        <v>1524659.6300000001</v>
      </c>
      <c r="D44" s="2"/>
      <c r="E44" s="2">
        <v>12686.58</v>
      </c>
      <c r="F44" s="2"/>
      <c r="G44" s="2">
        <f t="shared" si="12"/>
        <v>1537346.2100000002</v>
      </c>
      <c r="H44" s="2"/>
      <c r="I44" s="2">
        <f t="shared" si="13"/>
        <v>1531002.9200000002</v>
      </c>
      <c r="J44" s="2" t="s">
        <v>1</v>
      </c>
      <c r="K44" s="4">
        <v>2.9000000000000001E-2</v>
      </c>
      <c r="L44" s="2"/>
      <c r="M44" s="2">
        <f t="shared" si="14"/>
        <v>44399.08</v>
      </c>
    </row>
    <row r="45" spans="1:13">
      <c r="A45" s="2" t="s">
        <v>55</v>
      </c>
      <c r="B45" s="2"/>
      <c r="C45" s="2">
        <f t="shared" si="15"/>
        <v>1537346.2100000002</v>
      </c>
      <c r="D45" s="2"/>
      <c r="E45" s="2">
        <v>14054.94</v>
      </c>
      <c r="F45" s="2"/>
      <c r="G45" s="2">
        <f t="shared" si="12"/>
        <v>1551401.1500000001</v>
      </c>
      <c r="H45" s="2"/>
      <c r="I45" s="2">
        <f t="shared" si="13"/>
        <v>1544373.6800000002</v>
      </c>
      <c r="J45" s="2"/>
      <c r="K45" s="4">
        <v>2.9000000000000001E-2</v>
      </c>
      <c r="L45" s="2"/>
      <c r="M45" s="2">
        <f t="shared" si="14"/>
        <v>44786.84</v>
      </c>
    </row>
    <row r="46" spans="1:13">
      <c r="A46" s="2" t="s">
        <v>56</v>
      </c>
      <c r="B46" s="2"/>
      <c r="C46" s="2">
        <f t="shared" si="15"/>
        <v>1551401.1500000001</v>
      </c>
      <c r="D46" s="2"/>
      <c r="E46" s="2">
        <v>5205.59</v>
      </c>
      <c r="F46" s="2"/>
      <c r="G46" s="2">
        <f t="shared" si="12"/>
        <v>1556606.7400000002</v>
      </c>
      <c r="H46" s="2"/>
      <c r="I46" s="2">
        <f t="shared" si="13"/>
        <v>1554003.9450000003</v>
      </c>
      <c r="J46" s="2" t="s">
        <v>1</v>
      </c>
      <c r="K46" s="4">
        <v>2.6000000000000002E-2</v>
      </c>
      <c r="L46" s="2"/>
      <c r="M46" s="2">
        <f t="shared" si="14"/>
        <v>40404.1</v>
      </c>
    </row>
    <row r="47" spans="1:13">
      <c r="A47" s="2" t="s">
        <v>57</v>
      </c>
      <c r="B47" s="2"/>
      <c r="C47" s="2">
        <f t="shared" si="15"/>
        <v>1556606.7400000002</v>
      </c>
      <c r="D47" s="2"/>
      <c r="E47" s="2">
        <v>422636.73</v>
      </c>
      <c r="F47" s="2"/>
      <c r="G47" s="2">
        <f t="shared" si="12"/>
        <v>1979243.4700000002</v>
      </c>
      <c r="H47" s="2"/>
      <c r="I47" s="2">
        <f t="shared" si="13"/>
        <v>1767925.1050000002</v>
      </c>
      <c r="J47" s="2" t="s">
        <v>1</v>
      </c>
      <c r="K47" s="4">
        <v>2.6000000000000002E-2</v>
      </c>
      <c r="L47" s="2"/>
      <c r="M47" s="2">
        <f t="shared" si="14"/>
        <v>45966.05</v>
      </c>
    </row>
    <row r="48" spans="1:13">
      <c r="A48" s="2" t="s">
        <v>58</v>
      </c>
      <c r="B48" s="2"/>
      <c r="C48" s="2">
        <f t="shared" si="15"/>
        <v>1979243.4700000002</v>
      </c>
      <c r="D48" s="2"/>
      <c r="E48" s="2">
        <v>1398.33</v>
      </c>
      <c r="F48" s="2"/>
      <c r="G48" s="2">
        <f t="shared" si="12"/>
        <v>1980641.8000000003</v>
      </c>
      <c r="H48" s="2"/>
      <c r="I48" s="2">
        <f t="shared" si="13"/>
        <v>1979942.6350000002</v>
      </c>
      <c r="J48" s="2" t="s">
        <v>1</v>
      </c>
      <c r="K48" s="4">
        <v>2.6000000000000002E-2</v>
      </c>
      <c r="L48" s="2"/>
      <c r="M48" s="2">
        <f t="shared" si="14"/>
        <v>51478.51</v>
      </c>
    </row>
    <row r="49" spans="1:13">
      <c r="A49" s="2" t="s">
        <v>59</v>
      </c>
      <c r="B49" s="2"/>
      <c r="C49" s="2">
        <f t="shared" si="15"/>
        <v>1980641.8000000003</v>
      </c>
      <c r="D49" s="2"/>
      <c r="E49" s="2"/>
      <c r="F49" s="2"/>
      <c r="G49" s="2">
        <f t="shared" si="12"/>
        <v>1980641.8000000003</v>
      </c>
      <c r="H49" s="2"/>
      <c r="I49" s="2">
        <f t="shared" si="13"/>
        <v>1980641.8000000003</v>
      </c>
      <c r="J49" s="2"/>
      <c r="K49" s="4">
        <v>2.6000000000000002E-2</v>
      </c>
      <c r="L49" s="2"/>
      <c r="M49" s="2">
        <f t="shared" si="14"/>
        <v>51496.69</v>
      </c>
    </row>
    <row r="50" spans="1:13">
      <c r="A50" s="2" t="s">
        <v>60</v>
      </c>
      <c r="B50" s="2"/>
      <c r="C50" s="2">
        <f t="shared" si="15"/>
        <v>1980641.8000000003</v>
      </c>
      <c r="D50" s="2"/>
      <c r="E50" s="5">
        <v>-124024.08</v>
      </c>
      <c r="F50" s="2"/>
      <c r="G50" s="2">
        <f t="shared" si="12"/>
        <v>1856617.7200000002</v>
      </c>
      <c r="H50" s="2"/>
      <c r="I50" s="2">
        <f t="shared" si="13"/>
        <v>1918629.7600000002</v>
      </c>
      <c r="J50" s="2"/>
      <c r="K50" s="4">
        <v>2.6000000000000002E-2</v>
      </c>
      <c r="L50" s="2"/>
      <c r="M50" s="2">
        <f t="shared" si="14"/>
        <v>49884.37</v>
      </c>
    </row>
    <row r="51" spans="1:13">
      <c r="A51" s="2" t="s">
        <v>61</v>
      </c>
      <c r="B51" s="2"/>
      <c r="C51" s="2">
        <f t="shared" si="15"/>
        <v>1856617.7200000002</v>
      </c>
      <c r="D51" s="2"/>
      <c r="E51" s="2"/>
      <c r="F51" s="2"/>
      <c r="G51" s="2">
        <f t="shared" si="12"/>
        <v>1856617.7200000002</v>
      </c>
      <c r="H51" s="2"/>
      <c r="I51" s="2">
        <f t="shared" si="13"/>
        <v>1856617.7200000002</v>
      </c>
      <c r="J51" s="2" t="s">
        <v>1</v>
      </c>
      <c r="K51" s="4">
        <v>2.6000000000000002E-2</v>
      </c>
      <c r="L51" s="2"/>
      <c r="M51" s="2">
        <f t="shared" si="14"/>
        <v>48272.06</v>
      </c>
    </row>
    <row r="52" spans="1:13">
      <c r="A52" s="2" t="s">
        <v>62</v>
      </c>
      <c r="B52" s="2"/>
      <c r="C52" s="2">
        <f t="shared" si="15"/>
        <v>1856617.7200000002</v>
      </c>
      <c r="D52" s="2"/>
      <c r="E52" s="2">
        <v>155919.29</v>
      </c>
      <c r="F52" s="2"/>
      <c r="G52" s="2">
        <f t="shared" si="12"/>
        <v>2012537.0100000002</v>
      </c>
      <c r="H52" s="2"/>
      <c r="I52" s="2">
        <f t="shared" si="13"/>
        <v>1934577.3650000002</v>
      </c>
      <c r="J52" s="2"/>
      <c r="K52" s="4">
        <v>2.3E-2</v>
      </c>
      <c r="L52" s="2"/>
      <c r="M52" s="2">
        <f t="shared" si="14"/>
        <v>44495.28</v>
      </c>
    </row>
    <row r="53" spans="1:13">
      <c r="A53" s="2" t="s">
        <v>63</v>
      </c>
      <c r="B53" s="2"/>
      <c r="C53" s="2">
        <f t="shared" si="15"/>
        <v>2012537.0100000002</v>
      </c>
      <c r="D53" s="2"/>
      <c r="E53" s="2">
        <v>4261.5200000000004</v>
      </c>
      <c r="F53" s="2"/>
      <c r="G53" s="2">
        <f t="shared" si="12"/>
        <v>2016798.5300000003</v>
      </c>
      <c r="H53" s="2"/>
      <c r="I53" s="2">
        <f t="shared" si="13"/>
        <v>2014667.7700000003</v>
      </c>
      <c r="J53" s="2"/>
      <c r="K53" s="4">
        <v>2.3E-2</v>
      </c>
      <c r="L53" s="2"/>
      <c r="M53" s="2">
        <f t="shared" si="14"/>
        <v>46337.36</v>
      </c>
    </row>
    <row r="54" spans="1:13">
      <c r="A54" s="2" t="s">
        <v>64</v>
      </c>
      <c r="B54" s="2"/>
      <c r="C54" s="2">
        <f t="shared" si="15"/>
        <v>2016798.5300000003</v>
      </c>
      <c r="D54" s="2"/>
      <c r="E54" s="2">
        <v>15521.58</v>
      </c>
      <c r="F54" s="2"/>
      <c r="G54" s="2">
        <f t="shared" si="12"/>
        <v>2032320.1100000003</v>
      </c>
      <c r="H54" s="2"/>
      <c r="I54" s="2">
        <f t="shared" si="13"/>
        <v>2024559.3200000003</v>
      </c>
      <c r="J54" s="2"/>
      <c r="K54" s="4">
        <v>2.3E-2</v>
      </c>
      <c r="L54" s="2"/>
      <c r="M54" s="2">
        <f t="shared" si="14"/>
        <v>46564.86</v>
      </c>
    </row>
    <row r="55" spans="1:13">
      <c r="A55" s="2" t="s">
        <v>65</v>
      </c>
      <c r="B55" s="2"/>
      <c r="C55" s="2">
        <f t="shared" si="15"/>
        <v>2032320.1100000003</v>
      </c>
      <c r="D55" s="2"/>
      <c r="E55" s="2"/>
      <c r="F55" s="2"/>
      <c r="G55" s="2">
        <f t="shared" si="12"/>
        <v>2032320.1100000003</v>
      </c>
      <c r="H55" s="2"/>
      <c r="I55" s="2">
        <f t="shared" si="13"/>
        <v>2032320.1100000003</v>
      </c>
      <c r="J55" s="2"/>
      <c r="K55" s="4">
        <v>2.3E-2</v>
      </c>
      <c r="L55" s="2"/>
      <c r="M55" s="2">
        <f t="shared" si="14"/>
        <v>46743.360000000001</v>
      </c>
    </row>
    <row r="56" spans="1:13">
      <c r="A56" s="2" t="s">
        <v>66</v>
      </c>
      <c r="B56" s="2"/>
      <c r="C56" s="2">
        <f t="shared" si="15"/>
        <v>2032320.1100000003</v>
      </c>
      <c r="D56" s="2"/>
      <c r="E56" s="2">
        <v>29235.48</v>
      </c>
      <c r="F56" s="2"/>
      <c r="G56" s="2">
        <f t="shared" si="12"/>
        <v>2061555.5900000003</v>
      </c>
      <c r="H56" s="2"/>
      <c r="I56" s="2">
        <f t="shared" si="13"/>
        <v>2046937.8500000003</v>
      </c>
      <c r="J56" s="2"/>
      <c r="K56" s="4">
        <v>2.4E-2</v>
      </c>
      <c r="L56" s="2"/>
      <c r="M56" s="2">
        <f t="shared" si="14"/>
        <v>49126.51</v>
      </c>
    </row>
    <row r="57" spans="1:13">
      <c r="A57" s="2" t="s">
        <v>67</v>
      </c>
      <c r="B57" s="2"/>
      <c r="C57" s="2">
        <f t="shared" si="15"/>
        <v>2061555.5900000003</v>
      </c>
      <c r="D57" s="2"/>
      <c r="E57" s="2">
        <v>-31943.74</v>
      </c>
      <c r="F57" s="2"/>
      <c r="G57" s="2">
        <f t="shared" si="12"/>
        <v>2029611.8500000003</v>
      </c>
      <c r="H57" s="2"/>
      <c r="I57" s="2">
        <f t="shared" si="13"/>
        <v>2045583.7200000002</v>
      </c>
      <c r="J57" s="2"/>
      <c r="K57" s="4">
        <v>2.4E-2</v>
      </c>
      <c r="L57" s="2"/>
      <c r="M57" s="2">
        <f t="shared" si="14"/>
        <v>49094.01</v>
      </c>
    </row>
    <row r="58" spans="1:13">
      <c r="A58" s="2" t="s">
        <v>68</v>
      </c>
      <c r="B58" s="2"/>
      <c r="C58" s="2">
        <f t="shared" si="15"/>
        <v>2029611.8500000003</v>
      </c>
      <c r="D58" s="2"/>
      <c r="E58" s="2">
        <v>10443.74</v>
      </c>
      <c r="F58" s="2"/>
      <c r="G58" s="2">
        <f t="shared" si="12"/>
        <v>2040055.5900000003</v>
      </c>
      <c r="H58" s="2"/>
      <c r="I58" s="2">
        <f t="shared" si="13"/>
        <v>2034833.7200000002</v>
      </c>
      <c r="J58" s="2"/>
      <c r="K58" s="4">
        <v>2.4E-2</v>
      </c>
      <c r="L58" s="2"/>
      <c r="M58" s="2">
        <f t="shared" si="14"/>
        <v>48836.01</v>
      </c>
    </row>
    <row r="59" spans="1:13">
      <c r="A59" s="2" t="s">
        <v>69</v>
      </c>
      <c r="B59" s="2"/>
      <c r="C59" s="2">
        <f t="shared" si="15"/>
        <v>2040055.5900000003</v>
      </c>
      <c r="D59" s="2"/>
      <c r="E59" s="2">
        <v>10860.43</v>
      </c>
      <c r="F59" s="2"/>
      <c r="G59" s="2">
        <f t="shared" si="12"/>
        <v>2050916.0200000003</v>
      </c>
      <c r="H59" s="2"/>
      <c r="I59" s="2">
        <f t="shared" si="13"/>
        <v>2045485.8050000002</v>
      </c>
      <c r="J59" s="2"/>
      <c r="K59" s="4">
        <v>2.4E-2</v>
      </c>
      <c r="L59" s="2"/>
      <c r="M59" s="2">
        <f t="shared" si="14"/>
        <v>49091.66</v>
      </c>
    </row>
    <row r="60" spans="1:13">
      <c r="A60" s="2" t="s">
        <v>70</v>
      </c>
      <c r="B60" s="2"/>
      <c r="C60" s="2">
        <f t="shared" si="15"/>
        <v>2050916.0200000003</v>
      </c>
      <c r="D60" s="2"/>
      <c r="E60" s="2"/>
      <c r="F60" s="2"/>
      <c r="G60" s="2">
        <f t="shared" si="12"/>
        <v>2050916.0200000003</v>
      </c>
      <c r="H60" s="2"/>
      <c r="I60" s="2">
        <f t="shared" si="13"/>
        <v>2050916.0200000003</v>
      </c>
      <c r="K60" s="4">
        <v>2.1999999999999999E-2</v>
      </c>
      <c r="M60" s="2">
        <f t="shared" si="14"/>
        <v>45120.15</v>
      </c>
    </row>
    <row r="61" spans="1:13">
      <c r="A61" s="2" t="s">
        <v>71</v>
      </c>
      <c r="B61" s="2"/>
      <c r="C61" s="2">
        <f t="shared" si="15"/>
        <v>2050916.0200000003</v>
      </c>
      <c r="D61" s="2"/>
      <c r="E61" s="2">
        <v>450961.17</v>
      </c>
      <c r="F61" s="2"/>
      <c r="G61" s="2">
        <f t="shared" si="12"/>
        <v>2501877.1900000004</v>
      </c>
      <c r="H61" s="2"/>
      <c r="I61" s="2">
        <f t="shared" si="13"/>
        <v>2276396.6050000004</v>
      </c>
      <c r="K61" s="4">
        <v>2.1999999999999999E-2</v>
      </c>
      <c r="M61" s="2">
        <f t="shared" si="14"/>
        <v>50080.73</v>
      </c>
    </row>
    <row r="62" spans="1:13">
      <c r="A62" s="2" t="s">
        <v>72</v>
      </c>
      <c r="B62" s="6"/>
      <c r="C62" s="2">
        <f t="shared" si="15"/>
        <v>2501877.1900000004</v>
      </c>
      <c r="D62" s="2"/>
      <c r="E62" s="2">
        <v>2016.95</v>
      </c>
      <c r="F62" s="2"/>
      <c r="G62" s="2">
        <f t="shared" si="12"/>
        <v>2503894.1400000006</v>
      </c>
      <c r="H62" s="2"/>
      <c r="I62" s="2">
        <f t="shared" si="13"/>
        <v>2502885.6650000005</v>
      </c>
      <c r="K62" s="4">
        <v>2.1999999999999999E-2</v>
      </c>
      <c r="M62" s="2">
        <f t="shared" si="14"/>
        <v>55063.48</v>
      </c>
    </row>
    <row r="63" spans="1:13">
      <c r="A63" s="2" t="s">
        <v>73</v>
      </c>
      <c r="B63" s="6"/>
      <c r="C63" s="2">
        <f t="shared" si="15"/>
        <v>2503894.1400000006</v>
      </c>
      <c r="D63" s="2"/>
      <c r="E63" s="2">
        <v>-432559.35</v>
      </c>
      <c r="F63" s="2"/>
      <c r="G63" s="2">
        <f t="shared" si="12"/>
        <v>2071334.7900000005</v>
      </c>
      <c r="H63" s="2"/>
      <c r="I63" s="2">
        <f>C63/2+G63/2</f>
        <v>2287614.4650000008</v>
      </c>
      <c r="K63" s="4">
        <v>2.1999999999999999E-2</v>
      </c>
      <c r="M63" s="2">
        <f>ROUND((+I63*K63),2)</f>
        <v>50327.519999999997</v>
      </c>
    </row>
    <row r="64" spans="1:13">
      <c r="A64" s="2" t="s">
        <v>96</v>
      </c>
      <c r="B64" s="6"/>
      <c r="C64" s="2">
        <f>G63</f>
        <v>2071334.7900000005</v>
      </c>
      <c r="D64" s="2"/>
      <c r="E64" s="2">
        <v>432482.71</v>
      </c>
      <c r="F64" s="2"/>
      <c r="G64" s="2">
        <f>C64+E64</f>
        <v>2503817.5000000005</v>
      </c>
      <c r="H64" s="2"/>
      <c r="I64" s="2">
        <f>C64/2+G64/2</f>
        <v>2287576.1450000005</v>
      </c>
      <c r="K64" s="4">
        <v>2.3E-2</v>
      </c>
      <c r="M64" s="2">
        <f>ROUND((+I64*K64),2)</f>
        <v>52614.25</v>
      </c>
    </row>
    <row r="65" spans="1:13">
      <c r="A65" s="2" t="s">
        <v>97</v>
      </c>
      <c r="B65" s="6"/>
      <c r="C65" s="2">
        <f>G64</f>
        <v>2503817.5000000005</v>
      </c>
      <c r="D65" s="2"/>
      <c r="E65" s="2">
        <v>138050.31</v>
      </c>
      <c r="F65" s="2"/>
      <c r="G65" s="2">
        <f>C65+E65</f>
        <v>2641867.8100000005</v>
      </c>
      <c r="H65" s="2"/>
      <c r="I65" s="2">
        <f>C65/2+G65/2</f>
        <v>2572842.6550000003</v>
      </c>
      <c r="K65" s="4">
        <v>2.3E-2</v>
      </c>
      <c r="M65" s="2">
        <f>ROUND((+I65*K65),2)</f>
        <v>59175.38</v>
      </c>
    </row>
    <row r="66" spans="1:13">
      <c r="A66" s="13" t="s">
        <v>106</v>
      </c>
      <c r="B66" s="6"/>
      <c r="C66" s="2">
        <f t="shared" ref="C66:C68" si="16">G65</f>
        <v>2641867.8100000005</v>
      </c>
      <c r="D66" s="2"/>
      <c r="E66" s="2">
        <v>-9999.8700000000008</v>
      </c>
      <c r="F66" s="2"/>
      <c r="G66" s="2">
        <f t="shared" ref="G66:G68" si="17">C66+E66</f>
        <v>2631867.9400000004</v>
      </c>
      <c r="H66" s="2"/>
      <c r="I66" s="2">
        <f t="shared" ref="I66:I68" si="18">C66/2+G66/2</f>
        <v>2636867.8750000005</v>
      </c>
      <c r="K66" s="4">
        <v>2.3E-2</v>
      </c>
      <c r="M66" s="2">
        <f>ROUND((+I66*K66),2)</f>
        <v>60647.96</v>
      </c>
    </row>
    <row r="67" spans="1:13">
      <c r="A67" s="13" t="s">
        <v>107</v>
      </c>
      <c r="B67" s="6"/>
      <c r="C67" s="2">
        <f t="shared" si="16"/>
        <v>2631867.9400000004</v>
      </c>
      <c r="D67" s="2"/>
      <c r="E67" s="2"/>
      <c r="F67" s="2"/>
      <c r="G67" s="2">
        <f t="shared" si="17"/>
        <v>2631867.9400000004</v>
      </c>
      <c r="H67" s="2"/>
      <c r="I67" s="2">
        <f t="shared" si="18"/>
        <v>2631867.9400000004</v>
      </c>
      <c r="K67" s="4">
        <v>2.3E-2</v>
      </c>
      <c r="M67" s="2">
        <f>ROUND((+I67*K67),2)</f>
        <v>60532.959999999999</v>
      </c>
    </row>
    <row r="68" spans="1:13">
      <c r="A68" s="13" t="s">
        <v>108</v>
      </c>
      <c r="B68" s="6"/>
      <c r="C68" s="2">
        <f t="shared" si="16"/>
        <v>2631867.9400000004</v>
      </c>
      <c r="D68" s="2"/>
      <c r="E68" s="2"/>
      <c r="F68" s="2"/>
      <c r="G68" s="2">
        <f t="shared" si="17"/>
        <v>2631867.9400000004</v>
      </c>
      <c r="H68" s="2"/>
      <c r="I68" s="2">
        <f t="shared" si="18"/>
        <v>2631867.9400000004</v>
      </c>
      <c r="K68" s="4">
        <v>2.3E-2</v>
      </c>
      <c r="M68" s="2">
        <f>ROUND((+I68*K68),2)/12*4</f>
        <v>20177.653333333332</v>
      </c>
    </row>
    <row r="69" spans="1:13" ht="13.5" thickBot="1">
      <c r="A69" s="2"/>
      <c r="B69" s="2"/>
      <c r="C69" s="2"/>
      <c r="D69" s="2"/>
      <c r="F69" s="2"/>
      <c r="H69" s="2"/>
      <c r="I69" s="3"/>
      <c r="J69" s="2"/>
      <c r="K69" s="2"/>
      <c r="L69" s="2"/>
      <c r="M69" s="7">
        <f>SUM(M7:M68)</f>
        <v>1612580.6033333328</v>
      </c>
    </row>
    <row r="70" spans="1:13" ht="13.5" thickTop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>
      <c r="A71" s="2"/>
      <c r="B71" s="2"/>
      <c r="C71" s="2"/>
      <c r="D71" s="2"/>
      <c r="E71" s="2"/>
      <c r="F71" s="2"/>
      <c r="G71" s="2"/>
      <c r="H71" s="2"/>
      <c r="I71" s="2" t="s">
        <v>74</v>
      </c>
      <c r="J71" s="2"/>
      <c r="L71" s="2"/>
      <c r="M71" s="6">
        <f>G68-M69</f>
        <v>1019287.3366666676</v>
      </c>
    </row>
    <row r="72" spans="1:13">
      <c r="A72" s="2"/>
      <c r="B72" s="2"/>
      <c r="C72" s="2"/>
      <c r="D72" s="2"/>
      <c r="E72" s="2"/>
      <c r="F72" s="2"/>
      <c r="G72" s="2"/>
      <c r="H72" s="2"/>
      <c r="I72" s="2" t="s">
        <v>75</v>
      </c>
      <c r="J72" s="2"/>
      <c r="K72" s="2"/>
      <c r="L72" s="2"/>
      <c r="M72" s="2">
        <f>22895.34+1434.92+2179.95+65.66</f>
        <v>26575.870000000003</v>
      </c>
    </row>
    <row r="73" spans="1:13" ht="13.5" thickBot="1">
      <c r="A73" s="2"/>
      <c r="B73" s="2"/>
      <c r="C73" s="2"/>
      <c r="D73" s="2"/>
      <c r="E73" s="2"/>
      <c r="F73" s="2"/>
      <c r="G73" s="2"/>
      <c r="H73" s="2"/>
      <c r="I73" s="2" t="s">
        <v>76</v>
      </c>
      <c r="J73" s="2"/>
      <c r="K73" s="9" t="str">
        <f>'8211'!K74</f>
        <v>4/30/10</v>
      </c>
      <c r="L73" s="2"/>
      <c r="M73" s="7">
        <f>SUM(M71:M72)</f>
        <v>1045863.2066666676</v>
      </c>
    </row>
    <row r="74" spans="1:13" ht="13.5" thickTop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12" t="str">
        <f>'8211'!M75</f>
        <v>5/18/10 jla</v>
      </c>
    </row>
  </sheetData>
  <phoneticPr fontId="2" type="noConversion"/>
  <pageMargins left="0.75" right="0.75" top="0.4" bottom="0.75" header="0.5" footer="0.5"/>
  <pageSetup scale="77" orientation="portrait" r:id="rId1"/>
  <headerFooter alignWithMargins="0">
    <oddFooter>&amp;L&amp;Z&amp;F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A1:M51"/>
  <sheetViews>
    <sheetView topLeftCell="A34" workbookViewId="0">
      <selection activeCell="M51" sqref="M51"/>
    </sheetView>
  </sheetViews>
  <sheetFormatPr defaultRowHeight="12.75"/>
  <cols>
    <col min="1" max="1" width="5.140625" style="1" bestFit="1" customWidth="1"/>
    <col min="2" max="2" width="2.85546875" style="1" customWidth="1"/>
    <col min="3" max="3" width="12.28515625" style="1" bestFit="1" customWidth="1"/>
    <col min="4" max="4" width="2" style="1" customWidth="1"/>
    <col min="5" max="5" width="12.28515625" style="1" customWidth="1"/>
    <col min="6" max="6" width="2.28515625" style="1" customWidth="1"/>
    <col min="7" max="7" width="12.28515625" style="1" bestFit="1" customWidth="1"/>
    <col min="8" max="8" width="2.42578125" style="1" customWidth="1"/>
    <col min="9" max="9" width="18.42578125" style="1" bestFit="1" customWidth="1"/>
    <col min="10" max="10" width="2.42578125" style="1" customWidth="1"/>
    <col min="11" max="11" width="7.140625" style="1" bestFit="1" customWidth="1"/>
    <col min="12" max="12" width="2.140625" style="1" customWidth="1"/>
    <col min="13" max="13" width="12.85546875" style="1" customWidth="1"/>
    <col min="14" max="16384" width="9.140625" style="1"/>
  </cols>
  <sheetData>
    <row r="1" spans="1:13">
      <c r="B1" s="2"/>
      <c r="C1" s="2" t="s">
        <v>0</v>
      </c>
      <c r="D1" s="2"/>
      <c r="E1" s="2" t="s">
        <v>89</v>
      </c>
      <c r="F1" s="2"/>
      <c r="G1" s="2"/>
      <c r="H1" s="2"/>
      <c r="I1" s="2"/>
      <c r="J1" s="2"/>
      <c r="K1" s="2" t="s">
        <v>1</v>
      </c>
      <c r="L1" s="2" t="s">
        <v>1</v>
      </c>
      <c r="M1" s="2"/>
    </row>
    <row r="2" spans="1:13">
      <c r="B2" s="2"/>
      <c r="C2" s="2" t="s">
        <v>90</v>
      </c>
      <c r="D2" s="2"/>
      <c r="E2" s="2"/>
      <c r="F2" s="2"/>
      <c r="G2" s="2"/>
      <c r="H2" s="2"/>
      <c r="I2" s="2"/>
      <c r="J2" s="2"/>
      <c r="K2" s="2" t="s">
        <v>1</v>
      </c>
      <c r="L2" s="2"/>
      <c r="M2" s="2"/>
    </row>
    <row r="3" spans="1:13">
      <c r="B3" s="2"/>
      <c r="D3" s="2"/>
      <c r="E3" s="2"/>
      <c r="F3" s="2" t="s">
        <v>1</v>
      </c>
      <c r="G3" s="2" t="s">
        <v>1</v>
      </c>
      <c r="H3" s="2"/>
      <c r="I3" s="2"/>
      <c r="J3" s="2"/>
      <c r="K3" s="2"/>
      <c r="L3" s="2"/>
      <c r="M3" s="2"/>
    </row>
    <row r="4" spans="1:13">
      <c r="A4" s="2" t="s">
        <v>4</v>
      </c>
      <c r="B4" s="2"/>
      <c r="C4" s="3" t="s">
        <v>5</v>
      </c>
      <c r="D4" s="2"/>
      <c r="E4" s="3" t="s">
        <v>6</v>
      </c>
      <c r="F4" s="2"/>
      <c r="G4" s="3" t="s">
        <v>7</v>
      </c>
      <c r="H4" s="2"/>
      <c r="I4" s="3" t="s">
        <v>8</v>
      </c>
      <c r="J4" s="2"/>
      <c r="K4" s="3" t="s">
        <v>9</v>
      </c>
      <c r="L4" s="2"/>
      <c r="M4" s="3" t="s">
        <v>10</v>
      </c>
    </row>
    <row r="5" spans="1:13">
      <c r="A5" s="2" t="s">
        <v>11</v>
      </c>
      <c r="B5" s="2"/>
      <c r="C5" s="3" t="s">
        <v>12</v>
      </c>
      <c r="D5" s="2"/>
      <c r="E5" s="3" t="s">
        <v>13</v>
      </c>
      <c r="F5" s="2"/>
      <c r="G5" s="3" t="s">
        <v>12</v>
      </c>
      <c r="H5" s="2"/>
      <c r="I5" s="3" t="s">
        <v>14</v>
      </c>
      <c r="J5" s="2"/>
      <c r="K5" s="3" t="s">
        <v>15</v>
      </c>
      <c r="L5" s="2"/>
      <c r="M5" s="3" t="s">
        <v>9</v>
      </c>
    </row>
    <row r="6" spans="1:13">
      <c r="A6" s="10" t="s">
        <v>16</v>
      </c>
      <c r="B6" s="2"/>
      <c r="C6" s="10" t="s">
        <v>16</v>
      </c>
      <c r="D6" s="2"/>
      <c r="E6" s="10" t="s">
        <v>16</v>
      </c>
      <c r="F6" s="2"/>
      <c r="G6" s="10" t="s">
        <v>16</v>
      </c>
      <c r="H6" s="2"/>
      <c r="I6" s="10" t="s">
        <v>16</v>
      </c>
      <c r="J6" s="2"/>
      <c r="K6" s="10" t="s">
        <v>16</v>
      </c>
      <c r="L6" s="2"/>
      <c r="M6" s="10" t="s">
        <v>16</v>
      </c>
    </row>
    <row r="7" spans="1:13">
      <c r="A7" s="2"/>
      <c r="B7" s="2"/>
      <c r="C7" s="2"/>
      <c r="D7" s="2"/>
      <c r="E7" s="2" t="s">
        <v>1</v>
      </c>
      <c r="F7" s="2"/>
      <c r="G7" s="2"/>
      <c r="H7" s="2"/>
      <c r="I7" s="2"/>
      <c r="J7" s="2"/>
      <c r="K7" s="2"/>
      <c r="L7" s="2"/>
      <c r="M7" s="2"/>
    </row>
    <row r="8" spans="1:13">
      <c r="A8" s="2" t="s">
        <v>41</v>
      </c>
      <c r="B8" s="2"/>
      <c r="C8" s="2">
        <v>0</v>
      </c>
      <c r="D8" s="2"/>
      <c r="E8" s="2"/>
      <c r="F8" s="2"/>
      <c r="G8" s="2">
        <f t="shared" ref="G8:G14" si="0">C8+E8</f>
        <v>0</v>
      </c>
      <c r="H8" s="2"/>
      <c r="I8" s="2">
        <f t="shared" ref="I8:I14" si="1">C8/2+G8/2</f>
        <v>0</v>
      </c>
      <c r="J8" s="2"/>
      <c r="K8" s="4">
        <v>2.5000000000000001E-2</v>
      </c>
      <c r="L8" s="2"/>
      <c r="M8" s="2">
        <f t="shared" ref="M8:M14" si="2">ROUND((+I8*K8),2)</f>
        <v>0</v>
      </c>
    </row>
    <row r="9" spans="1:13">
      <c r="A9" s="2" t="s">
        <v>42</v>
      </c>
      <c r="B9" s="2"/>
      <c r="C9" s="2">
        <f t="shared" ref="C9:C15" si="3">G8</f>
        <v>0</v>
      </c>
      <c r="D9" s="2"/>
      <c r="E9" s="2">
        <v>776050.46</v>
      </c>
      <c r="F9" s="2"/>
      <c r="G9" s="2">
        <f t="shared" si="0"/>
        <v>776050.46</v>
      </c>
      <c r="H9" s="2"/>
      <c r="I9" s="2">
        <f t="shared" si="1"/>
        <v>388025.23</v>
      </c>
      <c r="J9" s="2"/>
      <c r="K9" s="4">
        <v>2.75E-2</v>
      </c>
      <c r="L9" s="2"/>
      <c r="M9" s="2">
        <f t="shared" si="2"/>
        <v>10670.69</v>
      </c>
    </row>
    <row r="10" spans="1:13">
      <c r="A10" s="2" t="s">
        <v>43</v>
      </c>
      <c r="B10" s="2"/>
      <c r="C10" s="2">
        <f t="shared" si="3"/>
        <v>776050.46</v>
      </c>
      <c r="D10" s="2"/>
      <c r="E10" s="2">
        <v>129138.22</v>
      </c>
      <c r="F10" s="2"/>
      <c r="G10" s="2">
        <f t="shared" si="0"/>
        <v>905188.67999999993</v>
      </c>
      <c r="H10" s="2"/>
      <c r="I10" s="2">
        <f t="shared" si="1"/>
        <v>840619.57</v>
      </c>
      <c r="J10" s="2"/>
      <c r="K10" s="4">
        <v>2.75E-2</v>
      </c>
      <c r="L10" s="2"/>
      <c r="M10" s="2">
        <f t="shared" si="2"/>
        <v>23117.040000000001</v>
      </c>
    </row>
    <row r="11" spans="1:13">
      <c r="A11" s="2" t="s">
        <v>44</v>
      </c>
      <c r="B11" s="2"/>
      <c r="C11" s="2">
        <f t="shared" si="3"/>
        <v>905188.67999999993</v>
      </c>
      <c r="D11" s="2"/>
      <c r="E11" s="2"/>
      <c r="F11" s="2"/>
      <c r="G11" s="2">
        <f t="shared" si="0"/>
        <v>905188.67999999993</v>
      </c>
      <c r="H11" s="2"/>
      <c r="I11" s="2">
        <f t="shared" si="1"/>
        <v>905188.67999999993</v>
      </c>
      <c r="J11" s="2"/>
      <c r="K11" s="4">
        <v>2.4E-2</v>
      </c>
      <c r="L11" s="2"/>
      <c r="M11" s="2">
        <f t="shared" si="2"/>
        <v>21724.53</v>
      </c>
    </row>
    <row r="12" spans="1:13">
      <c r="A12" s="2" t="s">
        <v>45</v>
      </c>
      <c r="B12" s="2"/>
      <c r="C12" s="2">
        <f t="shared" si="3"/>
        <v>905188.67999999993</v>
      </c>
      <c r="D12" s="2"/>
      <c r="E12" s="2">
        <v>2509.6799999999998</v>
      </c>
      <c r="F12" s="2"/>
      <c r="G12" s="2">
        <f t="shared" si="0"/>
        <v>907698.36</v>
      </c>
      <c r="H12" s="2"/>
      <c r="I12" s="2">
        <f t="shared" si="1"/>
        <v>906443.52</v>
      </c>
      <c r="J12" s="2"/>
      <c r="K12" s="4">
        <v>2.4E-2</v>
      </c>
      <c r="L12" s="2"/>
      <c r="M12" s="2">
        <f t="shared" si="2"/>
        <v>21754.639999999999</v>
      </c>
    </row>
    <row r="13" spans="1:13">
      <c r="A13" s="2" t="s">
        <v>46</v>
      </c>
      <c r="B13" s="2"/>
      <c r="C13" s="2">
        <f t="shared" si="3"/>
        <v>907698.36</v>
      </c>
      <c r="D13" s="2"/>
      <c r="E13" s="2">
        <v>7983.84</v>
      </c>
      <c r="F13" s="2"/>
      <c r="G13" s="2">
        <f t="shared" si="0"/>
        <v>915682.2</v>
      </c>
      <c r="H13" s="2"/>
      <c r="I13" s="2">
        <f t="shared" si="1"/>
        <v>911690.28</v>
      </c>
      <c r="J13" s="2"/>
      <c r="K13" s="4">
        <v>2.4E-2</v>
      </c>
      <c r="L13" s="2"/>
      <c r="M13" s="2">
        <f t="shared" si="2"/>
        <v>21880.57</v>
      </c>
    </row>
    <row r="14" spans="1:13">
      <c r="A14" s="2" t="s">
        <v>47</v>
      </c>
      <c r="B14" s="2"/>
      <c r="C14" s="2">
        <f t="shared" si="3"/>
        <v>915682.2</v>
      </c>
      <c r="D14" s="2"/>
      <c r="E14" s="2"/>
      <c r="F14" s="2"/>
      <c r="G14" s="2">
        <f t="shared" si="0"/>
        <v>915682.2</v>
      </c>
      <c r="H14" s="2"/>
      <c r="I14" s="2">
        <f t="shared" si="1"/>
        <v>915682.2</v>
      </c>
      <c r="J14" s="2"/>
      <c r="K14" s="4">
        <v>2.4E-2</v>
      </c>
      <c r="L14" s="2"/>
      <c r="M14" s="2">
        <f t="shared" si="2"/>
        <v>21976.37</v>
      </c>
    </row>
    <row r="15" spans="1:13">
      <c r="A15" s="2" t="s">
        <v>48</v>
      </c>
      <c r="B15" s="2"/>
      <c r="C15" s="2">
        <f t="shared" si="3"/>
        <v>915682.2</v>
      </c>
      <c r="D15" s="2"/>
      <c r="E15" s="2">
        <v>11919.79</v>
      </c>
      <c r="F15" s="2"/>
      <c r="G15" s="2">
        <f t="shared" ref="G15:G42" si="4">C15+E15</f>
        <v>927601.99</v>
      </c>
      <c r="H15" s="2"/>
      <c r="I15" s="2">
        <f t="shared" ref="I15:I42" si="5">C15/2+G15/2</f>
        <v>921642.09499999997</v>
      </c>
      <c r="J15" s="2"/>
      <c r="K15" s="4">
        <v>2.4E-2</v>
      </c>
      <c r="L15" s="2"/>
      <c r="M15" s="2">
        <f t="shared" ref="M15:M41" si="6">ROUND((+I15*K15),2)</f>
        <v>22119.41</v>
      </c>
    </row>
    <row r="16" spans="1:13">
      <c r="A16" s="2" t="s">
        <v>49</v>
      </c>
      <c r="B16" s="2"/>
      <c r="C16" s="2">
        <f t="shared" ref="C16:C42" si="7">G15</f>
        <v>927601.99</v>
      </c>
      <c r="D16" s="2"/>
      <c r="E16" s="2">
        <v>5832.31</v>
      </c>
      <c r="F16" s="2"/>
      <c r="G16" s="2">
        <f t="shared" si="4"/>
        <v>933434.3</v>
      </c>
      <c r="H16" s="2"/>
      <c r="I16" s="2">
        <f t="shared" si="5"/>
        <v>930518.14500000002</v>
      </c>
      <c r="J16" s="2"/>
      <c r="K16" s="4">
        <v>2.4E-2</v>
      </c>
      <c r="L16" s="2"/>
      <c r="M16" s="2">
        <f t="shared" si="6"/>
        <v>22332.44</v>
      </c>
    </row>
    <row r="17" spans="1:13">
      <c r="A17" s="2" t="s">
        <v>50</v>
      </c>
      <c r="B17" s="2"/>
      <c r="C17" s="2">
        <f t="shared" si="7"/>
        <v>933434.3</v>
      </c>
      <c r="D17" s="2"/>
      <c r="E17" s="2">
        <v>7027.58</v>
      </c>
      <c r="F17" s="2"/>
      <c r="G17" s="2">
        <f t="shared" si="4"/>
        <v>940461.88</v>
      </c>
      <c r="H17" s="2"/>
      <c r="I17" s="2">
        <f t="shared" si="5"/>
        <v>936948.09000000008</v>
      </c>
      <c r="J17" s="2"/>
      <c r="K17" s="4">
        <v>2.4E-2</v>
      </c>
      <c r="L17" s="2"/>
      <c r="M17" s="2">
        <f t="shared" si="6"/>
        <v>22486.75</v>
      </c>
    </row>
    <row r="18" spans="1:13">
      <c r="A18" s="2" t="s">
        <v>51</v>
      </c>
      <c r="B18" s="2"/>
      <c r="C18" s="2">
        <f t="shared" si="7"/>
        <v>940461.88</v>
      </c>
      <c r="D18" s="2"/>
      <c r="E18" s="2"/>
      <c r="F18" s="2"/>
      <c r="G18" s="2">
        <f t="shared" si="4"/>
        <v>940461.88</v>
      </c>
      <c r="H18" s="2"/>
      <c r="I18" s="2">
        <f t="shared" si="5"/>
        <v>940461.88</v>
      </c>
      <c r="J18" s="2" t="s">
        <v>1</v>
      </c>
      <c r="K18" s="4">
        <v>2.4E-2</v>
      </c>
      <c r="L18" s="2"/>
      <c r="M18" s="2">
        <f t="shared" si="6"/>
        <v>22571.09</v>
      </c>
    </row>
    <row r="19" spans="1:13">
      <c r="A19" s="2" t="s">
        <v>52</v>
      </c>
      <c r="B19" s="2"/>
      <c r="C19" s="2">
        <f t="shared" si="7"/>
        <v>940461.88</v>
      </c>
      <c r="D19" s="2"/>
      <c r="E19" s="2">
        <v>530.70000000000005</v>
      </c>
      <c r="F19" s="2"/>
      <c r="G19" s="2">
        <f t="shared" si="4"/>
        <v>940992.58</v>
      </c>
      <c r="H19" s="2"/>
      <c r="I19" s="2">
        <f t="shared" si="5"/>
        <v>940727.23</v>
      </c>
      <c r="J19" s="2" t="s">
        <v>1</v>
      </c>
      <c r="K19" s="4">
        <v>2.9000000000000001E-2</v>
      </c>
      <c r="L19" s="2"/>
      <c r="M19" s="2">
        <f t="shared" si="6"/>
        <v>27281.09</v>
      </c>
    </row>
    <row r="20" spans="1:13">
      <c r="A20" s="2" t="s">
        <v>53</v>
      </c>
      <c r="B20" s="2"/>
      <c r="C20" s="2">
        <f t="shared" si="7"/>
        <v>940992.58</v>
      </c>
      <c r="D20" s="2"/>
      <c r="E20" s="2"/>
      <c r="F20" s="2"/>
      <c r="G20" s="2">
        <f t="shared" si="4"/>
        <v>940992.58</v>
      </c>
      <c r="H20" s="2"/>
      <c r="I20" s="2">
        <f t="shared" si="5"/>
        <v>940992.58</v>
      </c>
      <c r="J20" s="2" t="s">
        <v>1</v>
      </c>
      <c r="K20" s="4">
        <v>2.9000000000000001E-2</v>
      </c>
      <c r="L20" s="2"/>
      <c r="M20" s="2">
        <f t="shared" si="6"/>
        <v>27288.78</v>
      </c>
    </row>
    <row r="21" spans="1:13">
      <c r="A21" s="2" t="s">
        <v>54</v>
      </c>
      <c r="B21" s="2"/>
      <c r="C21" s="2">
        <f t="shared" si="7"/>
        <v>940992.58</v>
      </c>
      <c r="D21" s="2"/>
      <c r="E21" s="2">
        <v>659524.73</v>
      </c>
      <c r="F21" s="2"/>
      <c r="G21" s="2">
        <f t="shared" si="4"/>
        <v>1600517.31</v>
      </c>
      <c r="H21" s="2"/>
      <c r="I21" s="2">
        <f t="shared" si="5"/>
        <v>1270754.9450000001</v>
      </c>
      <c r="J21" s="2" t="s">
        <v>1</v>
      </c>
      <c r="K21" s="4">
        <v>2.9000000000000001E-2</v>
      </c>
      <c r="L21" s="2"/>
      <c r="M21" s="2">
        <f t="shared" si="6"/>
        <v>36851.89</v>
      </c>
    </row>
    <row r="22" spans="1:13">
      <c r="A22" s="2" t="s">
        <v>55</v>
      </c>
      <c r="B22" s="2"/>
      <c r="C22" s="2">
        <f t="shared" si="7"/>
        <v>1600517.31</v>
      </c>
      <c r="D22" s="2"/>
      <c r="E22" s="2">
        <v>12609.01</v>
      </c>
      <c r="F22" s="2"/>
      <c r="G22" s="2">
        <f t="shared" si="4"/>
        <v>1613126.32</v>
      </c>
      <c r="H22" s="2"/>
      <c r="I22" s="2">
        <f t="shared" si="5"/>
        <v>1606821.8149999999</v>
      </c>
      <c r="J22" s="2"/>
      <c r="K22" s="4">
        <v>2.9000000000000001E-2</v>
      </c>
      <c r="L22" s="2"/>
      <c r="M22" s="2">
        <f t="shared" si="6"/>
        <v>46597.83</v>
      </c>
    </row>
    <row r="23" spans="1:13">
      <c r="A23" s="2" t="s">
        <v>56</v>
      </c>
      <c r="B23" s="2"/>
      <c r="C23" s="2">
        <f t="shared" si="7"/>
        <v>1613126.32</v>
      </c>
      <c r="D23" s="2"/>
      <c r="E23" s="2">
        <v>5689</v>
      </c>
      <c r="F23" s="2"/>
      <c r="G23" s="2">
        <f t="shared" si="4"/>
        <v>1618815.32</v>
      </c>
      <c r="H23" s="2"/>
      <c r="I23" s="2">
        <f t="shared" si="5"/>
        <v>1615970.82</v>
      </c>
      <c r="J23" s="2" t="s">
        <v>1</v>
      </c>
      <c r="K23" s="4">
        <v>2.6000000000000002E-2</v>
      </c>
      <c r="L23" s="2"/>
      <c r="M23" s="2">
        <f t="shared" si="6"/>
        <v>42015.24</v>
      </c>
    </row>
    <row r="24" spans="1:13">
      <c r="A24" s="2" t="s">
        <v>57</v>
      </c>
      <c r="B24" s="2"/>
      <c r="C24" s="2">
        <f t="shared" si="7"/>
        <v>1618815.32</v>
      </c>
      <c r="D24" s="2"/>
      <c r="E24" s="2">
        <v>-40395.58</v>
      </c>
      <c r="F24" s="2"/>
      <c r="G24" s="2">
        <f t="shared" si="4"/>
        <v>1578419.74</v>
      </c>
      <c r="H24" s="2"/>
      <c r="I24" s="2">
        <f t="shared" si="5"/>
        <v>1598617.53</v>
      </c>
      <c r="J24" s="2" t="s">
        <v>1</v>
      </c>
      <c r="K24" s="4">
        <v>2.6000000000000002E-2</v>
      </c>
      <c r="L24" s="2"/>
      <c r="M24" s="2">
        <f t="shared" si="6"/>
        <v>41564.06</v>
      </c>
    </row>
    <row r="25" spans="1:13">
      <c r="A25" s="2" t="s">
        <v>58</v>
      </c>
      <c r="B25" s="2"/>
      <c r="C25" s="2">
        <f t="shared" si="7"/>
        <v>1578419.74</v>
      </c>
      <c r="D25" s="2"/>
      <c r="E25" s="2"/>
      <c r="F25" s="2"/>
      <c r="G25" s="2">
        <f t="shared" si="4"/>
        <v>1578419.74</v>
      </c>
      <c r="H25" s="2"/>
      <c r="I25" s="2">
        <f t="shared" si="5"/>
        <v>1578419.74</v>
      </c>
      <c r="J25" s="2" t="s">
        <v>1</v>
      </c>
      <c r="K25" s="4">
        <v>2.6000000000000002E-2</v>
      </c>
      <c r="L25" s="2"/>
      <c r="M25" s="2">
        <f t="shared" si="6"/>
        <v>41038.910000000003</v>
      </c>
    </row>
    <row r="26" spans="1:13">
      <c r="A26" s="2" t="s">
        <v>59</v>
      </c>
      <c r="B26" s="2"/>
      <c r="C26" s="2">
        <f t="shared" si="7"/>
        <v>1578419.74</v>
      </c>
      <c r="D26" s="2"/>
      <c r="E26" s="2">
        <v>15.82</v>
      </c>
      <c r="F26" s="2"/>
      <c r="G26" s="2">
        <f t="shared" si="4"/>
        <v>1578435.56</v>
      </c>
      <c r="H26" s="2"/>
      <c r="I26" s="2">
        <f t="shared" si="5"/>
        <v>1578427.65</v>
      </c>
      <c r="J26" s="2"/>
      <c r="K26" s="4">
        <v>2.6000000000000002E-2</v>
      </c>
      <c r="L26" s="2"/>
      <c r="M26" s="2">
        <f t="shared" si="6"/>
        <v>41039.120000000003</v>
      </c>
    </row>
    <row r="27" spans="1:13">
      <c r="A27" s="2" t="s">
        <v>60</v>
      </c>
      <c r="B27" s="2"/>
      <c r="C27" s="2">
        <f t="shared" si="7"/>
        <v>1578435.56</v>
      </c>
      <c r="D27" s="2"/>
      <c r="E27" s="5">
        <v>-26914.400000000001</v>
      </c>
      <c r="F27" s="2"/>
      <c r="G27" s="2">
        <f t="shared" si="4"/>
        <v>1551521.1600000001</v>
      </c>
      <c r="H27" s="2"/>
      <c r="I27" s="2">
        <f t="shared" si="5"/>
        <v>1564978.36</v>
      </c>
      <c r="J27" s="2"/>
      <c r="K27" s="4">
        <v>2.6000000000000002E-2</v>
      </c>
      <c r="L27" s="2"/>
      <c r="M27" s="2">
        <f t="shared" si="6"/>
        <v>40689.440000000002</v>
      </c>
    </row>
    <row r="28" spans="1:13">
      <c r="A28" s="2" t="s">
        <v>61</v>
      </c>
      <c r="B28" s="2"/>
      <c r="C28" s="2">
        <f t="shared" si="7"/>
        <v>1551521.1600000001</v>
      </c>
      <c r="D28" s="2"/>
      <c r="E28" s="2">
        <v>5844.18</v>
      </c>
      <c r="F28" s="2"/>
      <c r="G28" s="2">
        <f t="shared" si="4"/>
        <v>1557365.34</v>
      </c>
      <c r="H28" s="2"/>
      <c r="I28" s="2">
        <f t="shared" si="5"/>
        <v>1554443.25</v>
      </c>
      <c r="J28" s="2" t="s">
        <v>1</v>
      </c>
      <c r="K28" s="4">
        <v>2.6000000000000002E-2</v>
      </c>
      <c r="L28" s="2"/>
      <c r="M28" s="2">
        <f t="shared" si="6"/>
        <v>40415.519999999997</v>
      </c>
    </row>
    <row r="29" spans="1:13">
      <c r="A29" s="2" t="s">
        <v>62</v>
      </c>
      <c r="B29" s="2"/>
      <c r="C29" s="2">
        <f t="shared" si="7"/>
        <v>1557365.34</v>
      </c>
      <c r="D29" s="2"/>
      <c r="E29" s="2"/>
      <c r="F29" s="2"/>
      <c r="G29" s="2">
        <f t="shared" si="4"/>
        <v>1557365.34</v>
      </c>
      <c r="H29" s="2"/>
      <c r="I29" s="2">
        <f t="shared" si="5"/>
        <v>1557365.34</v>
      </c>
      <c r="J29" s="2"/>
      <c r="K29" s="4">
        <v>2.3E-2</v>
      </c>
      <c r="L29" s="2"/>
      <c r="M29" s="2">
        <f t="shared" si="6"/>
        <v>35819.4</v>
      </c>
    </row>
    <row r="30" spans="1:13">
      <c r="A30" s="2" t="s">
        <v>63</v>
      </c>
      <c r="B30" s="2"/>
      <c r="C30" s="2">
        <f t="shared" si="7"/>
        <v>1557365.34</v>
      </c>
      <c r="D30" s="2"/>
      <c r="E30" s="2"/>
      <c r="F30" s="2"/>
      <c r="G30" s="2">
        <f t="shared" si="4"/>
        <v>1557365.34</v>
      </c>
      <c r="H30" s="2"/>
      <c r="I30" s="2">
        <f t="shared" si="5"/>
        <v>1557365.34</v>
      </c>
      <c r="J30" s="2"/>
      <c r="K30" s="4">
        <v>2.3E-2</v>
      </c>
      <c r="L30" s="2"/>
      <c r="M30" s="2">
        <f t="shared" si="6"/>
        <v>35819.4</v>
      </c>
    </row>
    <row r="31" spans="1:13">
      <c r="A31" s="2" t="s">
        <v>64</v>
      </c>
      <c r="B31" s="2"/>
      <c r="C31" s="2">
        <f t="shared" si="7"/>
        <v>1557365.34</v>
      </c>
      <c r="D31" s="2"/>
      <c r="E31" s="2"/>
      <c r="F31" s="2"/>
      <c r="G31" s="2">
        <f t="shared" si="4"/>
        <v>1557365.34</v>
      </c>
      <c r="H31" s="2"/>
      <c r="I31" s="2">
        <f t="shared" si="5"/>
        <v>1557365.34</v>
      </c>
      <c r="J31" s="2"/>
      <c r="K31" s="4">
        <v>2.3E-2</v>
      </c>
      <c r="L31" s="2"/>
      <c r="M31" s="2">
        <f t="shared" si="6"/>
        <v>35819.4</v>
      </c>
    </row>
    <row r="32" spans="1:13">
      <c r="A32" s="2" t="s">
        <v>65</v>
      </c>
      <c r="B32" s="2"/>
      <c r="C32" s="2">
        <f t="shared" si="7"/>
        <v>1557365.34</v>
      </c>
      <c r="D32" s="2"/>
      <c r="E32" s="2"/>
      <c r="F32" s="2"/>
      <c r="G32" s="2">
        <f t="shared" si="4"/>
        <v>1557365.34</v>
      </c>
      <c r="H32" s="2"/>
      <c r="I32" s="2">
        <f t="shared" si="5"/>
        <v>1557365.34</v>
      </c>
      <c r="J32" s="2"/>
      <c r="K32" s="4">
        <v>2.3E-2</v>
      </c>
      <c r="L32" s="2"/>
      <c r="M32" s="2">
        <f t="shared" si="6"/>
        <v>35819.4</v>
      </c>
    </row>
    <row r="33" spans="1:13">
      <c r="A33" s="2" t="s">
        <v>66</v>
      </c>
      <c r="B33" s="2"/>
      <c r="C33" s="2">
        <f t="shared" si="7"/>
        <v>1557365.34</v>
      </c>
      <c r="D33" s="2"/>
      <c r="E33" s="2"/>
      <c r="F33" s="2"/>
      <c r="G33" s="2">
        <f t="shared" si="4"/>
        <v>1557365.34</v>
      </c>
      <c r="H33" s="2"/>
      <c r="I33" s="2">
        <f t="shared" si="5"/>
        <v>1557365.34</v>
      </c>
      <c r="J33" s="2"/>
      <c r="K33" s="4">
        <v>2.4E-2</v>
      </c>
      <c r="L33" s="2"/>
      <c r="M33" s="2">
        <f t="shared" si="6"/>
        <v>37376.769999999997</v>
      </c>
    </row>
    <row r="34" spans="1:13">
      <c r="A34" s="2" t="s">
        <v>67</v>
      </c>
      <c r="B34" s="2"/>
      <c r="C34" s="2">
        <f t="shared" si="7"/>
        <v>1557365.34</v>
      </c>
      <c r="D34" s="2"/>
      <c r="E34" s="2">
        <v>35020.160000000003</v>
      </c>
      <c r="F34" s="2"/>
      <c r="G34" s="2">
        <f t="shared" si="4"/>
        <v>1592385.5</v>
      </c>
      <c r="H34" s="2"/>
      <c r="I34" s="2">
        <f t="shared" si="5"/>
        <v>1574875.42</v>
      </c>
      <c r="J34" s="2"/>
      <c r="K34" s="4">
        <v>2.4E-2</v>
      </c>
      <c r="L34" s="2"/>
      <c r="M34" s="2">
        <f t="shared" si="6"/>
        <v>37797.01</v>
      </c>
    </row>
    <row r="35" spans="1:13">
      <c r="A35" s="2" t="s">
        <v>68</v>
      </c>
      <c r="B35" s="2"/>
      <c r="C35" s="2">
        <f t="shared" si="7"/>
        <v>1592385.5</v>
      </c>
      <c r="D35" s="2"/>
      <c r="E35" s="2"/>
      <c r="F35" s="2"/>
      <c r="G35" s="2">
        <f t="shared" si="4"/>
        <v>1592385.5</v>
      </c>
      <c r="H35" s="2"/>
      <c r="I35" s="2">
        <f t="shared" si="5"/>
        <v>1592385.5</v>
      </c>
      <c r="J35" s="2"/>
      <c r="K35" s="4">
        <v>2.4E-2</v>
      </c>
      <c r="L35" s="2"/>
      <c r="M35" s="2">
        <f t="shared" si="6"/>
        <v>38217.25</v>
      </c>
    </row>
    <row r="36" spans="1:13">
      <c r="A36" s="2" t="s">
        <v>69</v>
      </c>
      <c r="B36" s="2"/>
      <c r="C36" s="2">
        <f t="shared" si="7"/>
        <v>1592385.5</v>
      </c>
      <c r="D36" s="2"/>
      <c r="E36" s="2">
        <v>130276.17</v>
      </c>
      <c r="F36" s="2"/>
      <c r="G36" s="2">
        <f t="shared" si="4"/>
        <v>1722661.67</v>
      </c>
      <c r="H36" s="2"/>
      <c r="I36" s="2">
        <f t="shared" si="5"/>
        <v>1657523.585</v>
      </c>
      <c r="K36" s="4">
        <v>2.4E-2</v>
      </c>
      <c r="M36" s="2">
        <f t="shared" si="6"/>
        <v>39780.57</v>
      </c>
    </row>
    <row r="37" spans="1:13">
      <c r="A37" s="2" t="s">
        <v>70</v>
      </c>
      <c r="B37" s="6"/>
      <c r="C37" s="2">
        <f t="shared" si="7"/>
        <v>1722661.67</v>
      </c>
      <c r="D37" s="2"/>
      <c r="E37" s="2">
        <v>98925.13</v>
      </c>
      <c r="F37" s="2"/>
      <c r="G37" s="2">
        <f t="shared" si="4"/>
        <v>1821586.7999999998</v>
      </c>
      <c r="H37" s="2"/>
      <c r="I37" s="2">
        <f t="shared" si="5"/>
        <v>1772124.2349999999</v>
      </c>
      <c r="K37" s="4">
        <v>2.1999999999999999E-2</v>
      </c>
      <c r="M37" s="2">
        <f t="shared" si="6"/>
        <v>38986.730000000003</v>
      </c>
    </row>
    <row r="38" spans="1:13">
      <c r="A38" s="2" t="s">
        <v>71</v>
      </c>
      <c r="B38" s="6"/>
      <c r="C38" s="2">
        <f t="shared" si="7"/>
        <v>1821586.7999999998</v>
      </c>
      <c r="D38" s="2"/>
      <c r="E38" s="2"/>
      <c r="F38" s="2"/>
      <c r="G38" s="2">
        <f t="shared" si="4"/>
        <v>1821586.7999999998</v>
      </c>
      <c r="H38" s="2"/>
      <c r="I38" s="2">
        <f t="shared" si="5"/>
        <v>1821586.7999999998</v>
      </c>
      <c r="K38" s="4">
        <v>2.1999999999999999E-2</v>
      </c>
      <c r="M38" s="2">
        <f t="shared" si="6"/>
        <v>40074.910000000003</v>
      </c>
    </row>
    <row r="39" spans="1:13">
      <c r="A39" s="2" t="s">
        <v>72</v>
      </c>
      <c r="C39" s="2">
        <f t="shared" si="7"/>
        <v>1821586.7999999998</v>
      </c>
      <c r="E39" s="2">
        <v>12412.63</v>
      </c>
      <c r="G39" s="2">
        <f t="shared" si="4"/>
        <v>1833999.4299999997</v>
      </c>
      <c r="I39" s="2">
        <f t="shared" si="5"/>
        <v>1827793.1149999998</v>
      </c>
      <c r="K39" s="4">
        <v>2.1999999999999999E-2</v>
      </c>
      <c r="M39" s="2">
        <f t="shared" si="6"/>
        <v>40211.449999999997</v>
      </c>
    </row>
    <row r="40" spans="1:13">
      <c r="A40" s="2" t="s">
        <v>73</v>
      </c>
      <c r="C40" s="2">
        <f t="shared" si="7"/>
        <v>1833999.4299999997</v>
      </c>
      <c r="E40" s="2">
        <v>15257.84</v>
      </c>
      <c r="G40" s="2">
        <f t="shared" si="4"/>
        <v>1849257.2699999998</v>
      </c>
      <c r="I40" s="2">
        <f t="shared" si="5"/>
        <v>1841628.3499999996</v>
      </c>
      <c r="K40" s="4">
        <v>2.1999999999999999E-2</v>
      </c>
      <c r="M40" s="2">
        <f t="shared" si="6"/>
        <v>40515.82</v>
      </c>
    </row>
    <row r="41" spans="1:13">
      <c r="A41" s="2" t="s">
        <v>96</v>
      </c>
      <c r="C41" s="2">
        <f t="shared" si="7"/>
        <v>1849257.2699999998</v>
      </c>
      <c r="E41" s="2">
        <v>2265.15</v>
      </c>
      <c r="G41" s="2">
        <f t="shared" si="4"/>
        <v>1851522.4199999997</v>
      </c>
      <c r="I41" s="2">
        <f t="shared" si="5"/>
        <v>1850389.8449999997</v>
      </c>
      <c r="K41" s="4">
        <v>2.3E-2</v>
      </c>
      <c r="M41" s="2">
        <f t="shared" si="6"/>
        <v>42558.97</v>
      </c>
    </row>
    <row r="42" spans="1:13">
      <c r="A42" s="2" t="s">
        <v>97</v>
      </c>
      <c r="C42" s="2">
        <f t="shared" si="7"/>
        <v>1851522.4199999997</v>
      </c>
      <c r="E42" s="2"/>
      <c r="G42" s="2">
        <f t="shared" si="4"/>
        <v>1851522.4199999997</v>
      </c>
      <c r="I42" s="2">
        <f t="shared" si="5"/>
        <v>1851522.4199999997</v>
      </c>
      <c r="K42" s="4">
        <v>2.3E-2</v>
      </c>
      <c r="M42" s="2">
        <f>ROUND((+I42*K42),2)</f>
        <v>42585.02</v>
      </c>
    </row>
    <row r="43" spans="1:13">
      <c r="A43" s="13" t="s">
        <v>106</v>
      </c>
      <c r="C43" s="2">
        <f t="shared" ref="C43:C45" si="8">G42</f>
        <v>1851522.4199999997</v>
      </c>
      <c r="E43" s="2"/>
      <c r="G43" s="2">
        <f t="shared" ref="G43:G45" si="9">C43+E43</f>
        <v>1851522.4199999997</v>
      </c>
      <c r="I43" s="2">
        <f t="shared" ref="I43:I45" si="10">C43/2+G43/2</f>
        <v>1851522.4199999997</v>
      </c>
      <c r="K43" s="4">
        <v>2.3E-2</v>
      </c>
      <c r="M43" s="2">
        <f>ROUND((+I43*K43),2)</f>
        <v>42585.02</v>
      </c>
    </row>
    <row r="44" spans="1:13">
      <c r="A44" s="13" t="s">
        <v>107</v>
      </c>
      <c r="C44" s="2">
        <f t="shared" si="8"/>
        <v>1851522.4199999997</v>
      </c>
      <c r="E44" s="2"/>
      <c r="G44" s="2">
        <f t="shared" si="9"/>
        <v>1851522.4199999997</v>
      </c>
      <c r="I44" s="2">
        <f t="shared" si="10"/>
        <v>1851522.4199999997</v>
      </c>
      <c r="K44" s="4">
        <v>2.3E-2</v>
      </c>
      <c r="M44" s="2">
        <f>ROUND((+I44*K44),2)</f>
        <v>42585.02</v>
      </c>
    </row>
    <row r="45" spans="1:13">
      <c r="A45" s="13" t="s">
        <v>108</v>
      </c>
      <c r="C45" s="2">
        <f t="shared" si="8"/>
        <v>1851522.4199999997</v>
      </c>
      <c r="E45" s="2"/>
      <c r="G45" s="2">
        <f t="shared" si="9"/>
        <v>1851522.4199999997</v>
      </c>
      <c r="I45" s="2">
        <f t="shared" si="10"/>
        <v>1851522.4199999997</v>
      </c>
      <c r="K45" s="4">
        <v>2.3E-2</v>
      </c>
      <c r="M45" s="2">
        <f>ROUND((+I45*K45),2)/12*4</f>
        <v>14195.006666666666</v>
      </c>
    </row>
    <row r="46" spans="1:13" ht="13.5" thickBot="1">
      <c r="I46" s="3"/>
      <c r="J46" s="2"/>
      <c r="K46" s="2"/>
      <c r="L46" s="2"/>
      <c r="M46" s="7">
        <f>SUM(M8:M45)</f>
        <v>1236162.5566666669</v>
      </c>
    </row>
    <row r="47" spans="1:13" ht="13.5" thickTop="1">
      <c r="I47" s="2"/>
      <c r="J47" s="2"/>
      <c r="K47" s="2"/>
      <c r="L47" s="2"/>
      <c r="M47" s="2"/>
    </row>
    <row r="48" spans="1:13">
      <c r="I48" s="2" t="s">
        <v>74</v>
      </c>
      <c r="J48" s="2"/>
      <c r="L48" s="2"/>
      <c r="M48" s="6">
        <f>G45-M46</f>
        <v>615359.86333333282</v>
      </c>
    </row>
    <row r="49" spans="1:13">
      <c r="A49" s="6"/>
      <c r="B49" s="6"/>
      <c r="C49" s="6"/>
      <c r="D49" s="2"/>
      <c r="E49" s="11"/>
      <c r="F49" s="2"/>
      <c r="G49" s="6"/>
      <c r="H49" s="2"/>
      <c r="I49" s="2" t="s">
        <v>75</v>
      </c>
      <c r="J49" s="2"/>
      <c r="K49" s="2"/>
      <c r="L49" s="2"/>
      <c r="M49" s="2">
        <v>6030.6</v>
      </c>
    </row>
    <row r="50" spans="1:13" ht="13.5" thickBot="1">
      <c r="A50" s="6"/>
      <c r="B50" s="6"/>
      <c r="C50" s="6"/>
      <c r="D50" s="2"/>
      <c r="F50" s="2"/>
      <c r="H50" s="2"/>
      <c r="I50" s="8" t="s">
        <v>78</v>
      </c>
      <c r="J50" s="2"/>
      <c r="K50" s="9" t="str">
        <f>'8211'!K74</f>
        <v>4/30/10</v>
      </c>
      <c r="L50" s="2"/>
      <c r="M50" s="7">
        <f>SUM(M48:M49)</f>
        <v>621390.46333333279</v>
      </c>
    </row>
    <row r="51" spans="1:13" ht="13.5" thickTop="1">
      <c r="A51" s="6"/>
      <c r="B51" s="6"/>
      <c r="C51" s="6"/>
      <c r="D51" s="2"/>
      <c r="F51" s="2"/>
      <c r="H51" s="2"/>
      <c r="I51" s="8"/>
      <c r="J51" s="2"/>
      <c r="K51" s="9"/>
      <c r="L51" s="2"/>
      <c r="M51" s="12" t="str">
        <f>'8211'!M75</f>
        <v>5/18/10 jla</v>
      </c>
    </row>
  </sheetData>
  <phoneticPr fontId="2" type="noConversion"/>
  <pageMargins left="0.5" right="0.5" top="0.5" bottom="0.75" header="0.5" footer="0.5"/>
  <pageSetup scale="73" orientation="portrait" r:id="rId1"/>
  <headerFooter alignWithMargins="0">
    <oddFooter>&amp;L&amp;Z&amp;F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A1:M45"/>
  <sheetViews>
    <sheetView topLeftCell="A22" workbookViewId="0">
      <selection activeCell="M43" sqref="M43"/>
    </sheetView>
  </sheetViews>
  <sheetFormatPr defaultRowHeight="12.75"/>
  <cols>
    <col min="1" max="1" width="5.140625" style="1" bestFit="1" customWidth="1"/>
    <col min="2" max="2" width="2.85546875" style="1" customWidth="1"/>
    <col min="3" max="3" width="12.7109375" style="1" bestFit="1" customWidth="1"/>
    <col min="4" max="4" width="2" style="1" customWidth="1"/>
    <col min="5" max="5" width="12.28515625" style="1" customWidth="1"/>
    <col min="6" max="6" width="2.28515625" style="1" customWidth="1"/>
    <col min="7" max="7" width="12.7109375" style="1" bestFit="1" customWidth="1"/>
    <col min="8" max="8" width="2.42578125" style="1" customWidth="1"/>
    <col min="9" max="9" width="18.5703125" style="1" bestFit="1" customWidth="1"/>
    <col min="10" max="10" width="2.42578125" style="1" customWidth="1"/>
    <col min="11" max="11" width="8.7109375" style="1" bestFit="1" customWidth="1"/>
    <col min="12" max="12" width="2.140625" style="1" customWidth="1"/>
    <col min="13" max="13" width="12.85546875" style="1" customWidth="1"/>
    <col min="14" max="16384" width="9.140625" style="1"/>
  </cols>
  <sheetData>
    <row r="1" spans="1:13">
      <c r="B1" s="2"/>
      <c r="C1" s="2" t="s">
        <v>0</v>
      </c>
      <c r="D1" s="2"/>
      <c r="E1" s="2" t="s">
        <v>91</v>
      </c>
      <c r="F1" s="2"/>
      <c r="G1" s="2"/>
      <c r="H1" s="2"/>
      <c r="I1" s="2"/>
      <c r="J1" s="2"/>
      <c r="K1" s="2" t="s">
        <v>1</v>
      </c>
      <c r="L1" s="2" t="s">
        <v>1</v>
      </c>
      <c r="M1" s="2"/>
    </row>
    <row r="2" spans="1:13">
      <c r="B2" s="2"/>
      <c r="C2" s="2" t="s">
        <v>92</v>
      </c>
      <c r="D2" s="2"/>
      <c r="E2" s="2"/>
      <c r="F2" s="2"/>
      <c r="G2" s="2"/>
      <c r="H2" s="2"/>
      <c r="I2" s="2"/>
      <c r="J2" s="2"/>
      <c r="K2" s="2" t="s">
        <v>1</v>
      </c>
      <c r="L2" s="2"/>
      <c r="M2" s="2"/>
    </row>
    <row r="3" spans="1:13">
      <c r="B3" s="2"/>
      <c r="D3" s="2"/>
      <c r="E3" s="2"/>
      <c r="F3" s="2" t="s">
        <v>1</v>
      </c>
      <c r="G3" s="2" t="s">
        <v>1</v>
      </c>
      <c r="H3" s="2"/>
      <c r="I3" s="2"/>
      <c r="J3" s="2"/>
      <c r="K3" s="2"/>
      <c r="L3" s="2"/>
      <c r="M3" s="2"/>
    </row>
    <row r="4" spans="1:13">
      <c r="A4" s="2" t="s">
        <v>4</v>
      </c>
      <c r="B4" s="2"/>
      <c r="C4" s="3" t="s">
        <v>5</v>
      </c>
      <c r="D4" s="2"/>
      <c r="E4" s="3" t="s">
        <v>6</v>
      </c>
      <c r="F4" s="2"/>
      <c r="G4" s="3" t="s">
        <v>7</v>
      </c>
      <c r="H4" s="2"/>
      <c r="I4" s="3" t="s">
        <v>8</v>
      </c>
      <c r="J4" s="2"/>
      <c r="K4" s="3" t="s">
        <v>9</v>
      </c>
      <c r="L4" s="2"/>
      <c r="M4" s="3" t="s">
        <v>10</v>
      </c>
    </row>
    <row r="5" spans="1:13">
      <c r="A5" s="2" t="s">
        <v>11</v>
      </c>
      <c r="B5" s="2"/>
      <c r="C5" s="3" t="s">
        <v>12</v>
      </c>
      <c r="D5" s="2"/>
      <c r="E5" s="3" t="s">
        <v>13</v>
      </c>
      <c r="F5" s="2"/>
      <c r="G5" s="3" t="s">
        <v>12</v>
      </c>
      <c r="H5" s="2"/>
      <c r="I5" s="3" t="s">
        <v>14</v>
      </c>
      <c r="J5" s="2"/>
      <c r="K5" s="3" t="s">
        <v>15</v>
      </c>
      <c r="L5" s="2"/>
      <c r="M5" s="3" t="s">
        <v>9</v>
      </c>
    </row>
    <row r="6" spans="1:13">
      <c r="A6" s="10" t="s">
        <v>16</v>
      </c>
      <c r="B6" s="2"/>
      <c r="C6" s="10" t="s">
        <v>16</v>
      </c>
      <c r="D6" s="2"/>
      <c r="E6" s="10" t="s">
        <v>16</v>
      </c>
      <c r="F6" s="2"/>
      <c r="G6" s="10" t="s">
        <v>16</v>
      </c>
      <c r="H6" s="2"/>
      <c r="I6" s="10" t="s">
        <v>16</v>
      </c>
      <c r="J6" s="2"/>
      <c r="K6" s="10" t="s">
        <v>16</v>
      </c>
      <c r="L6" s="2"/>
      <c r="M6" s="10" t="s">
        <v>16</v>
      </c>
    </row>
    <row r="7" spans="1:13">
      <c r="A7" s="2"/>
      <c r="B7" s="2"/>
      <c r="C7" s="2"/>
      <c r="D7" s="2"/>
      <c r="E7" s="2" t="s">
        <v>1</v>
      </c>
      <c r="F7" s="2"/>
      <c r="G7" s="2"/>
      <c r="H7" s="2"/>
      <c r="I7" s="2"/>
      <c r="J7" s="2"/>
      <c r="K7" s="2"/>
      <c r="L7" s="2"/>
      <c r="M7" s="2"/>
    </row>
    <row r="8" spans="1:13">
      <c r="A8" s="2" t="s">
        <v>47</v>
      </c>
      <c r="B8" s="2"/>
      <c r="C8" s="2">
        <v>0</v>
      </c>
      <c r="D8" s="2"/>
      <c r="E8" s="2"/>
      <c r="F8" s="2"/>
      <c r="G8" s="2">
        <f>C8+E8</f>
        <v>0</v>
      </c>
      <c r="H8" s="2"/>
      <c r="I8" s="2">
        <f>C8/2+G8/2</f>
        <v>0</v>
      </c>
      <c r="J8" s="2"/>
      <c r="K8" s="4">
        <v>2.4E-2</v>
      </c>
      <c r="L8" s="2"/>
      <c r="M8" s="2">
        <f>ROUND((+I8*K8),2)</f>
        <v>0</v>
      </c>
    </row>
    <row r="9" spans="1:13">
      <c r="A9" s="2" t="s">
        <v>48</v>
      </c>
      <c r="B9" s="2"/>
      <c r="C9" s="2">
        <f>G8</f>
        <v>0</v>
      </c>
      <c r="D9" s="2"/>
      <c r="E9" s="2">
        <v>382447.54</v>
      </c>
      <c r="F9" s="2"/>
      <c r="G9" s="2">
        <f t="shared" ref="G9:G36" si="0">C9+E9</f>
        <v>382447.54</v>
      </c>
      <c r="H9" s="2"/>
      <c r="I9" s="2">
        <f t="shared" ref="I9:I36" si="1">C9/2+G9/2</f>
        <v>191223.77</v>
      </c>
      <c r="J9" s="2"/>
      <c r="K9" s="4">
        <v>2.4E-2</v>
      </c>
      <c r="L9" s="2"/>
      <c r="M9" s="2">
        <f t="shared" ref="M9:M35" si="2">ROUND((+I9*K9),2)</f>
        <v>4589.37</v>
      </c>
    </row>
    <row r="10" spans="1:13">
      <c r="A10" s="2" t="s">
        <v>49</v>
      </c>
      <c r="B10" s="2"/>
      <c r="C10" s="2">
        <f t="shared" ref="C10:C36" si="3">G9</f>
        <v>382447.54</v>
      </c>
      <c r="D10" s="2"/>
      <c r="E10" s="2">
        <v>3894.39</v>
      </c>
      <c r="F10" s="2"/>
      <c r="G10" s="2">
        <f t="shared" si="0"/>
        <v>386341.93</v>
      </c>
      <c r="H10" s="2"/>
      <c r="I10" s="2">
        <f t="shared" si="1"/>
        <v>384394.73499999999</v>
      </c>
      <c r="J10" s="2"/>
      <c r="K10" s="4">
        <v>2.4E-2</v>
      </c>
      <c r="L10" s="2"/>
      <c r="M10" s="2">
        <f t="shared" si="2"/>
        <v>9225.4699999999993</v>
      </c>
    </row>
    <row r="11" spans="1:13">
      <c r="A11" s="2" t="s">
        <v>50</v>
      </c>
      <c r="B11" s="2"/>
      <c r="C11" s="2">
        <f t="shared" si="3"/>
        <v>386341.93</v>
      </c>
      <c r="D11" s="2"/>
      <c r="E11" s="2"/>
      <c r="F11" s="2"/>
      <c r="G11" s="2">
        <f t="shared" si="0"/>
        <v>386341.93</v>
      </c>
      <c r="H11" s="2"/>
      <c r="I11" s="2">
        <f t="shared" si="1"/>
        <v>386341.93</v>
      </c>
      <c r="J11" s="2"/>
      <c r="K11" s="4">
        <v>2.4E-2</v>
      </c>
      <c r="L11" s="2"/>
      <c r="M11" s="2">
        <f t="shared" si="2"/>
        <v>9272.2099999999991</v>
      </c>
    </row>
    <row r="12" spans="1:13">
      <c r="A12" s="2" t="s">
        <v>51</v>
      </c>
      <c r="B12" s="2"/>
      <c r="C12" s="2">
        <f t="shared" si="3"/>
        <v>386341.93</v>
      </c>
      <c r="D12" s="2"/>
      <c r="E12" s="2"/>
      <c r="F12" s="2"/>
      <c r="G12" s="2">
        <f t="shared" si="0"/>
        <v>386341.93</v>
      </c>
      <c r="H12" s="2"/>
      <c r="I12" s="2">
        <f t="shared" si="1"/>
        <v>386341.93</v>
      </c>
      <c r="J12" s="2" t="s">
        <v>1</v>
      </c>
      <c r="K12" s="4">
        <v>2.4E-2</v>
      </c>
      <c r="L12" s="2"/>
      <c r="M12" s="2">
        <f t="shared" si="2"/>
        <v>9272.2099999999991</v>
      </c>
    </row>
    <row r="13" spans="1:13">
      <c r="A13" s="2" t="s">
        <v>52</v>
      </c>
      <c r="B13" s="2"/>
      <c r="C13" s="2">
        <f t="shared" si="3"/>
        <v>386341.93</v>
      </c>
      <c r="D13" s="2"/>
      <c r="E13" s="2"/>
      <c r="F13" s="2"/>
      <c r="G13" s="2">
        <f t="shared" si="0"/>
        <v>386341.93</v>
      </c>
      <c r="H13" s="2"/>
      <c r="I13" s="2">
        <f t="shared" si="1"/>
        <v>386341.93</v>
      </c>
      <c r="J13" s="2" t="s">
        <v>1</v>
      </c>
      <c r="K13" s="4">
        <v>2.9000000000000001E-2</v>
      </c>
      <c r="L13" s="2"/>
      <c r="M13" s="2">
        <f t="shared" si="2"/>
        <v>11203.92</v>
      </c>
    </row>
    <row r="14" spans="1:13">
      <c r="A14" s="2" t="s">
        <v>53</v>
      </c>
      <c r="B14" s="2"/>
      <c r="C14" s="2">
        <f t="shared" si="3"/>
        <v>386341.93</v>
      </c>
      <c r="D14" s="2"/>
      <c r="E14" s="2">
        <v>4410.88</v>
      </c>
      <c r="F14" s="2"/>
      <c r="G14" s="2">
        <f t="shared" si="0"/>
        <v>390752.81</v>
      </c>
      <c r="H14" s="2"/>
      <c r="I14" s="2">
        <f t="shared" si="1"/>
        <v>388547.37</v>
      </c>
      <c r="J14" s="2" t="s">
        <v>1</v>
      </c>
      <c r="K14" s="4">
        <v>2.9000000000000001E-2</v>
      </c>
      <c r="L14" s="2"/>
      <c r="M14" s="2">
        <f t="shared" si="2"/>
        <v>11267.87</v>
      </c>
    </row>
    <row r="15" spans="1:13">
      <c r="A15" s="2" t="s">
        <v>54</v>
      </c>
      <c r="B15" s="2"/>
      <c r="C15" s="2">
        <f t="shared" si="3"/>
        <v>390752.81</v>
      </c>
      <c r="D15" s="2"/>
      <c r="E15" s="2"/>
      <c r="F15" s="2"/>
      <c r="G15" s="2">
        <f t="shared" si="0"/>
        <v>390752.81</v>
      </c>
      <c r="H15" s="2"/>
      <c r="I15" s="2">
        <f t="shared" si="1"/>
        <v>390752.81</v>
      </c>
      <c r="J15" s="2" t="s">
        <v>1</v>
      </c>
      <c r="K15" s="4">
        <v>2.9000000000000001E-2</v>
      </c>
      <c r="L15" s="2"/>
      <c r="M15" s="2">
        <f t="shared" si="2"/>
        <v>11331.83</v>
      </c>
    </row>
    <row r="16" spans="1:13">
      <c r="A16" s="2" t="s">
        <v>55</v>
      </c>
      <c r="B16" s="2"/>
      <c r="C16" s="2">
        <f t="shared" si="3"/>
        <v>390752.81</v>
      </c>
      <c r="D16" s="2"/>
      <c r="E16" s="2"/>
      <c r="F16" s="2"/>
      <c r="G16" s="2">
        <f t="shared" si="0"/>
        <v>390752.81</v>
      </c>
      <c r="H16" s="2"/>
      <c r="I16" s="2">
        <f t="shared" si="1"/>
        <v>390752.81</v>
      </c>
      <c r="J16" s="2"/>
      <c r="K16" s="4">
        <v>2.9000000000000001E-2</v>
      </c>
      <c r="L16" s="2"/>
      <c r="M16" s="2">
        <f t="shared" si="2"/>
        <v>11331.83</v>
      </c>
    </row>
    <row r="17" spans="1:13">
      <c r="A17" s="2" t="s">
        <v>56</v>
      </c>
      <c r="B17" s="2"/>
      <c r="C17" s="2">
        <f t="shared" si="3"/>
        <v>390752.81</v>
      </c>
      <c r="D17" s="2"/>
      <c r="E17" s="2">
        <v>10004.74</v>
      </c>
      <c r="F17" s="2"/>
      <c r="G17" s="2">
        <f t="shared" si="0"/>
        <v>400757.55</v>
      </c>
      <c r="H17" s="2"/>
      <c r="I17" s="2">
        <f t="shared" si="1"/>
        <v>395755.18</v>
      </c>
      <c r="J17" s="2" t="s">
        <v>1</v>
      </c>
      <c r="K17" s="4">
        <v>2.6000000000000002E-2</v>
      </c>
      <c r="L17" s="2"/>
      <c r="M17" s="2">
        <f t="shared" si="2"/>
        <v>10289.629999999999</v>
      </c>
    </row>
    <row r="18" spans="1:13">
      <c r="A18" s="2" t="s">
        <v>57</v>
      </c>
      <c r="B18" s="2"/>
      <c r="C18" s="2">
        <f t="shared" si="3"/>
        <v>400757.55</v>
      </c>
      <c r="D18" s="2"/>
      <c r="E18" s="2">
        <v>1104.42</v>
      </c>
      <c r="F18" s="2"/>
      <c r="G18" s="2">
        <f t="shared" si="0"/>
        <v>401861.97</v>
      </c>
      <c r="H18" s="2"/>
      <c r="I18" s="2">
        <f t="shared" si="1"/>
        <v>401309.76</v>
      </c>
      <c r="J18" s="2" t="s">
        <v>1</v>
      </c>
      <c r="K18" s="4">
        <v>2.6000000000000002E-2</v>
      </c>
      <c r="L18" s="2"/>
      <c r="M18" s="2">
        <f t="shared" si="2"/>
        <v>10434.049999999999</v>
      </c>
    </row>
    <row r="19" spans="1:13">
      <c r="A19" s="2" t="s">
        <v>58</v>
      </c>
      <c r="B19" s="2"/>
      <c r="C19" s="2">
        <f t="shared" si="3"/>
        <v>401861.97</v>
      </c>
      <c r="D19" s="2"/>
      <c r="E19" s="2">
        <v>16467.080000000002</v>
      </c>
      <c r="F19" s="2"/>
      <c r="G19" s="2">
        <f t="shared" si="0"/>
        <v>418329.05</v>
      </c>
      <c r="H19" s="2"/>
      <c r="I19" s="2">
        <f t="shared" si="1"/>
        <v>410095.51</v>
      </c>
      <c r="J19" s="2" t="s">
        <v>1</v>
      </c>
      <c r="K19" s="4">
        <v>2.6000000000000002E-2</v>
      </c>
      <c r="L19" s="2"/>
      <c r="M19" s="2">
        <f t="shared" si="2"/>
        <v>10662.48</v>
      </c>
    </row>
    <row r="20" spans="1:13">
      <c r="A20" s="2" t="s">
        <v>59</v>
      </c>
      <c r="B20" s="2"/>
      <c r="C20" s="2">
        <f t="shared" si="3"/>
        <v>418329.05</v>
      </c>
      <c r="D20" s="2"/>
      <c r="E20" s="2"/>
      <c r="F20" s="2"/>
      <c r="G20" s="2">
        <f t="shared" si="0"/>
        <v>418329.05</v>
      </c>
      <c r="H20" s="2"/>
      <c r="I20" s="2">
        <f t="shared" si="1"/>
        <v>418329.05</v>
      </c>
      <c r="J20" s="2"/>
      <c r="K20" s="4">
        <v>2.6000000000000002E-2</v>
      </c>
      <c r="L20" s="2"/>
      <c r="M20" s="2">
        <f t="shared" si="2"/>
        <v>10876.56</v>
      </c>
    </row>
    <row r="21" spans="1:13">
      <c r="A21" s="2" t="s">
        <v>60</v>
      </c>
      <c r="B21" s="2"/>
      <c r="C21" s="2">
        <f t="shared" si="3"/>
        <v>418329.05</v>
      </c>
      <c r="D21" s="2"/>
      <c r="E21" s="5"/>
      <c r="F21" s="2"/>
      <c r="G21" s="2">
        <f t="shared" si="0"/>
        <v>418329.05</v>
      </c>
      <c r="H21" s="2"/>
      <c r="I21" s="2">
        <f t="shared" si="1"/>
        <v>418329.05</v>
      </c>
      <c r="J21" s="2"/>
      <c r="K21" s="4">
        <v>2.6000000000000002E-2</v>
      </c>
      <c r="L21" s="2"/>
      <c r="M21" s="2">
        <f t="shared" si="2"/>
        <v>10876.56</v>
      </c>
    </row>
    <row r="22" spans="1:13">
      <c r="A22" s="2" t="s">
        <v>61</v>
      </c>
      <c r="B22" s="2"/>
      <c r="C22" s="2">
        <f t="shared" si="3"/>
        <v>418329.05</v>
      </c>
      <c r="D22" s="2"/>
      <c r="E22" s="2">
        <v>16081.33</v>
      </c>
      <c r="F22" s="2"/>
      <c r="G22" s="2">
        <f t="shared" si="0"/>
        <v>434410.38</v>
      </c>
      <c r="H22" s="2"/>
      <c r="I22" s="2">
        <f t="shared" si="1"/>
        <v>426369.71499999997</v>
      </c>
      <c r="J22" s="2" t="s">
        <v>1</v>
      </c>
      <c r="K22" s="4">
        <v>2.6000000000000002E-2</v>
      </c>
      <c r="L22" s="2"/>
      <c r="M22" s="2">
        <f t="shared" si="2"/>
        <v>11085.61</v>
      </c>
    </row>
    <row r="23" spans="1:13">
      <c r="A23" s="2" t="s">
        <v>62</v>
      </c>
      <c r="B23" s="2"/>
      <c r="C23" s="2">
        <f t="shared" si="3"/>
        <v>434410.38</v>
      </c>
      <c r="D23" s="2"/>
      <c r="E23" s="2">
        <v>9753.59</v>
      </c>
      <c r="F23" s="2"/>
      <c r="G23" s="2">
        <f t="shared" si="0"/>
        <v>444163.97000000003</v>
      </c>
      <c r="H23" s="2"/>
      <c r="I23" s="2">
        <f t="shared" si="1"/>
        <v>439287.17500000005</v>
      </c>
      <c r="J23" s="2"/>
      <c r="K23" s="4">
        <v>2.3E-2</v>
      </c>
      <c r="L23" s="2"/>
      <c r="M23" s="2">
        <f t="shared" si="2"/>
        <v>10103.61</v>
      </c>
    </row>
    <row r="24" spans="1:13">
      <c r="A24" s="2" t="s">
        <v>63</v>
      </c>
      <c r="B24" s="2"/>
      <c r="C24" s="2">
        <f t="shared" si="3"/>
        <v>444163.97000000003</v>
      </c>
      <c r="D24" s="2"/>
      <c r="E24" s="2"/>
      <c r="F24" s="2"/>
      <c r="G24" s="2">
        <f t="shared" si="0"/>
        <v>444163.97000000003</v>
      </c>
      <c r="H24" s="2"/>
      <c r="I24" s="2">
        <f t="shared" si="1"/>
        <v>444163.97000000003</v>
      </c>
      <c r="J24" s="2"/>
      <c r="K24" s="4">
        <v>2.3E-2</v>
      </c>
      <c r="L24" s="2"/>
      <c r="M24" s="2">
        <f t="shared" si="2"/>
        <v>10215.77</v>
      </c>
    </row>
    <row r="25" spans="1:13">
      <c r="A25" s="2" t="s">
        <v>64</v>
      </c>
      <c r="B25" s="2"/>
      <c r="C25" s="2">
        <f t="shared" si="3"/>
        <v>444163.97000000003</v>
      </c>
      <c r="D25" s="2"/>
      <c r="E25" s="2"/>
      <c r="F25" s="2"/>
      <c r="G25" s="2">
        <f t="shared" si="0"/>
        <v>444163.97000000003</v>
      </c>
      <c r="H25" s="2"/>
      <c r="I25" s="2">
        <f t="shared" si="1"/>
        <v>444163.97000000003</v>
      </c>
      <c r="J25" s="2"/>
      <c r="K25" s="4">
        <v>2.3E-2</v>
      </c>
      <c r="L25" s="2"/>
      <c r="M25" s="2">
        <f t="shared" si="2"/>
        <v>10215.77</v>
      </c>
    </row>
    <row r="26" spans="1:13">
      <c r="A26" s="2" t="s">
        <v>65</v>
      </c>
      <c r="B26" s="2"/>
      <c r="C26" s="2">
        <f t="shared" si="3"/>
        <v>444163.97000000003</v>
      </c>
      <c r="D26" s="2"/>
      <c r="E26" s="2">
        <v>-7335.05</v>
      </c>
      <c r="F26" s="2"/>
      <c r="G26" s="2">
        <f t="shared" si="0"/>
        <v>436828.92000000004</v>
      </c>
      <c r="H26" s="2"/>
      <c r="I26" s="2">
        <f t="shared" si="1"/>
        <v>440496.44500000007</v>
      </c>
      <c r="J26" s="2"/>
      <c r="K26" s="4">
        <v>2.3E-2</v>
      </c>
      <c r="L26" s="2"/>
      <c r="M26" s="2">
        <f t="shared" si="2"/>
        <v>10131.42</v>
      </c>
    </row>
    <row r="27" spans="1:13">
      <c r="A27" s="2" t="s">
        <v>66</v>
      </c>
      <c r="B27" s="2"/>
      <c r="C27" s="2">
        <f t="shared" si="3"/>
        <v>436828.92000000004</v>
      </c>
      <c r="D27" s="2"/>
      <c r="E27" s="2"/>
      <c r="F27" s="2"/>
      <c r="G27" s="2">
        <f t="shared" si="0"/>
        <v>436828.92000000004</v>
      </c>
      <c r="H27" s="2"/>
      <c r="I27" s="2">
        <f t="shared" si="1"/>
        <v>436828.92000000004</v>
      </c>
      <c r="J27" s="2"/>
      <c r="K27" s="4">
        <v>2.4E-2</v>
      </c>
      <c r="L27" s="2"/>
      <c r="M27" s="2">
        <f t="shared" si="2"/>
        <v>10483.89</v>
      </c>
    </row>
    <row r="28" spans="1:13">
      <c r="A28" s="2" t="s">
        <v>67</v>
      </c>
      <c r="B28" s="2"/>
      <c r="C28" s="2">
        <f t="shared" si="3"/>
        <v>436828.92000000004</v>
      </c>
      <c r="D28" s="2"/>
      <c r="E28" s="2"/>
      <c r="F28" s="2"/>
      <c r="G28" s="2">
        <f t="shared" si="0"/>
        <v>436828.92000000004</v>
      </c>
      <c r="H28" s="2"/>
      <c r="I28" s="2">
        <f t="shared" si="1"/>
        <v>436828.92000000004</v>
      </c>
      <c r="J28" s="2"/>
      <c r="K28" s="4">
        <v>2.4E-2</v>
      </c>
      <c r="L28" s="2"/>
      <c r="M28" s="2">
        <f t="shared" si="2"/>
        <v>10483.89</v>
      </c>
    </row>
    <row r="29" spans="1:13">
      <c r="A29" s="2" t="s">
        <v>68</v>
      </c>
      <c r="B29" s="2"/>
      <c r="C29" s="2">
        <f t="shared" si="3"/>
        <v>436828.92000000004</v>
      </c>
      <c r="D29" s="2"/>
      <c r="E29" s="2"/>
      <c r="F29" s="2"/>
      <c r="G29" s="2">
        <f t="shared" si="0"/>
        <v>436828.92000000004</v>
      </c>
      <c r="H29" s="2"/>
      <c r="I29" s="2">
        <f t="shared" si="1"/>
        <v>436828.92000000004</v>
      </c>
      <c r="J29" s="2"/>
      <c r="K29" s="4">
        <v>2.4E-2</v>
      </c>
      <c r="L29" s="2"/>
      <c r="M29" s="2">
        <f t="shared" si="2"/>
        <v>10483.89</v>
      </c>
    </row>
    <row r="30" spans="1:13">
      <c r="A30" s="2" t="s">
        <v>69</v>
      </c>
      <c r="B30" s="2"/>
      <c r="C30" s="2">
        <f t="shared" si="3"/>
        <v>436828.92000000004</v>
      </c>
      <c r="D30" s="2"/>
      <c r="E30" s="2">
        <v>5788.29</v>
      </c>
      <c r="F30" s="2"/>
      <c r="G30" s="2">
        <f t="shared" si="0"/>
        <v>442617.21</v>
      </c>
      <c r="H30" s="2"/>
      <c r="I30" s="2">
        <f t="shared" si="1"/>
        <v>439723.06500000006</v>
      </c>
      <c r="K30" s="4">
        <v>2.4E-2</v>
      </c>
      <c r="M30" s="2">
        <f t="shared" si="2"/>
        <v>10553.35</v>
      </c>
    </row>
    <row r="31" spans="1:13">
      <c r="A31" s="2" t="s">
        <v>70</v>
      </c>
      <c r="B31" s="6"/>
      <c r="C31" s="2">
        <f t="shared" si="3"/>
        <v>442617.21</v>
      </c>
      <c r="D31" s="2"/>
      <c r="E31" s="2">
        <v>13389.34</v>
      </c>
      <c r="F31" s="2"/>
      <c r="G31" s="2">
        <f t="shared" si="0"/>
        <v>456006.55000000005</v>
      </c>
      <c r="H31" s="2"/>
      <c r="I31" s="2">
        <f t="shared" si="1"/>
        <v>449311.88</v>
      </c>
      <c r="K31" s="4">
        <v>2.1999999999999999E-2</v>
      </c>
      <c r="M31" s="2">
        <f t="shared" si="2"/>
        <v>9884.86</v>
      </c>
    </row>
    <row r="32" spans="1:13">
      <c r="A32" s="2" t="s">
        <v>71</v>
      </c>
      <c r="B32" s="6"/>
      <c r="C32" s="2">
        <f t="shared" si="3"/>
        <v>456006.55000000005</v>
      </c>
      <c r="D32" s="2"/>
      <c r="E32" s="2">
        <v>13754.22</v>
      </c>
      <c r="F32" s="2"/>
      <c r="G32" s="2">
        <f t="shared" si="0"/>
        <v>469760.77</v>
      </c>
      <c r="H32" s="2"/>
      <c r="I32" s="2">
        <f t="shared" si="1"/>
        <v>462883.66000000003</v>
      </c>
      <c r="K32" s="4">
        <v>2.1999999999999999E-2</v>
      </c>
      <c r="M32" s="2">
        <f t="shared" si="2"/>
        <v>10183.44</v>
      </c>
    </row>
    <row r="33" spans="1:13">
      <c r="A33" s="2" t="s">
        <v>72</v>
      </c>
      <c r="C33" s="2">
        <f t="shared" si="3"/>
        <v>469760.77</v>
      </c>
      <c r="E33" s="2"/>
      <c r="G33" s="2">
        <f t="shared" si="0"/>
        <v>469760.77</v>
      </c>
      <c r="I33" s="2">
        <f t="shared" si="1"/>
        <v>469760.77</v>
      </c>
      <c r="K33" s="4">
        <v>2.1999999999999999E-2</v>
      </c>
      <c r="M33" s="2">
        <f t="shared" si="2"/>
        <v>10334.74</v>
      </c>
    </row>
    <row r="34" spans="1:13">
      <c r="A34" s="2" t="s">
        <v>73</v>
      </c>
      <c r="C34" s="2">
        <f t="shared" si="3"/>
        <v>469760.77</v>
      </c>
      <c r="E34" s="2"/>
      <c r="G34" s="2">
        <f t="shared" si="0"/>
        <v>469760.77</v>
      </c>
      <c r="I34" s="2">
        <f t="shared" si="1"/>
        <v>469760.77</v>
      </c>
      <c r="K34" s="4">
        <v>2.1999999999999999E-2</v>
      </c>
      <c r="M34" s="2">
        <f t="shared" si="2"/>
        <v>10334.74</v>
      </c>
    </row>
    <row r="35" spans="1:13">
      <c r="A35" s="2" t="s">
        <v>96</v>
      </c>
      <c r="C35" s="2">
        <f t="shared" si="3"/>
        <v>469760.77</v>
      </c>
      <c r="E35" s="2"/>
      <c r="G35" s="2">
        <f t="shared" si="0"/>
        <v>469760.77</v>
      </c>
      <c r="I35" s="2">
        <f t="shared" si="1"/>
        <v>469760.77</v>
      </c>
      <c r="K35" s="4">
        <v>2.3E-2</v>
      </c>
      <c r="M35" s="2">
        <f t="shared" si="2"/>
        <v>10804.5</v>
      </c>
    </row>
    <row r="36" spans="1:13">
      <c r="A36" s="2" t="s">
        <v>97</v>
      </c>
      <c r="C36" s="2">
        <f t="shared" si="3"/>
        <v>469760.77</v>
      </c>
      <c r="E36" s="2"/>
      <c r="G36" s="2">
        <f t="shared" si="0"/>
        <v>469760.77</v>
      </c>
      <c r="I36" s="2">
        <f t="shared" si="1"/>
        <v>469760.77</v>
      </c>
      <c r="K36" s="4">
        <v>2.3E-2</v>
      </c>
      <c r="M36" s="2">
        <f>ROUND((+I36*K36),2)</f>
        <v>10804.5</v>
      </c>
    </row>
    <row r="37" spans="1:13">
      <c r="A37" s="13" t="s">
        <v>106</v>
      </c>
      <c r="C37" s="2">
        <f t="shared" ref="C37:C39" si="4">G36</f>
        <v>469760.77</v>
      </c>
      <c r="E37" s="2"/>
      <c r="G37" s="2">
        <f t="shared" ref="G37:G39" si="5">C37+E37</f>
        <v>469760.77</v>
      </c>
      <c r="I37" s="2">
        <f t="shared" ref="I37:I39" si="6">C37/2+G37/2</f>
        <v>469760.77</v>
      </c>
      <c r="K37" s="4">
        <v>2.3E-2</v>
      </c>
      <c r="M37" s="2">
        <f>ROUND((+I37*K37),2)</f>
        <v>10804.5</v>
      </c>
    </row>
    <row r="38" spans="1:13">
      <c r="A38" s="13" t="s">
        <v>107</v>
      </c>
      <c r="C38" s="2">
        <f t="shared" si="4"/>
        <v>469760.77</v>
      </c>
      <c r="E38" s="2"/>
      <c r="G38" s="2">
        <f t="shared" si="5"/>
        <v>469760.77</v>
      </c>
      <c r="I38" s="2">
        <f t="shared" si="6"/>
        <v>469760.77</v>
      </c>
      <c r="K38" s="4">
        <v>2.3E-2</v>
      </c>
      <c r="M38" s="2">
        <f>ROUND((+I38*K38),2)</f>
        <v>10804.5</v>
      </c>
    </row>
    <row r="39" spans="1:13">
      <c r="A39" s="13" t="s">
        <v>108</v>
      </c>
      <c r="C39" s="2">
        <f t="shared" si="4"/>
        <v>469760.77</v>
      </c>
      <c r="E39" s="2"/>
      <c r="G39" s="2">
        <f t="shared" si="5"/>
        <v>469760.77</v>
      </c>
      <c r="I39" s="2">
        <f t="shared" si="6"/>
        <v>469760.77</v>
      </c>
      <c r="K39" s="4">
        <v>2.3E-2</v>
      </c>
      <c r="M39" s="2">
        <f>ROUND((+I39*K39),2)/12*4</f>
        <v>3601.5</v>
      </c>
    </row>
    <row r="40" spans="1:13" ht="13.5" thickBot="1">
      <c r="I40" s="3"/>
      <c r="J40" s="2"/>
      <c r="K40" s="2"/>
      <c r="L40" s="2"/>
      <c r="M40" s="7">
        <f>SUM(M8:M39)</f>
        <v>311948.47000000003</v>
      </c>
    </row>
    <row r="41" spans="1:13" ht="13.5" thickTop="1">
      <c r="I41" s="2"/>
      <c r="J41" s="2"/>
      <c r="K41" s="2"/>
      <c r="L41" s="2"/>
      <c r="M41" s="2"/>
    </row>
    <row r="42" spans="1:13">
      <c r="I42" s="2" t="s">
        <v>74</v>
      </c>
      <c r="J42" s="2"/>
      <c r="L42" s="2"/>
      <c r="M42" s="6">
        <f>G39-M40</f>
        <v>157812.29999999999</v>
      </c>
    </row>
    <row r="43" spans="1:13">
      <c r="A43" s="6"/>
      <c r="B43" s="6"/>
      <c r="C43" s="6"/>
      <c r="D43" s="2"/>
      <c r="E43" s="11"/>
      <c r="F43" s="2"/>
      <c r="G43" s="6"/>
      <c r="H43" s="2"/>
      <c r="I43" s="2" t="s">
        <v>75</v>
      </c>
      <c r="J43" s="2"/>
      <c r="K43" s="2"/>
      <c r="L43" s="2"/>
      <c r="M43" s="2">
        <v>30412.06</v>
      </c>
    </row>
    <row r="44" spans="1:13" ht="13.5" thickBot="1">
      <c r="A44" s="6"/>
      <c r="B44" s="6"/>
      <c r="C44" s="6"/>
      <c r="D44" s="2"/>
      <c r="F44" s="2"/>
      <c r="H44" s="2"/>
      <c r="I44" s="8" t="s">
        <v>78</v>
      </c>
      <c r="J44" s="2"/>
      <c r="K44" s="9" t="str">
        <f>'8211'!K74</f>
        <v>4/30/10</v>
      </c>
      <c r="L44" s="2"/>
      <c r="M44" s="7">
        <f>SUM(M42:M43)</f>
        <v>188224.36</v>
      </c>
    </row>
    <row r="45" spans="1:13" ht="13.5" thickTop="1">
      <c r="A45" s="6"/>
      <c r="B45" s="6"/>
      <c r="C45" s="6"/>
      <c r="D45" s="2"/>
      <c r="F45" s="2"/>
      <c r="H45" s="2"/>
      <c r="I45" s="8"/>
      <c r="J45" s="2"/>
      <c r="K45" s="9"/>
      <c r="L45" s="2"/>
      <c r="M45" s="12" t="str">
        <f>'8211'!M75</f>
        <v>5/18/10 jla</v>
      </c>
    </row>
  </sheetData>
  <phoneticPr fontId="2" type="noConversion"/>
  <pageMargins left="0.5" right="0.5" top="0.5" bottom="0.75" header="0.5" footer="0.5"/>
  <pageSetup scale="73" orientation="portrait" r:id="rId1"/>
  <headerFooter alignWithMargins="0">
    <oddFooter>&amp;L&amp;Z&amp;F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A1:M39"/>
  <sheetViews>
    <sheetView topLeftCell="A28" workbookViewId="0">
      <selection activeCell="M37" sqref="M37"/>
    </sheetView>
  </sheetViews>
  <sheetFormatPr defaultRowHeight="12.75"/>
  <cols>
    <col min="1" max="1" width="5.140625" style="1" bestFit="1" customWidth="1"/>
    <col min="2" max="2" width="2.85546875" style="1" customWidth="1"/>
    <col min="3" max="3" width="12.7109375" style="1" bestFit="1" customWidth="1"/>
    <col min="4" max="4" width="2" style="1" customWidth="1"/>
    <col min="5" max="5" width="12.28515625" style="1" customWidth="1"/>
    <col min="6" max="6" width="2.28515625" style="1" customWidth="1"/>
    <col min="7" max="7" width="12.7109375" style="1" bestFit="1" customWidth="1"/>
    <col min="8" max="8" width="2.42578125" style="1" customWidth="1"/>
    <col min="9" max="9" width="18.5703125" style="1" bestFit="1" customWidth="1"/>
    <col min="10" max="10" width="2.42578125" style="1" customWidth="1"/>
    <col min="11" max="11" width="8.7109375" style="1" bestFit="1" customWidth="1"/>
    <col min="12" max="12" width="2.140625" style="1" customWidth="1"/>
    <col min="13" max="13" width="12.85546875" style="1" customWidth="1"/>
    <col min="14" max="16384" width="9.140625" style="1"/>
  </cols>
  <sheetData>
    <row r="1" spans="1:13">
      <c r="B1" s="2"/>
      <c r="C1" s="2" t="s">
        <v>0</v>
      </c>
      <c r="D1" s="2"/>
      <c r="E1" s="2" t="s">
        <v>103</v>
      </c>
      <c r="F1" s="2"/>
      <c r="G1" s="2"/>
      <c r="H1" s="2"/>
      <c r="I1" s="2"/>
      <c r="J1" s="2"/>
      <c r="K1" s="2" t="s">
        <v>1</v>
      </c>
      <c r="L1" s="2" t="s">
        <v>1</v>
      </c>
      <c r="M1" s="2"/>
    </row>
    <row r="2" spans="1:13">
      <c r="B2" s="2"/>
      <c r="C2" s="2" t="s">
        <v>102</v>
      </c>
      <c r="D2" s="2"/>
      <c r="E2" s="2"/>
      <c r="F2" s="2"/>
      <c r="G2" s="2"/>
      <c r="H2" s="2"/>
      <c r="I2" s="2"/>
      <c r="J2" s="2"/>
      <c r="K2" s="2" t="s">
        <v>1</v>
      </c>
      <c r="L2" s="2"/>
      <c r="M2" s="2"/>
    </row>
    <row r="3" spans="1:13">
      <c r="B3" s="2"/>
      <c r="D3" s="2"/>
      <c r="E3" s="2"/>
      <c r="F3" s="2" t="s">
        <v>1</v>
      </c>
      <c r="G3" s="2" t="s">
        <v>1</v>
      </c>
      <c r="H3" s="2"/>
      <c r="I3" s="2"/>
      <c r="J3" s="2"/>
      <c r="K3" s="2"/>
      <c r="L3" s="2"/>
      <c r="M3" s="2"/>
    </row>
    <row r="4" spans="1:13">
      <c r="A4" s="2" t="s">
        <v>4</v>
      </c>
      <c r="B4" s="2"/>
      <c r="C4" s="3" t="s">
        <v>5</v>
      </c>
      <c r="D4" s="2"/>
      <c r="E4" s="3" t="s">
        <v>6</v>
      </c>
      <c r="F4" s="2"/>
      <c r="G4" s="3" t="s">
        <v>7</v>
      </c>
      <c r="H4" s="2"/>
      <c r="I4" s="3" t="s">
        <v>8</v>
      </c>
      <c r="J4" s="2"/>
      <c r="K4" s="3" t="s">
        <v>9</v>
      </c>
      <c r="L4" s="2"/>
      <c r="M4" s="3" t="s">
        <v>10</v>
      </c>
    </row>
    <row r="5" spans="1:13">
      <c r="A5" s="2" t="s">
        <v>11</v>
      </c>
      <c r="B5" s="2"/>
      <c r="C5" s="3" t="s">
        <v>12</v>
      </c>
      <c r="D5" s="2"/>
      <c r="E5" s="3" t="s">
        <v>13</v>
      </c>
      <c r="F5" s="2"/>
      <c r="G5" s="3" t="s">
        <v>12</v>
      </c>
      <c r="H5" s="2"/>
      <c r="I5" s="3" t="s">
        <v>14</v>
      </c>
      <c r="J5" s="2"/>
      <c r="K5" s="3" t="s">
        <v>15</v>
      </c>
      <c r="L5" s="2"/>
      <c r="M5" s="3" t="s">
        <v>9</v>
      </c>
    </row>
    <row r="6" spans="1:13">
      <c r="A6" s="10" t="s">
        <v>16</v>
      </c>
      <c r="B6" s="2"/>
      <c r="C6" s="10" t="s">
        <v>16</v>
      </c>
      <c r="D6" s="2"/>
      <c r="E6" s="10" t="s">
        <v>16</v>
      </c>
      <c r="F6" s="2"/>
      <c r="G6" s="10" t="s">
        <v>16</v>
      </c>
      <c r="H6" s="2"/>
      <c r="I6" s="10" t="s">
        <v>16</v>
      </c>
      <c r="J6" s="2"/>
      <c r="K6" s="10" t="s">
        <v>16</v>
      </c>
      <c r="L6" s="2"/>
      <c r="M6" s="10" t="s">
        <v>16</v>
      </c>
    </row>
    <row r="7" spans="1:13">
      <c r="A7" s="2"/>
      <c r="B7" s="2"/>
      <c r="C7" s="2"/>
      <c r="D7" s="2"/>
      <c r="E7" s="2" t="s">
        <v>1</v>
      </c>
      <c r="F7" s="2"/>
      <c r="G7" s="2"/>
      <c r="H7" s="2"/>
      <c r="I7" s="2"/>
      <c r="J7" s="2"/>
      <c r="K7" s="2"/>
      <c r="L7" s="2"/>
      <c r="M7" s="2"/>
    </row>
    <row r="8" spans="1:13">
      <c r="A8" s="2" t="s">
        <v>53</v>
      </c>
      <c r="B8" s="2"/>
      <c r="C8" s="2">
        <v>0</v>
      </c>
      <c r="D8" s="2"/>
      <c r="E8" s="2"/>
      <c r="F8" s="2"/>
      <c r="G8" s="2">
        <f t="shared" ref="G8:G30" si="0">C8+E8</f>
        <v>0</v>
      </c>
      <c r="H8" s="2"/>
      <c r="I8" s="2">
        <f t="shared" ref="I8:I30" si="1">C8/2+G8/2</f>
        <v>0</v>
      </c>
      <c r="J8" s="2" t="s">
        <v>1</v>
      </c>
      <c r="K8" s="4">
        <v>2.9000000000000001E-2</v>
      </c>
      <c r="L8" s="2"/>
      <c r="M8" s="2">
        <f t="shared" ref="M8:M29" si="2">ROUND((+I8*K8),2)</f>
        <v>0</v>
      </c>
    </row>
    <row r="9" spans="1:13">
      <c r="A9" s="2" t="s">
        <v>54</v>
      </c>
      <c r="B9" s="2"/>
      <c r="C9" s="2">
        <f t="shared" ref="C9:C30" si="3">G8</f>
        <v>0</v>
      </c>
      <c r="D9" s="2"/>
      <c r="E9" s="2">
        <v>1523668.77</v>
      </c>
      <c r="F9" s="2"/>
      <c r="G9" s="2">
        <f t="shared" si="0"/>
        <v>1523668.77</v>
      </c>
      <c r="H9" s="2"/>
      <c r="I9" s="2">
        <f t="shared" si="1"/>
        <v>761834.38500000001</v>
      </c>
      <c r="J9" s="2" t="s">
        <v>1</v>
      </c>
      <c r="K9" s="4">
        <v>2.9000000000000001E-2</v>
      </c>
      <c r="L9" s="2"/>
      <c r="M9" s="2">
        <f t="shared" si="2"/>
        <v>22093.200000000001</v>
      </c>
    </row>
    <row r="10" spans="1:13">
      <c r="A10" s="2" t="s">
        <v>55</v>
      </c>
      <c r="B10" s="2"/>
      <c r="C10" s="2">
        <f t="shared" si="3"/>
        <v>1523668.77</v>
      </c>
      <c r="D10" s="2"/>
      <c r="E10" s="2">
        <v>56724.3</v>
      </c>
      <c r="F10" s="2"/>
      <c r="G10" s="2">
        <f t="shared" si="0"/>
        <v>1580393.07</v>
      </c>
      <c r="H10" s="2"/>
      <c r="I10" s="2">
        <f t="shared" si="1"/>
        <v>1552030.92</v>
      </c>
      <c r="J10" s="2"/>
      <c r="K10" s="4">
        <v>2.9000000000000001E-2</v>
      </c>
      <c r="L10" s="2"/>
      <c r="M10" s="2">
        <f t="shared" si="2"/>
        <v>45008.9</v>
      </c>
    </row>
    <row r="11" spans="1:13">
      <c r="A11" s="2" t="s">
        <v>56</v>
      </c>
      <c r="B11" s="2"/>
      <c r="C11" s="2">
        <f t="shared" si="3"/>
        <v>1580393.07</v>
      </c>
      <c r="D11" s="2"/>
      <c r="E11" s="2">
        <v>7278.21</v>
      </c>
      <c r="F11" s="2"/>
      <c r="G11" s="2">
        <f t="shared" si="0"/>
        <v>1587671.28</v>
      </c>
      <c r="H11" s="2"/>
      <c r="I11" s="2">
        <f t="shared" si="1"/>
        <v>1584032.175</v>
      </c>
      <c r="J11" s="2" t="s">
        <v>1</v>
      </c>
      <c r="K11" s="4">
        <v>2.6000000000000002E-2</v>
      </c>
      <c r="L11" s="2"/>
      <c r="M11" s="2">
        <f t="shared" si="2"/>
        <v>41184.839999999997</v>
      </c>
    </row>
    <row r="12" spans="1:13">
      <c r="A12" s="2" t="s">
        <v>57</v>
      </c>
      <c r="B12" s="2"/>
      <c r="C12" s="2">
        <f t="shared" si="3"/>
        <v>1587671.28</v>
      </c>
      <c r="D12" s="2"/>
      <c r="E12" s="2">
        <v>1104.42</v>
      </c>
      <c r="F12" s="2"/>
      <c r="G12" s="2">
        <f t="shared" si="0"/>
        <v>1588775.7</v>
      </c>
      <c r="H12" s="2"/>
      <c r="I12" s="2">
        <f t="shared" si="1"/>
        <v>1588223.49</v>
      </c>
      <c r="J12" s="2" t="s">
        <v>1</v>
      </c>
      <c r="K12" s="4">
        <v>2.6000000000000002E-2</v>
      </c>
      <c r="L12" s="2"/>
      <c r="M12" s="2">
        <f t="shared" si="2"/>
        <v>41293.81</v>
      </c>
    </row>
    <row r="13" spans="1:13">
      <c r="A13" s="2" t="s">
        <v>58</v>
      </c>
      <c r="B13" s="2"/>
      <c r="C13" s="2">
        <f t="shared" si="3"/>
        <v>1588775.7</v>
      </c>
      <c r="D13" s="2"/>
      <c r="E13" s="2">
        <v>11152.31</v>
      </c>
      <c r="F13" s="2"/>
      <c r="G13" s="2">
        <f t="shared" si="0"/>
        <v>1599928.01</v>
      </c>
      <c r="H13" s="2"/>
      <c r="I13" s="2">
        <f t="shared" si="1"/>
        <v>1594351.855</v>
      </c>
      <c r="J13" s="2" t="s">
        <v>1</v>
      </c>
      <c r="K13" s="4">
        <v>2.6000000000000002E-2</v>
      </c>
      <c r="L13" s="2"/>
      <c r="M13" s="2">
        <f t="shared" si="2"/>
        <v>41453.15</v>
      </c>
    </row>
    <row r="14" spans="1:13">
      <c r="A14" s="2" t="s">
        <v>59</v>
      </c>
      <c r="B14" s="2"/>
      <c r="C14" s="2">
        <f t="shared" si="3"/>
        <v>1599928.01</v>
      </c>
      <c r="D14" s="2"/>
      <c r="E14" s="2">
        <v>18121.5</v>
      </c>
      <c r="F14" s="2"/>
      <c r="G14" s="2">
        <f t="shared" si="0"/>
        <v>1618049.51</v>
      </c>
      <c r="H14" s="2"/>
      <c r="I14" s="2">
        <f t="shared" si="1"/>
        <v>1608988.76</v>
      </c>
      <c r="J14" s="2"/>
      <c r="K14" s="4">
        <v>2.6000000000000002E-2</v>
      </c>
      <c r="L14" s="2"/>
      <c r="M14" s="2">
        <f t="shared" si="2"/>
        <v>41833.71</v>
      </c>
    </row>
    <row r="15" spans="1:13">
      <c r="A15" s="2" t="s">
        <v>60</v>
      </c>
      <c r="B15" s="2"/>
      <c r="C15" s="2">
        <f t="shared" si="3"/>
        <v>1618049.51</v>
      </c>
      <c r="D15" s="2"/>
      <c r="E15" s="5"/>
      <c r="F15" s="2"/>
      <c r="G15" s="2">
        <f t="shared" si="0"/>
        <v>1618049.51</v>
      </c>
      <c r="H15" s="2"/>
      <c r="I15" s="2">
        <f t="shared" si="1"/>
        <v>1618049.51</v>
      </c>
      <c r="J15" s="2"/>
      <c r="K15" s="4">
        <v>2.6000000000000002E-2</v>
      </c>
      <c r="L15" s="2"/>
      <c r="M15" s="2">
        <f t="shared" si="2"/>
        <v>42069.29</v>
      </c>
    </row>
    <row r="16" spans="1:13">
      <c r="A16" s="2" t="s">
        <v>61</v>
      </c>
      <c r="B16" s="2"/>
      <c r="C16" s="2">
        <f t="shared" si="3"/>
        <v>1618049.51</v>
      </c>
      <c r="D16" s="2"/>
      <c r="E16" s="2"/>
      <c r="F16" s="2"/>
      <c r="G16" s="2">
        <f t="shared" si="0"/>
        <v>1618049.51</v>
      </c>
      <c r="H16" s="2"/>
      <c r="I16" s="2">
        <f t="shared" si="1"/>
        <v>1618049.51</v>
      </c>
      <c r="J16" s="2" t="s">
        <v>1</v>
      </c>
      <c r="K16" s="4">
        <v>2.6000000000000002E-2</v>
      </c>
      <c r="L16" s="2"/>
      <c r="M16" s="2">
        <f t="shared" si="2"/>
        <v>42069.29</v>
      </c>
    </row>
    <row r="17" spans="1:13">
      <c r="A17" s="2" t="s">
        <v>62</v>
      </c>
      <c r="B17" s="2"/>
      <c r="C17" s="2">
        <f t="shared" si="3"/>
        <v>1618049.51</v>
      </c>
      <c r="D17" s="2"/>
      <c r="E17" s="2">
        <v>12928.98</v>
      </c>
      <c r="F17" s="2"/>
      <c r="G17" s="2">
        <f t="shared" si="0"/>
        <v>1630978.49</v>
      </c>
      <c r="H17" s="2"/>
      <c r="I17" s="2">
        <f t="shared" si="1"/>
        <v>1624514</v>
      </c>
      <c r="J17" s="2"/>
      <c r="K17" s="4">
        <v>2.3E-2</v>
      </c>
      <c r="L17" s="2"/>
      <c r="M17" s="2">
        <f t="shared" si="2"/>
        <v>37363.82</v>
      </c>
    </row>
    <row r="18" spans="1:13">
      <c r="A18" s="2" t="s">
        <v>63</v>
      </c>
      <c r="B18" s="2"/>
      <c r="C18" s="2">
        <f t="shared" si="3"/>
        <v>1630978.49</v>
      </c>
      <c r="D18" s="2"/>
      <c r="E18" s="2"/>
      <c r="F18" s="2"/>
      <c r="G18" s="2">
        <f t="shared" si="0"/>
        <v>1630978.49</v>
      </c>
      <c r="H18" s="2"/>
      <c r="I18" s="2">
        <f t="shared" si="1"/>
        <v>1630978.49</v>
      </c>
      <c r="J18" s="2"/>
      <c r="K18" s="4">
        <v>2.3E-2</v>
      </c>
      <c r="L18" s="2"/>
      <c r="M18" s="2">
        <f t="shared" si="2"/>
        <v>37512.51</v>
      </c>
    </row>
    <row r="19" spans="1:13">
      <c r="A19" s="2" t="s">
        <v>64</v>
      </c>
      <c r="B19" s="2"/>
      <c r="C19" s="2">
        <f t="shared" si="3"/>
        <v>1630978.49</v>
      </c>
      <c r="D19" s="2"/>
      <c r="E19" s="2"/>
      <c r="F19" s="2"/>
      <c r="G19" s="2">
        <f t="shared" si="0"/>
        <v>1630978.49</v>
      </c>
      <c r="H19" s="2"/>
      <c r="I19" s="2">
        <f t="shared" si="1"/>
        <v>1630978.49</v>
      </c>
      <c r="J19" s="2"/>
      <c r="K19" s="4">
        <v>2.3E-2</v>
      </c>
      <c r="L19" s="2"/>
      <c r="M19" s="2">
        <f t="shared" si="2"/>
        <v>37512.51</v>
      </c>
    </row>
    <row r="20" spans="1:13">
      <c r="A20" s="2" t="s">
        <v>65</v>
      </c>
      <c r="B20" s="2"/>
      <c r="C20" s="2">
        <f t="shared" si="3"/>
        <v>1630978.49</v>
      </c>
      <c r="D20" s="2"/>
      <c r="E20" s="2"/>
      <c r="F20" s="2"/>
      <c r="G20" s="2">
        <f t="shared" si="0"/>
        <v>1630978.49</v>
      </c>
      <c r="H20" s="2"/>
      <c r="I20" s="2">
        <f t="shared" si="1"/>
        <v>1630978.49</v>
      </c>
      <c r="J20" s="2"/>
      <c r="K20" s="4">
        <v>2.3E-2</v>
      </c>
      <c r="L20" s="2"/>
      <c r="M20" s="2">
        <f t="shared" si="2"/>
        <v>37512.51</v>
      </c>
    </row>
    <row r="21" spans="1:13">
      <c r="A21" s="2" t="s">
        <v>66</v>
      </c>
      <c r="B21" s="2"/>
      <c r="C21" s="2">
        <f t="shared" si="3"/>
        <v>1630978.49</v>
      </c>
      <c r="D21" s="2"/>
      <c r="E21" s="2"/>
      <c r="F21" s="2"/>
      <c r="G21" s="2">
        <f t="shared" si="0"/>
        <v>1630978.49</v>
      </c>
      <c r="H21" s="2"/>
      <c r="I21" s="2">
        <f t="shared" si="1"/>
        <v>1630978.49</v>
      </c>
      <c r="J21" s="2"/>
      <c r="K21" s="4">
        <v>2.4E-2</v>
      </c>
      <c r="L21" s="2"/>
      <c r="M21" s="2">
        <f t="shared" si="2"/>
        <v>39143.480000000003</v>
      </c>
    </row>
    <row r="22" spans="1:13">
      <c r="A22" s="2" t="s">
        <v>67</v>
      </c>
      <c r="B22" s="2"/>
      <c r="C22" s="2">
        <f t="shared" si="3"/>
        <v>1630978.49</v>
      </c>
      <c r="D22" s="2"/>
      <c r="E22" s="2">
        <v>-41530.21</v>
      </c>
      <c r="F22" s="2"/>
      <c r="G22" s="2">
        <f t="shared" si="0"/>
        <v>1589448.28</v>
      </c>
      <c r="H22" s="2"/>
      <c r="I22" s="2">
        <f t="shared" si="1"/>
        <v>1610213.385</v>
      </c>
      <c r="J22" s="2"/>
      <c r="K22" s="4">
        <v>2.4E-2</v>
      </c>
      <c r="L22" s="2"/>
      <c r="M22" s="2">
        <f t="shared" si="2"/>
        <v>38645.120000000003</v>
      </c>
    </row>
    <row r="23" spans="1:13">
      <c r="A23" s="2" t="s">
        <v>68</v>
      </c>
      <c r="B23" s="2"/>
      <c r="C23" s="2">
        <f t="shared" si="3"/>
        <v>1589448.28</v>
      </c>
      <c r="D23" s="2"/>
      <c r="E23" s="2">
        <v>47941.99</v>
      </c>
      <c r="F23" s="2"/>
      <c r="G23" s="2">
        <f t="shared" si="0"/>
        <v>1637390.27</v>
      </c>
      <c r="H23" s="2"/>
      <c r="I23" s="2">
        <f t="shared" si="1"/>
        <v>1613419.2749999999</v>
      </c>
      <c r="J23" s="2"/>
      <c r="K23" s="4">
        <v>2.4E-2</v>
      </c>
      <c r="L23" s="2"/>
      <c r="M23" s="2">
        <f t="shared" si="2"/>
        <v>38722.06</v>
      </c>
    </row>
    <row r="24" spans="1:13">
      <c r="A24" s="2" t="s">
        <v>69</v>
      </c>
      <c r="B24" s="2"/>
      <c r="C24" s="2">
        <f t="shared" si="3"/>
        <v>1637390.27</v>
      </c>
      <c r="D24" s="2"/>
      <c r="E24" s="2">
        <v>12024.68</v>
      </c>
      <c r="F24" s="2"/>
      <c r="G24" s="2">
        <f t="shared" si="0"/>
        <v>1649414.95</v>
      </c>
      <c r="H24" s="2"/>
      <c r="I24" s="2">
        <f t="shared" si="1"/>
        <v>1643402.6099999999</v>
      </c>
      <c r="K24" s="4">
        <v>2.4E-2</v>
      </c>
      <c r="M24" s="2">
        <f t="shared" si="2"/>
        <v>39441.660000000003</v>
      </c>
    </row>
    <row r="25" spans="1:13">
      <c r="A25" s="2" t="s">
        <v>70</v>
      </c>
      <c r="B25" s="6"/>
      <c r="C25" s="2">
        <f t="shared" si="3"/>
        <v>1649414.95</v>
      </c>
      <c r="D25" s="2"/>
      <c r="E25" s="2">
        <v>-12597.61</v>
      </c>
      <c r="F25" s="2"/>
      <c r="G25" s="2">
        <f t="shared" si="0"/>
        <v>1636817.3399999999</v>
      </c>
      <c r="H25" s="2"/>
      <c r="I25" s="2">
        <f t="shared" si="1"/>
        <v>1643116.145</v>
      </c>
      <c r="K25" s="4">
        <v>2.1999999999999999E-2</v>
      </c>
      <c r="M25" s="2">
        <f t="shared" si="2"/>
        <v>36148.559999999998</v>
      </c>
    </row>
    <row r="26" spans="1:13">
      <c r="A26" s="2" t="s">
        <v>71</v>
      </c>
      <c r="B26" s="6"/>
      <c r="C26" s="2">
        <f t="shared" si="3"/>
        <v>1636817.3399999999</v>
      </c>
      <c r="D26" s="2"/>
      <c r="E26" s="2">
        <v>20895.560000000001</v>
      </c>
      <c r="F26" s="2"/>
      <c r="G26" s="2">
        <f t="shared" si="0"/>
        <v>1657712.9</v>
      </c>
      <c r="H26" s="2"/>
      <c r="I26" s="2">
        <f t="shared" si="1"/>
        <v>1647265.1199999999</v>
      </c>
      <c r="K26" s="4">
        <v>2.1999999999999999E-2</v>
      </c>
      <c r="M26" s="2">
        <f t="shared" si="2"/>
        <v>36239.83</v>
      </c>
    </row>
    <row r="27" spans="1:13">
      <c r="A27" s="2" t="s">
        <v>72</v>
      </c>
      <c r="C27" s="2">
        <f t="shared" si="3"/>
        <v>1657712.9</v>
      </c>
      <c r="E27" s="2"/>
      <c r="G27" s="2">
        <f t="shared" si="0"/>
        <v>1657712.9</v>
      </c>
      <c r="I27" s="2">
        <f t="shared" si="1"/>
        <v>1657712.9</v>
      </c>
      <c r="K27" s="4">
        <v>2.1999999999999999E-2</v>
      </c>
      <c r="M27" s="2">
        <f t="shared" si="2"/>
        <v>36469.68</v>
      </c>
    </row>
    <row r="28" spans="1:13">
      <c r="A28" s="2" t="s">
        <v>73</v>
      </c>
      <c r="C28" s="2">
        <f t="shared" si="3"/>
        <v>1657712.9</v>
      </c>
      <c r="E28" s="2"/>
      <c r="G28" s="2">
        <f t="shared" si="0"/>
        <v>1657712.9</v>
      </c>
      <c r="I28" s="2">
        <f t="shared" si="1"/>
        <v>1657712.9</v>
      </c>
      <c r="K28" s="4">
        <v>2.1999999999999999E-2</v>
      </c>
      <c r="M28" s="2">
        <f t="shared" si="2"/>
        <v>36469.68</v>
      </c>
    </row>
    <row r="29" spans="1:13">
      <c r="A29" s="2" t="s">
        <v>96</v>
      </c>
      <c r="C29" s="2">
        <f t="shared" si="3"/>
        <v>1657712.9</v>
      </c>
      <c r="E29" s="2"/>
      <c r="G29" s="2">
        <f t="shared" si="0"/>
        <v>1657712.9</v>
      </c>
      <c r="I29" s="2">
        <f t="shared" si="1"/>
        <v>1657712.9</v>
      </c>
      <c r="K29" s="4">
        <v>2.3E-2</v>
      </c>
      <c r="M29" s="2">
        <f t="shared" si="2"/>
        <v>38127.4</v>
      </c>
    </row>
    <row r="30" spans="1:13">
      <c r="A30" s="2" t="s">
        <v>97</v>
      </c>
      <c r="C30" s="2">
        <f t="shared" si="3"/>
        <v>1657712.9</v>
      </c>
      <c r="E30" s="2">
        <v>28314.95</v>
      </c>
      <c r="G30" s="2">
        <f t="shared" si="0"/>
        <v>1686027.8499999999</v>
      </c>
      <c r="I30" s="2">
        <f t="shared" si="1"/>
        <v>1671870.375</v>
      </c>
      <c r="K30" s="4">
        <v>2.3E-2</v>
      </c>
      <c r="M30" s="2">
        <f>ROUND((+I30*K30),2)</f>
        <v>38453.019999999997</v>
      </c>
    </row>
    <row r="31" spans="1:13">
      <c r="A31" s="13" t="s">
        <v>106</v>
      </c>
      <c r="C31" s="2">
        <f t="shared" ref="C31:C33" si="4">G30</f>
        <v>1686027.8499999999</v>
      </c>
      <c r="E31" s="2">
        <v>618.1</v>
      </c>
      <c r="G31" s="2">
        <f t="shared" ref="G31:G33" si="5">C31+E31</f>
        <v>1686645.95</v>
      </c>
      <c r="I31" s="2">
        <f t="shared" ref="I31:I33" si="6">C31/2+G31/2</f>
        <v>1686336.9</v>
      </c>
      <c r="K31" s="4">
        <v>2.3E-2</v>
      </c>
      <c r="M31" s="2">
        <f>ROUND((+I31*K31),2)</f>
        <v>38785.75</v>
      </c>
    </row>
    <row r="32" spans="1:13">
      <c r="A32" s="13" t="s">
        <v>107</v>
      </c>
      <c r="C32" s="2">
        <f t="shared" si="4"/>
        <v>1686645.95</v>
      </c>
      <c r="E32" s="2">
        <v>1969.36</v>
      </c>
      <c r="G32" s="2">
        <f t="shared" si="5"/>
        <v>1688615.31</v>
      </c>
      <c r="I32" s="2">
        <f t="shared" si="6"/>
        <v>1687630.63</v>
      </c>
      <c r="K32" s="4">
        <v>2.3E-2</v>
      </c>
      <c r="M32" s="2">
        <f>ROUND((+I32*K32),2)</f>
        <v>38815.5</v>
      </c>
    </row>
    <row r="33" spans="1:13">
      <c r="A33" s="13" t="s">
        <v>108</v>
      </c>
      <c r="C33" s="2">
        <f t="shared" si="4"/>
        <v>1688615.31</v>
      </c>
      <c r="E33" s="2">
        <v>292200.45</v>
      </c>
      <c r="G33" s="2">
        <f t="shared" si="5"/>
        <v>1980815.76</v>
      </c>
      <c r="I33" s="2">
        <f t="shared" si="6"/>
        <v>1834715.5350000001</v>
      </c>
      <c r="K33" s="4">
        <v>2.3E-2</v>
      </c>
      <c r="M33" s="2">
        <f>ROUND((+I33*K33),2)/12*4</f>
        <v>14066.153333333334</v>
      </c>
    </row>
    <row r="34" spans="1:13" ht="13.5" thickBot="1">
      <c r="I34" s="3"/>
      <c r="J34" s="2"/>
      <c r="K34" s="2"/>
      <c r="L34" s="2"/>
      <c r="M34" s="7">
        <f>SUM(M8:M33)</f>
        <v>936435.43333333335</v>
      </c>
    </row>
    <row r="35" spans="1:13" ht="13.5" thickTop="1">
      <c r="I35" s="2"/>
      <c r="J35" s="2"/>
      <c r="K35" s="2"/>
      <c r="L35" s="2"/>
      <c r="M35" s="2"/>
    </row>
    <row r="36" spans="1:13">
      <c r="I36" s="2" t="s">
        <v>74</v>
      </c>
      <c r="J36" s="2"/>
      <c r="L36" s="2"/>
      <c r="M36" s="6">
        <f>G33-M34</f>
        <v>1044380.3266666667</v>
      </c>
    </row>
    <row r="37" spans="1:13">
      <c r="A37" s="6"/>
      <c r="B37" s="6"/>
      <c r="C37" s="6"/>
      <c r="D37" s="2"/>
      <c r="E37" s="11"/>
      <c r="F37" s="2"/>
      <c r="G37" s="6"/>
      <c r="H37" s="2"/>
      <c r="I37" s="2" t="s">
        <v>75</v>
      </c>
      <c r="J37" s="2"/>
      <c r="K37" s="2"/>
      <c r="L37" s="2"/>
      <c r="M37" s="2">
        <v>229028.15</v>
      </c>
    </row>
    <row r="38" spans="1:13" ht="13.5" thickBot="1">
      <c r="A38" s="6"/>
      <c r="B38" s="6"/>
      <c r="C38" s="6"/>
      <c r="D38" s="2"/>
      <c r="F38" s="2"/>
      <c r="H38" s="2"/>
      <c r="I38" s="8" t="s">
        <v>78</v>
      </c>
      <c r="J38" s="2"/>
      <c r="K38" s="9" t="str">
        <f>'8211'!K74</f>
        <v>4/30/10</v>
      </c>
      <c r="L38" s="2"/>
      <c r="M38" s="7">
        <f>SUM(M36:M37)</f>
        <v>1273408.4766666666</v>
      </c>
    </row>
    <row r="39" spans="1:13" ht="13.5" thickTop="1">
      <c r="A39" s="6"/>
      <c r="B39" s="6"/>
      <c r="C39" s="6"/>
      <c r="D39" s="2"/>
      <c r="F39" s="2"/>
      <c r="H39" s="2"/>
      <c r="I39" s="8"/>
      <c r="J39" s="2"/>
      <c r="K39" s="9"/>
      <c r="L39" s="2"/>
      <c r="M39" s="12" t="str">
        <f>'8211'!M75</f>
        <v>5/18/10 jla</v>
      </c>
    </row>
  </sheetData>
  <phoneticPr fontId="2" type="noConversion"/>
  <pageMargins left="0.5" right="0.5" top="0.5" bottom="0.75" header="0.5" footer="0.5"/>
  <pageSetup scale="73" orientation="portrait" r:id="rId1"/>
  <headerFooter alignWithMargins="0">
    <oddFooter>&amp;L&amp;Z&amp;F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A1:M40"/>
  <sheetViews>
    <sheetView topLeftCell="A22" workbookViewId="0">
      <selection activeCell="M34" sqref="M34"/>
    </sheetView>
  </sheetViews>
  <sheetFormatPr defaultRowHeight="12.75"/>
  <cols>
    <col min="1" max="1" width="5.140625" style="1" bestFit="1" customWidth="1"/>
    <col min="2" max="2" width="2.85546875" style="1" customWidth="1"/>
    <col min="3" max="3" width="12.7109375" style="1" bestFit="1" customWidth="1"/>
    <col min="4" max="4" width="2" style="1" customWidth="1"/>
    <col min="5" max="5" width="12.28515625" style="1" customWidth="1"/>
    <col min="6" max="6" width="2.28515625" style="1" customWidth="1"/>
    <col min="7" max="7" width="12.7109375" style="1" bestFit="1" customWidth="1"/>
    <col min="8" max="8" width="2.42578125" style="1" customWidth="1"/>
    <col min="9" max="9" width="18.5703125" style="1" bestFit="1" customWidth="1"/>
    <col min="10" max="10" width="2.42578125" style="1" customWidth="1"/>
    <col min="11" max="11" width="8.7109375" style="1" bestFit="1" customWidth="1"/>
    <col min="12" max="12" width="2.140625" style="1" customWidth="1"/>
    <col min="13" max="13" width="12.85546875" style="1" customWidth="1"/>
    <col min="14" max="16384" width="9.140625" style="1"/>
  </cols>
  <sheetData>
    <row r="1" spans="1:13">
      <c r="B1" s="2"/>
      <c r="C1" s="2" t="s">
        <v>0</v>
      </c>
      <c r="D1" s="2"/>
      <c r="E1" s="2" t="s">
        <v>93</v>
      </c>
      <c r="F1" s="2"/>
      <c r="G1" s="2"/>
      <c r="H1" s="2"/>
      <c r="I1" s="2"/>
      <c r="J1" s="2"/>
      <c r="K1" s="2" t="s">
        <v>1</v>
      </c>
      <c r="L1" s="2" t="s">
        <v>1</v>
      </c>
      <c r="M1" s="2"/>
    </row>
    <row r="2" spans="1:13">
      <c r="B2" s="2"/>
      <c r="C2" s="2" t="s">
        <v>94</v>
      </c>
      <c r="D2" s="2"/>
      <c r="E2" s="2"/>
      <c r="F2" s="2"/>
      <c r="G2" s="2"/>
      <c r="H2" s="2"/>
      <c r="I2" s="2"/>
      <c r="J2" s="2"/>
      <c r="K2" s="2" t="s">
        <v>1</v>
      </c>
      <c r="L2" s="2"/>
      <c r="M2" s="2"/>
    </row>
    <row r="3" spans="1:13">
      <c r="B3" s="2"/>
      <c r="D3" s="2"/>
      <c r="E3" s="2"/>
      <c r="F3" s="2" t="s">
        <v>1</v>
      </c>
      <c r="G3" s="2" t="s">
        <v>1</v>
      </c>
      <c r="H3" s="2"/>
      <c r="I3" s="2"/>
      <c r="J3" s="2"/>
      <c r="K3" s="2"/>
      <c r="L3" s="2"/>
      <c r="M3" s="2"/>
    </row>
    <row r="4" spans="1:13">
      <c r="A4" s="2" t="s">
        <v>4</v>
      </c>
      <c r="B4" s="2"/>
      <c r="C4" s="3" t="s">
        <v>5</v>
      </c>
      <c r="D4" s="2"/>
      <c r="E4" s="3" t="s">
        <v>6</v>
      </c>
      <c r="F4" s="2"/>
      <c r="G4" s="3" t="s">
        <v>7</v>
      </c>
      <c r="H4" s="2"/>
      <c r="I4" s="3" t="s">
        <v>8</v>
      </c>
      <c r="J4" s="2"/>
      <c r="K4" s="3" t="s">
        <v>9</v>
      </c>
      <c r="L4" s="2"/>
      <c r="M4" s="3" t="s">
        <v>10</v>
      </c>
    </row>
    <row r="5" spans="1:13">
      <c r="A5" s="2" t="s">
        <v>11</v>
      </c>
      <c r="B5" s="2"/>
      <c r="C5" s="3" t="s">
        <v>12</v>
      </c>
      <c r="D5" s="2"/>
      <c r="E5" s="3" t="s">
        <v>13</v>
      </c>
      <c r="F5" s="2"/>
      <c r="G5" s="3" t="s">
        <v>12</v>
      </c>
      <c r="H5" s="2"/>
      <c r="I5" s="3" t="s">
        <v>14</v>
      </c>
      <c r="J5" s="2"/>
      <c r="K5" s="3" t="s">
        <v>15</v>
      </c>
      <c r="L5" s="2"/>
      <c r="M5" s="3" t="s">
        <v>9</v>
      </c>
    </row>
    <row r="6" spans="1:13">
      <c r="A6" s="10" t="s">
        <v>16</v>
      </c>
      <c r="B6" s="2"/>
      <c r="C6" s="10" t="s">
        <v>16</v>
      </c>
      <c r="D6" s="2"/>
      <c r="E6" s="10" t="s">
        <v>16</v>
      </c>
      <c r="F6" s="2"/>
      <c r="G6" s="10" t="s">
        <v>16</v>
      </c>
      <c r="H6" s="2"/>
      <c r="I6" s="10" t="s">
        <v>16</v>
      </c>
      <c r="J6" s="2"/>
      <c r="K6" s="10" t="s">
        <v>16</v>
      </c>
      <c r="L6" s="2"/>
      <c r="M6" s="10" t="s">
        <v>16</v>
      </c>
    </row>
    <row r="7" spans="1:13">
      <c r="A7" s="2"/>
      <c r="B7" s="2"/>
      <c r="C7" s="2"/>
      <c r="D7" s="2"/>
      <c r="E7" s="2" t="s">
        <v>1</v>
      </c>
      <c r="F7" s="2"/>
      <c r="G7" s="2"/>
      <c r="H7" s="2"/>
      <c r="I7" s="2"/>
      <c r="J7" s="2"/>
      <c r="K7" s="2"/>
      <c r="L7" s="2"/>
      <c r="M7" s="2"/>
    </row>
    <row r="8" spans="1:13">
      <c r="A8" s="2" t="s">
        <v>52</v>
      </c>
      <c r="B8" s="2"/>
      <c r="C8" s="2">
        <v>0</v>
      </c>
      <c r="D8" s="2"/>
      <c r="E8" s="2"/>
      <c r="F8" s="2"/>
      <c r="G8" s="2">
        <f t="shared" ref="G8:G31" si="0">C8+E8</f>
        <v>0</v>
      </c>
      <c r="H8" s="2"/>
      <c r="I8" s="2">
        <f t="shared" ref="I8:I31" si="1">C8/2+G8/2</f>
        <v>0</v>
      </c>
      <c r="J8" s="2" t="s">
        <v>1</v>
      </c>
      <c r="K8" s="4">
        <v>2.9000000000000001E-2</v>
      </c>
      <c r="L8" s="2"/>
      <c r="M8" s="2">
        <f t="shared" ref="M8:M30" si="2">ROUND((+I8*K8),2)</f>
        <v>0</v>
      </c>
    </row>
    <row r="9" spans="1:13">
      <c r="A9" s="2" t="s">
        <v>53</v>
      </c>
      <c r="B9" s="2"/>
      <c r="C9" s="2">
        <f t="shared" ref="C9:C31" si="3">G8</f>
        <v>0</v>
      </c>
      <c r="D9" s="2"/>
      <c r="E9" s="2">
        <v>726355.08</v>
      </c>
      <c r="F9" s="2"/>
      <c r="G9" s="2">
        <f t="shared" si="0"/>
        <v>726355.08</v>
      </c>
      <c r="H9" s="2"/>
      <c r="I9" s="2">
        <f t="shared" si="1"/>
        <v>363177.54</v>
      </c>
      <c r="J9" s="2" t="s">
        <v>1</v>
      </c>
      <c r="K9" s="4">
        <v>2.9000000000000001E-2</v>
      </c>
      <c r="L9" s="2"/>
      <c r="M9" s="2">
        <f t="shared" si="2"/>
        <v>10532.15</v>
      </c>
    </row>
    <row r="10" spans="1:13">
      <c r="A10" s="2" t="s">
        <v>54</v>
      </c>
      <c r="B10" s="2"/>
      <c r="C10" s="2">
        <f t="shared" si="3"/>
        <v>726355.08</v>
      </c>
      <c r="D10" s="2"/>
      <c r="E10" s="2"/>
      <c r="F10" s="2"/>
      <c r="G10" s="2">
        <f t="shared" si="0"/>
        <v>726355.08</v>
      </c>
      <c r="H10" s="2"/>
      <c r="I10" s="2">
        <f t="shared" si="1"/>
        <v>726355.08</v>
      </c>
      <c r="J10" s="2" t="s">
        <v>1</v>
      </c>
      <c r="K10" s="4">
        <v>2.9000000000000001E-2</v>
      </c>
      <c r="L10" s="2"/>
      <c r="M10" s="2">
        <f t="shared" si="2"/>
        <v>21064.3</v>
      </c>
    </row>
    <row r="11" spans="1:13">
      <c r="A11" s="2" t="s">
        <v>55</v>
      </c>
      <c r="B11" s="2"/>
      <c r="C11" s="2">
        <f t="shared" si="3"/>
        <v>726355.08</v>
      </c>
      <c r="D11" s="2"/>
      <c r="E11" s="2"/>
      <c r="F11" s="2"/>
      <c r="G11" s="2">
        <f t="shared" si="0"/>
        <v>726355.08</v>
      </c>
      <c r="H11" s="2"/>
      <c r="I11" s="2">
        <f t="shared" si="1"/>
        <v>726355.08</v>
      </c>
      <c r="J11" s="2"/>
      <c r="K11" s="4">
        <v>2.9000000000000001E-2</v>
      </c>
      <c r="L11" s="2"/>
      <c r="M11" s="2">
        <f t="shared" si="2"/>
        <v>21064.3</v>
      </c>
    </row>
    <row r="12" spans="1:13">
      <c r="A12" s="2" t="s">
        <v>56</v>
      </c>
      <c r="B12" s="2"/>
      <c r="C12" s="2">
        <f t="shared" si="3"/>
        <v>726355.08</v>
      </c>
      <c r="D12" s="2"/>
      <c r="E12" s="2">
        <v>-126.96</v>
      </c>
      <c r="F12" s="2"/>
      <c r="G12" s="2">
        <f t="shared" si="0"/>
        <v>726228.12</v>
      </c>
      <c r="H12" s="2"/>
      <c r="I12" s="2">
        <f t="shared" si="1"/>
        <v>726291.6</v>
      </c>
      <c r="J12" s="2" t="s">
        <v>1</v>
      </c>
      <c r="K12" s="4">
        <v>2.6000000000000002E-2</v>
      </c>
      <c r="L12" s="2"/>
      <c r="M12" s="2">
        <f t="shared" si="2"/>
        <v>18883.580000000002</v>
      </c>
    </row>
    <row r="13" spans="1:13">
      <c r="A13" s="2" t="s">
        <v>57</v>
      </c>
      <c r="B13" s="2"/>
      <c r="C13" s="2">
        <f t="shared" si="3"/>
        <v>726228.12</v>
      </c>
      <c r="D13" s="2"/>
      <c r="E13" s="2">
        <v>1104.42</v>
      </c>
      <c r="F13" s="2"/>
      <c r="G13" s="2">
        <f t="shared" si="0"/>
        <v>727332.54</v>
      </c>
      <c r="H13" s="2"/>
      <c r="I13" s="2">
        <f t="shared" si="1"/>
        <v>726780.33000000007</v>
      </c>
      <c r="J13" s="2" t="s">
        <v>1</v>
      </c>
      <c r="K13" s="4">
        <v>2.6000000000000002E-2</v>
      </c>
      <c r="L13" s="2"/>
      <c r="M13" s="2">
        <f t="shared" si="2"/>
        <v>18896.29</v>
      </c>
    </row>
    <row r="14" spans="1:13">
      <c r="A14" s="2" t="s">
        <v>58</v>
      </c>
      <c r="B14" s="2"/>
      <c r="C14" s="2">
        <f t="shared" si="3"/>
        <v>727332.54</v>
      </c>
      <c r="D14" s="2"/>
      <c r="E14" s="2"/>
      <c r="F14" s="2"/>
      <c r="G14" s="2">
        <f t="shared" si="0"/>
        <v>727332.54</v>
      </c>
      <c r="H14" s="2"/>
      <c r="I14" s="2">
        <f t="shared" si="1"/>
        <v>727332.54</v>
      </c>
      <c r="J14" s="2" t="s">
        <v>1</v>
      </c>
      <c r="K14" s="4">
        <v>2.6000000000000002E-2</v>
      </c>
      <c r="L14" s="2"/>
      <c r="M14" s="2">
        <f t="shared" si="2"/>
        <v>18910.650000000001</v>
      </c>
    </row>
    <row r="15" spans="1:13">
      <c r="A15" s="2" t="s">
        <v>59</v>
      </c>
      <c r="B15" s="2"/>
      <c r="C15" s="2">
        <f t="shared" si="3"/>
        <v>727332.54</v>
      </c>
      <c r="D15" s="2"/>
      <c r="E15" s="2">
        <v>1954.42</v>
      </c>
      <c r="F15" s="2"/>
      <c r="G15" s="2">
        <f t="shared" si="0"/>
        <v>729286.96000000008</v>
      </c>
      <c r="H15" s="2"/>
      <c r="I15" s="2">
        <f t="shared" si="1"/>
        <v>728309.75</v>
      </c>
      <c r="J15" s="2"/>
      <c r="K15" s="4">
        <v>2.6000000000000002E-2</v>
      </c>
      <c r="L15" s="2"/>
      <c r="M15" s="2">
        <f t="shared" si="2"/>
        <v>18936.05</v>
      </c>
    </row>
    <row r="16" spans="1:13">
      <c r="A16" s="2" t="s">
        <v>60</v>
      </c>
      <c r="B16" s="2"/>
      <c r="C16" s="2">
        <f t="shared" si="3"/>
        <v>729286.96000000008</v>
      </c>
      <c r="D16" s="2"/>
      <c r="E16" s="5"/>
      <c r="F16" s="2"/>
      <c r="G16" s="2">
        <f t="shared" si="0"/>
        <v>729286.96000000008</v>
      </c>
      <c r="H16" s="2"/>
      <c r="I16" s="2">
        <f t="shared" si="1"/>
        <v>729286.96000000008</v>
      </c>
      <c r="J16" s="2"/>
      <c r="K16" s="4">
        <v>2.6000000000000002E-2</v>
      </c>
      <c r="L16" s="2"/>
      <c r="M16" s="2">
        <f t="shared" si="2"/>
        <v>18961.46</v>
      </c>
    </row>
    <row r="17" spans="1:13">
      <c r="A17" s="2" t="s">
        <v>61</v>
      </c>
      <c r="B17" s="2"/>
      <c r="C17" s="2">
        <f t="shared" si="3"/>
        <v>729286.96000000008</v>
      </c>
      <c r="D17" s="2"/>
      <c r="E17" s="2"/>
      <c r="F17" s="2"/>
      <c r="G17" s="2">
        <f t="shared" si="0"/>
        <v>729286.96000000008</v>
      </c>
      <c r="H17" s="2"/>
      <c r="I17" s="2">
        <f t="shared" si="1"/>
        <v>729286.96000000008</v>
      </c>
      <c r="J17" s="2" t="s">
        <v>1</v>
      </c>
      <c r="K17" s="4">
        <v>2.6000000000000002E-2</v>
      </c>
      <c r="L17" s="2"/>
      <c r="M17" s="2">
        <f t="shared" si="2"/>
        <v>18961.46</v>
      </c>
    </row>
    <row r="18" spans="1:13">
      <c r="A18" s="2" t="s">
        <v>62</v>
      </c>
      <c r="B18" s="2"/>
      <c r="C18" s="2">
        <f t="shared" si="3"/>
        <v>729286.96000000008</v>
      </c>
      <c r="D18" s="2"/>
      <c r="E18" s="2">
        <v>1840.65</v>
      </c>
      <c r="F18" s="2"/>
      <c r="G18" s="2">
        <f t="shared" si="0"/>
        <v>731127.6100000001</v>
      </c>
      <c r="H18" s="2"/>
      <c r="I18" s="2">
        <f t="shared" si="1"/>
        <v>730207.28500000015</v>
      </c>
      <c r="J18" s="2"/>
      <c r="K18" s="4">
        <v>2.3E-2</v>
      </c>
      <c r="L18" s="2"/>
      <c r="M18" s="2">
        <f t="shared" si="2"/>
        <v>16794.77</v>
      </c>
    </row>
    <row r="19" spans="1:13">
      <c r="A19" s="2" t="s">
        <v>63</v>
      </c>
      <c r="B19" s="2"/>
      <c r="C19" s="2">
        <f t="shared" si="3"/>
        <v>731127.6100000001</v>
      </c>
      <c r="D19" s="2"/>
      <c r="E19" s="2"/>
      <c r="F19" s="2"/>
      <c r="G19" s="2">
        <f t="shared" si="0"/>
        <v>731127.6100000001</v>
      </c>
      <c r="H19" s="2"/>
      <c r="I19" s="2">
        <f t="shared" si="1"/>
        <v>731127.6100000001</v>
      </c>
      <c r="J19" s="2"/>
      <c r="K19" s="4">
        <v>2.3E-2</v>
      </c>
      <c r="L19" s="2"/>
      <c r="M19" s="2">
        <f t="shared" si="2"/>
        <v>16815.939999999999</v>
      </c>
    </row>
    <row r="20" spans="1:13">
      <c r="A20" s="2" t="s">
        <v>64</v>
      </c>
      <c r="B20" s="2"/>
      <c r="C20" s="2">
        <f t="shared" si="3"/>
        <v>731127.6100000001</v>
      </c>
      <c r="D20" s="2"/>
      <c r="E20" s="2"/>
      <c r="F20" s="2"/>
      <c r="G20" s="2">
        <f t="shared" si="0"/>
        <v>731127.6100000001</v>
      </c>
      <c r="H20" s="2"/>
      <c r="I20" s="2">
        <f t="shared" si="1"/>
        <v>731127.6100000001</v>
      </c>
      <c r="J20" s="2"/>
      <c r="K20" s="4">
        <v>2.3E-2</v>
      </c>
      <c r="L20" s="2"/>
      <c r="M20" s="2">
        <f t="shared" si="2"/>
        <v>16815.939999999999</v>
      </c>
    </row>
    <row r="21" spans="1:13">
      <c r="A21" s="2" t="s">
        <v>65</v>
      </c>
      <c r="B21" s="2"/>
      <c r="C21" s="2">
        <f t="shared" si="3"/>
        <v>731127.6100000001</v>
      </c>
      <c r="D21" s="2"/>
      <c r="E21" s="2"/>
      <c r="F21" s="2"/>
      <c r="G21" s="2">
        <f t="shared" si="0"/>
        <v>731127.6100000001</v>
      </c>
      <c r="H21" s="2"/>
      <c r="I21" s="2">
        <f t="shared" si="1"/>
        <v>731127.6100000001</v>
      </c>
      <c r="J21" s="2"/>
      <c r="K21" s="4">
        <v>2.3E-2</v>
      </c>
      <c r="L21" s="2"/>
      <c r="M21" s="2">
        <f t="shared" si="2"/>
        <v>16815.939999999999</v>
      </c>
    </row>
    <row r="22" spans="1:13">
      <c r="A22" s="2" t="s">
        <v>66</v>
      </c>
      <c r="B22" s="2"/>
      <c r="C22" s="2">
        <f t="shared" si="3"/>
        <v>731127.6100000001</v>
      </c>
      <c r="D22" s="2"/>
      <c r="E22" s="2"/>
      <c r="F22" s="2"/>
      <c r="G22" s="2">
        <f t="shared" si="0"/>
        <v>731127.6100000001</v>
      </c>
      <c r="H22" s="2"/>
      <c r="I22" s="2">
        <f t="shared" si="1"/>
        <v>731127.6100000001</v>
      </c>
      <c r="J22" s="2"/>
      <c r="K22" s="4">
        <v>2.4E-2</v>
      </c>
      <c r="L22" s="2"/>
      <c r="M22" s="2">
        <f t="shared" si="2"/>
        <v>17547.060000000001</v>
      </c>
    </row>
    <row r="23" spans="1:13">
      <c r="A23" s="2" t="s">
        <v>67</v>
      </c>
      <c r="B23" s="2"/>
      <c r="C23" s="2">
        <f t="shared" si="3"/>
        <v>731127.6100000001</v>
      </c>
      <c r="D23" s="2"/>
      <c r="E23" s="2"/>
      <c r="F23" s="2"/>
      <c r="G23" s="2">
        <f t="shared" si="0"/>
        <v>731127.6100000001</v>
      </c>
      <c r="H23" s="2"/>
      <c r="I23" s="2">
        <f t="shared" si="1"/>
        <v>731127.6100000001</v>
      </c>
      <c r="J23" s="2"/>
      <c r="K23" s="4">
        <v>2.4E-2</v>
      </c>
      <c r="L23" s="2"/>
      <c r="M23" s="2">
        <f t="shared" si="2"/>
        <v>17547.060000000001</v>
      </c>
    </row>
    <row r="24" spans="1:13">
      <c r="A24" s="2" t="s">
        <v>68</v>
      </c>
      <c r="B24" s="2"/>
      <c r="C24" s="2">
        <f t="shared" si="3"/>
        <v>731127.6100000001</v>
      </c>
      <c r="D24" s="2"/>
      <c r="E24" s="2"/>
      <c r="F24" s="2"/>
      <c r="G24" s="2">
        <f t="shared" si="0"/>
        <v>731127.6100000001</v>
      </c>
      <c r="H24" s="2"/>
      <c r="I24" s="2">
        <f t="shared" si="1"/>
        <v>731127.6100000001</v>
      </c>
      <c r="J24" s="2"/>
      <c r="K24" s="4">
        <v>2.4E-2</v>
      </c>
      <c r="L24" s="2"/>
      <c r="M24" s="2">
        <f t="shared" si="2"/>
        <v>17547.060000000001</v>
      </c>
    </row>
    <row r="25" spans="1:13">
      <c r="A25" s="2" t="s">
        <v>69</v>
      </c>
      <c r="B25" s="2"/>
      <c r="C25" s="2">
        <f t="shared" si="3"/>
        <v>731127.6100000001</v>
      </c>
      <c r="D25" s="2"/>
      <c r="E25" s="2">
        <v>-5289.99</v>
      </c>
      <c r="F25" s="2"/>
      <c r="G25" s="2">
        <f t="shared" si="0"/>
        <v>725837.62000000011</v>
      </c>
      <c r="H25" s="2"/>
      <c r="I25" s="2">
        <f t="shared" si="1"/>
        <v>728482.61500000011</v>
      </c>
      <c r="K25" s="4">
        <v>2.4E-2</v>
      </c>
      <c r="M25" s="2">
        <f t="shared" si="2"/>
        <v>17483.580000000002</v>
      </c>
    </row>
    <row r="26" spans="1:13">
      <c r="A26" s="2" t="s">
        <v>70</v>
      </c>
      <c r="B26" s="6"/>
      <c r="C26" s="2">
        <f t="shared" si="3"/>
        <v>725837.62000000011</v>
      </c>
      <c r="D26" s="2"/>
      <c r="E26" s="2">
        <v>10196.36</v>
      </c>
      <c r="F26" s="2"/>
      <c r="G26" s="2">
        <f t="shared" si="0"/>
        <v>736033.9800000001</v>
      </c>
      <c r="H26" s="2"/>
      <c r="I26" s="2">
        <f t="shared" si="1"/>
        <v>730935.8</v>
      </c>
      <c r="K26" s="4">
        <v>2.1999999999999999E-2</v>
      </c>
      <c r="M26" s="2">
        <f t="shared" si="2"/>
        <v>16080.59</v>
      </c>
    </row>
    <row r="27" spans="1:13">
      <c r="A27" s="2" t="s">
        <v>71</v>
      </c>
      <c r="B27" s="6"/>
      <c r="C27" s="2">
        <f t="shared" si="3"/>
        <v>736033.9800000001</v>
      </c>
      <c r="D27" s="2"/>
      <c r="E27" s="2"/>
      <c r="F27" s="2"/>
      <c r="G27" s="2">
        <f t="shared" si="0"/>
        <v>736033.9800000001</v>
      </c>
      <c r="H27" s="2"/>
      <c r="I27" s="2">
        <f t="shared" si="1"/>
        <v>736033.9800000001</v>
      </c>
      <c r="K27" s="4">
        <v>2.1999999999999999E-2</v>
      </c>
      <c r="M27" s="2">
        <f t="shared" si="2"/>
        <v>16192.75</v>
      </c>
    </row>
    <row r="28" spans="1:13">
      <c r="A28" s="2" t="s">
        <v>72</v>
      </c>
      <c r="C28" s="2">
        <f t="shared" si="3"/>
        <v>736033.9800000001</v>
      </c>
      <c r="E28" s="2"/>
      <c r="G28" s="2">
        <f t="shared" si="0"/>
        <v>736033.9800000001</v>
      </c>
      <c r="I28" s="2">
        <f t="shared" si="1"/>
        <v>736033.9800000001</v>
      </c>
      <c r="K28" s="4">
        <v>2.1999999999999999E-2</v>
      </c>
      <c r="M28" s="2">
        <f t="shared" si="2"/>
        <v>16192.75</v>
      </c>
    </row>
    <row r="29" spans="1:13">
      <c r="A29" s="2" t="s">
        <v>73</v>
      </c>
      <c r="C29" s="2">
        <f t="shared" si="3"/>
        <v>736033.9800000001</v>
      </c>
      <c r="E29" s="2"/>
      <c r="G29" s="2">
        <f t="shared" si="0"/>
        <v>736033.9800000001</v>
      </c>
      <c r="I29" s="2">
        <f t="shared" si="1"/>
        <v>736033.9800000001</v>
      </c>
      <c r="K29" s="4">
        <v>2.1999999999999999E-2</v>
      </c>
      <c r="M29" s="2">
        <f t="shared" si="2"/>
        <v>16192.75</v>
      </c>
    </row>
    <row r="30" spans="1:13">
      <c r="A30" s="2" t="s">
        <v>96</v>
      </c>
      <c r="C30" s="2">
        <f t="shared" si="3"/>
        <v>736033.9800000001</v>
      </c>
      <c r="E30" s="2"/>
      <c r="G30" s="2">
        <f t="shared" si="0"/>
        <v>736033.9800000001</v>
      </c>
      <c r="I30" s="2">
        <f t="shared" si="1"/>
        <v>736033.9800000001</v>
      </c>
      <c r="K30" s="4">
        <v>2.3E-2</v>
      </c>
      <c r="M30" s="2">
        <f t="shared" si="2"/>
        <v>16928.78</v>
      </c>
    </row>
    <row r="31" spans="1:13">
      <c r="A31" s="2" t="s">
        <v>97</v>
      </c>
      <c r="C31" s="2">
        <f t="shared" si="3"/>
        <v>736033.9800000001</v>
      </c>
      <c r="E31" s="2"/>
      <c r="G31" s="2">
        <f t="shared" si="0"/>
        <v>736033.9800000001</v>
      </c>
      <c r="I31" s="2">
        <f t="shared" si="1"/>
        <v>736033.9800000001</v>
      </c>
      <c r="K31" s="4">
        <v>2.3E-2</v>
      </c>
      <c r="M31" s="2">
        <f>ROUND((+I31*K31),2)</f>
        <v>16928.78</v>
      </c>
    </row>
    <row r="32" spans="1:13">
      <c r="A32" s="13" t="s">
        <v>106</v>
      </c>
      <c r="C32" s="2">
        <f t="shared" ref="C32:C34" si="4">G31</f>
        <v>736033.9800000001</v>
      </c>
      <c r="E32" s="2"/>
      <c r="G32" s="2">
        <f t="shared" ref="G32:G34" si="5">C32+E32</f>
        <v>736033.9800000001</v>
      </c>
      <c r="I32" s="2">
        <f t="shared" ref="I32:I34" si="6">C32/2+G32/2</f>
        <v>736033.9800000001</v>
      </c>
      <c r="K32" s="4">
        <v>2.3E-2</v>
      </c>
      <c r="M32" s="2">
        <f>ROUND((+I32*K32),2)</f>
        <v>16928.78</v>
      </c>
    </row>
    <row r="33" spans="1:13">
      <c r="A33" s="13" t="s">
        <v>107</v>
      </c>
      <c r="C33" s="2">
        <f t="shared" si="4"/>
        <v>736033.9800000001</v>
      </c>
      <c r="E33" s="2"/>
      <c r="G33" s="2">
        <f t="shared" si="5"/>
        <v>736033.9800000001</v>
      </c>
      <c r="I33" s="2">
        <f t="shared" si="6"/>
        <v>736033.9800000001</v>
      </c>
      <c r="K33" s="4">
        <v>2.3E-2</v>
      </c>
      <c r="M33" s="2">
        <f>ROUND((+I33*K33),2)</f>
        <v>16928.78</v>
      </c>
    </row>
    <row r="34" spans="1:13">
      <c r="A34" s="13" t="s">
        <v>108</v>
      </c>
      <c r="C34" s="2">
        <f t="shared" si="4"/>
        <v>736033.9800000001</v>
      </c>
      <c r="E34" s="2"/>
      <c r="G34" s="2">
        <f t="shared" si="5"/>
        <v>736033.9800000001</v>
      </c>
      <c r="I34" s="2">
        <f t="shared" si="6"/>
        <v>736033.9800000001</v>
      </c>
      <c r="K34" s="4">
        <v>2.3E-2</v>
      </c>
      <c r="M34" s="2">
        <f>ROUND((+I34*K34),2)/12*4</f>
        <v>5642.9266666666663</v>
      </c>
    </row>
    <row r="35" spans="1:13" ht="13.5" thickBot="1">
      <c r="I35" s="3"/>
      <c r="J35" s="2"/>
      <c r="K35" s="2"/>
      <c r="L35" s="2"/>
      <c r="M35" s="7">
        <f>SUM(M8:M34)</f>
        <v>441594.4766666668</v>
      </c>
    </row>
    <row r="36" spans="1:13" ht="13.5" thickTop="1">
      <c r="I36" s="2"/>
      <c r="J36" s="2"/>
      <c r="K36" s="2"/>
      <c r="L36" s="2"/>
      <c r="M36" s="2"/>
    </row>
    <row r="37" spans="1:13">
      <c r="I37" s="2" t="s">
        <v>74</v>
      </c>
      <c r="J37" s="2"/>
      <c r="L37" s="2"/>
      <c r="M37" s="6">
        <f>G34-M35</f>
        <v>294439.5033333333</v>
      </c>
    </row>
    <row r="38" spans="1:13">
      <c r="A38" s="6"/>
      <c r="B38" s="6"/>
      <c r="C38" s="6"/>
      <c r="D38" s="2"/>
      <c r="E38" s="11"/>
      <c r="F38" s="2"/>
      <c r="G38" s="6"/>
      <c r="H38" s="2"/>
      <c r="I38" s="2" t="s">
        <v>75</v>
      </c>
      <c r="J38" s="2"/>
      <c r="K38" s="2"/>
      <c r="L38" s="2"/>
      <c r="M38" s="2">
        <v>127248.2</v>
      </c>
    </row>
    <row r="39" spans="1:13" ht="13.5" thickBot="1">
      <c r="A39" s="6"/>
      <c r="B39" s="6"/>
      <c r="C39" s="6"/>
      <c r="D39" s="2"/>
      <c r="F39" s="2"/>
      <c r="H39" s="2"/>
      <c r="I39" s="8" t="s">
        <v>78</v>
      </c>
      <c r="J39" s="2"/>
      <c r="K39" s="9" t="str">
        <f>'8211'!K74</f>
        <v>4/30/10</v>
      </c>
      <c r="L39" s="2"/>
      <c r="M39" s="7">
        <f>SUM(M37:M38)</f>
        <v>421687.70333333331</v>
      </c>
    </row>
    <row r="40" spans="1:13" ht="13.5" thickTop="1">
      <c r="A40" s="6"/>
      <c r="B40" s="6"/>
      <c r="C40" s="6"/>
      <c r="D40" s="2"/>
      <c r="F40" s="2"/>
      <c r="H40" s="2"/>
      <c r="I40" s="8"/>
      <c r="J40" s="2"/>
      <c r="K40" s="9"/>
      <c r="L40" s="2"/>
      <c r="M40" s="12" t="str">
        <f>'8211'!M75</f>
        <v>5/18/10 jla</v>
      </c>
    </row>
  </sheetData>
  <phoneticPr fontId="2" type="noConversion"/>
  <pageMargins left="0.5" right="0.5" top="0.5" bottom="0.75" header="0.5" footer="0.5"/>
  <pageSetup scale="73" orientation="portrait" r:id="rId1"/>
  <headerFooter alignWithMargins="0">
    <oddFooter>&amp;L&amp;Z&amp;F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A1:M38"/>
  <sheetViews>
    <sheetView topLeftCell="A15" workbookViewId="0">
      <selection activeCell="M38" sqref="M38"/>
    </sheetView>
  </sheetViews>
  <sheetFormatPr defaultRowHeight="12.75"/>
  <cols>
    <col min="1" max="1" width="5.140625" style="1" bestFit="1" customWidth="1"/>
    <col min="2" max="2" width="2.85546875" style="1" customWidth="1"/>
    <col min="3" max="3" width="13.85546875" style="1" customWidth="1"/>
    <col min="4" max="4" width="2" style="1" customWidth="1"/>
    <col min="5" max="5" width="14" style="1" customWidth="1"/>
    <col min="6" max="6" width="2.28515625" style="1" customWidth="1"/>
    <col min="7" max="7" width="13.5703125" style="1" customWidth="1"/>
    <col min="8" max="8" width="2.42578125" style="1" customWidth="1"/>
    <col min="9" max="9" width="18.5703125" style="1" bestFit="1" customWidth="1"/>
    <col min="10" max="10" width="2.42578125" style="1" customWidth="1"/>
    <col min="11" max="11" width="8.7109375" style="1" bestFit="1" customWidth="1"/>
    <col min="12" max="12" width="2.140625" style="1" customWidth="1"/>
    <col min="13" max="13" width="14.140625" style="1" customWidth="1"/>
    <col min="14" max="16384" width="9.140625" style="1"/>
  </cols>
  <sheetData>
    <row r="1" spans="1:13">
      <c r="B1" s="2"/>
      <c r="C1" s="2" t="s">
        <v>0</v>
      </c>
      <c r="D1" s="2"/>
      <c r="E1" s="2" t="s">
        <v>104</v>
      </c>
      <c r="F1" s="2"/>
      <c r="G1" s="2"/>
      <c r="H1" s="2"/>
      <c r="I1" s="2"/>
      <c r="J1" s="2"/>
      <c r="K1" s="2" t="s">
        <v>1</v>
      </c>
      <c r="L1" s="2" t="s">
        <v>1</v>
      </c>
      <c r="M1" s="2"/>
    </row>
    <row r="2" spans="1:13">
      <c r="B2" s="2"/>
      <c r="C2" s="2" t="s">
        <v>95</v>
      </c>
      <c r="D2" s="2"/>
      <c r="E2" s="2"/>
      <c r="F2" s="2"/>
      <c r="G2" s="2"/>
      <c r="H2" s="2"/>
      <c r="I2" s="2"/>
      <c r="J2" s="2"/>
      <c r="K2" s="2" t="s">
        <v>1</v>
      </c>
      <c r="L2" s="2"/>
      <c r="M2" s="2"/>
    </row>
    <row r="3" spans="1:13">
      <c r="B3" s="2"/>
      <c r="D3" s="2"/>
      <c r="E3" s="2"/>
      <c r="F3" s="2" t="s">
        <v>1</v>
      </c>
      <c r="G3" s="2" t="s">
        <v>1</v>
      </c>
      <c r="H3" s="2"/>
      <c r="I3" s="2"/>
      <c r="J3" s="2"/>
      <c r="K3" s="2"/>
      <c r="L3" s="2"/>
      <c r="M3" s="2"/>
    </row>
    <row r="4" spans="1:13">
      <c r="A4" s="2" t="s">
        <v>4</v>
      </c>
      <c r="B4" s="2"/>
      <c r="C4" s="3" t="s">
        <v>5</v>
      </c>
      <c r="D4" s="2"/>
      <c r="E4" s="3" t="s">
        <v>6</v>
      </c>
      <c r="F4" s="2"/>
      <c r="G4" s="3" t="s">
        <v>7</v>
      </c>
      <c r="H4" s="2"/>
      <c r="I4" s="3" t="s">
        <v>8</v>
      </c>
      <c r="J4" s="2"/>
      <c r="K4" s="3" t="s">
        <v>9</v>
      </c>
      <c r="L4" s="2"/>
      <c r="M4" s="3" t="s">
        <v>10</v>
      </c>
    </row>
    <row r="5" spans="1:13">
      <c r="A5" s="2" t="s">
        <v>11</v>
      </c>
      <c r="B5" s="2"/>
      <c r="C5" s="3" t="s">
        <v>12</v>
      </c>
      <c r="D5" s="2"/>
      <c r="E5" s="3" t="s">
        <v>13</v>
      </c>
      <c r="F5" s="2"/>
      <c r="G5" s="3" t="s">
        <v>12</v>
      </c>
      <c r="H5" s="2"/>
      <c r="I5" s="3" t="s">
        <v>14</v>
      </c>
      <c r="J5" s="2"/>
      <c r="K5" s="3" t="s">
        <v>15</v>
      </c>
      <c r="L5" s="2"/>
      <c r="M5" s="3" t="s">
        <v>9</v>
      </c>
    </row>
    <row r="6" spans="1:13">
      <c r="A6" s="10" t="s">
        <v>16</v>
      </c>
      <c r="B6" s="2"/>
      <c r="C6" s="10" t="s">
        <v>16</v>
      </c>
      <c r="D6" s="2"/>
      <c r="E6" s="10" t="s">
        <v>16</v>
      </c>
      <c r="F6" s="2"/>
      <c r="G6" s="10" t="s">
        <v>16</v>
      </c>
      <c r="H6" s="2"/>
      <c r="I6" s="10" t="s">
        <v>16</v>
      </c>
      <c r="J6" s="2"/>
      <c r="K6" s="10" t="s">
        <v>16</v>
      </c>
      <c r="L6" s="2"/>
      <c r="M6" s="10" t="s">
        <v>16</v>
      </c>
    </row>
    <row r="7" spans="1:13">
      <c r="A7" s="2"/>
      <c r="B7" s="2"/>
      <c r="C7" s="2"/>
      <c r="D7" s="2"/>
      <c r="E7" s="2" t="s">
        <v>1</v>
      </c>
      <c r="F7" s="2"/>
      <c r="G7" s="2"/>
      <c r="H7" s="2"/>
      <c r="I7" s="2"/>
      <c r="J7" s="2"/>
      <c r="K7" s="2"/>
      <c r="L7" s="2"/>
      <c r="M7" s="2"/>
    </row>
    <row r="8" spans="1:13">
      <c r="A8" s="2" t="s">
        <v>54</v>
      </c>
      <c r="B8" s="2"/>
      <c r="C8" s="2">
        <v>0</v>
      </c>
      <c r="D8" s="2"/>
      <c r="E8" s="2"/>
      <c r="F8" s="2"/>
      <c r="G8" s="2">
        <f t="shared" ref="G8:G29" si="0">C8+E8</f>
        <v>0</v>
      </c>
      <c r="H8" s="2"/>
      <c r="I8" s="2">
        <f t="shared" ref="I8:I29" si="1">C8/2+G8/2</f>
        <v>0</v>
      </c>
      <c r="J8" s="2" t="s">
        <v>1</v>
      </c>
      <c r="K8" s="4">
        <v>2.9000000000000001E-2</v>
      </c>
      <c r="L8" s="2"/>
      <c r="M8" s="2">
        <f t="shared" ref="M8:M28" si="2">ROUND((+I8*K8),2)</f>
        <v>0</v>
      </c>
    </row>
    <row r="9" spans="1:13">
      <c r="A9" s="2" t="s">
        <v>55</v>
      </c>
      <c r="B9" s="2"/>
      <c r="C9" s="2">
        <f t="shared" ref="C9:C29" si="3">G8</f>
        <v>0</v>
      </c>
      <c r="D9" s="2"/>
      <c r="E9" s="2">
        <v>22625964.48</v>
      </c>
      <c r="F9" s="2"/>
      <c r="G9" s="2">
        <f t="shared" si="0"/>
        <v>22625964.48</v>
      </c>
      <c r="H9" s="2"/>
      <c r="I9" s="2">
        <f t="shared" si="1"/>
        <v>11312982.24</v>
      </c>
      <c r="J9" s="2"/>
      <c r="K9" s="4">
        <v>2.9000000000000001E-2</v>
      </c>
      <c r="L9" s="2"/>
      <c r="M9" s="2">
        <f t="shared" si="2"/>
        <v>328076.48</v>
      </c>
    </row>
    <row r="10" spans="1:13">
      <c r="A10" s="2" t="s">
        <v>56</v>
      </c>
      <c r="B10" s="2"/>
      <c r="C10" s="2">
        <f t="shared" si="3"/>
        <v>22625964.48</v>
      </c>
      <c r="D10" s="2"/>
      <c r="E10" s="2">
        <v>-194212.92</v>
      </c>
      <c r="F10" s="2"/>
      <c r="G10" s="2">
        <f t="shared" si="0"/>
        <v>22431751.559999999</v>
      </c>
      <c r="H10" s="2"/>
      <c r="I10" s="2">
        <f t="shared" si="1"/>
        <v>22528858.02</v>
      </c>
      <c r="J10" s="2" t="s">
        <v>1</v>
      </c>
      <c r="K10" s="4">
        <v>2.6000000000000002E-2</v>
      </c>
      <c r="L10" s="2"/>
      <c r="M10" s="2">
        <f t="shared" si="2"/>
        <v>585750.31000000006</v>
      </c>
    </row>
    <row r="11" spans="1:13">
      <c r="A11" s="2" t="s">
        <v>57</v>
      </c>
      <c r="B11" s="2"/>
      <c r="C11" s="2">
        <f t="shared" si="3"/>
        <v>22431751.559999999</v>
      </c>
      <c r="D11" s="2"/>
      <c r="E11" s="2">
        <v>343422.66</v>
      </c>
      <c r="F11" s="2"/>
      <c r="G11" s="2">
        <f t="shared" si="0"/>
        <v>22775174.219999999</v>
      </c>
      <c r="H11" s="2"/>
      <c r="I11" s="2">
        <f t="shared" si="1"/>
        <v>22603462.890000001</v>
      </c>
      <c r="J11" s="2" t="s">
        <v>1</v>
      </c>
      <c r="K11" s="4">
        <v>2.6000000000000002E-2</v>
      </c>
      <c r="L11" s="2"/>
      <c r="M11" s="2">
        <f t="shared" si="2"/>
        <v>587690.04</v>
      </c>
    </row>
    <row r="12" spans="1:13">
      <c r="A12" s="2" t="s">
        <v>58</v>
      </c>
      <c r="B12" s="2"/>
      <c r="C12" s="2">
        <f t="shared" si="3"/>
        <v>22775174.219999999</v>
      </c>
      <c r="D12" s="2"/>
      <c r="E12" s="2">
        <v>125470.2</v>
      </c>
      <c r="F12" s="2"/>
      <c r="G12" s="2">
        <f t="shared" si="0"/>
        <v>22900644.419999998</v>
      </c>
      <c r="H12" s="2"/>
      <c r="I12" s="2">
        <f t="shared" si="1"/>
        <v>22837909.32</v>
      </c>
      <c r="J12" s="2" t="s">
        <v>1</v>
      </c>
      <c r="K12" s="4">
        <v>2.6000000000000002E-2</v>
      </c>
      <c r="L12" s="2"/>
      <c r="M12" s="2">
        <f t="shared" si="2"/>
        <v>593785.64</v>
      </c>
    </row>
    <row r="13" spans="1:13">
      <c r="A13" s="2" t="s">
        <v>59</v>
      </c>
      <c r="B13" s="2"/>
      <c r="C13" s="2">
        <f t="shared" si="3"/>
        <v>22900644.419999998</v>
      </c>
      <c r="D13" s="2"/>
      <c r="E13" s="2"/>
      <c r="F13" s="2"/>
      <c r="G13" s="2">
        <f>C13+E13</f>
        <v>22900644.419999998</v>
      </c>
      <c r="H13" s="2"/>
      <c r="I13" s="2">
        <f t="shared" si="1"/>
        <v>22900644.419999998</v>
      </c>
      <c r="J13" s="2"/>
      <c r="K13" s="4">
        <v>2.6000000000000002E-2</v>
      </c>
      <c r="L13" s="2"/>
      <c r="M13" s="2">
        <f t="shared" si="2"/>
        <v>595416.75</v>
      </c>
    </row>
    <row r="14" spans="1:13">
      <c r="A14" s="2" t="s">
        <v>60</v>
      </c>
      <c r="B14" s="2"/>
      <c r="C14" s="2">
        <f t="shared" si="3"/>
        <v>22900644.419999998</v>
      </c>
      <c r="D14" s="2"/>
      <c r="E14" s="5">
        <v>26779.16</v>
      </c>
      <c r="F14" s="2"/>
      <c r="G14" s="2">
        <f>C14+E14</f>
        <v>22927423.579999998</v>
      </c>
      <c r="H14" s="2"/>
      <c r="I14" s="2">
        <f t="shared" si="1"/>
        <v>22914034</v>
      </c>
      <c r="J14" s="2"/>
      <c r="K14" s="4">
        <v>2.6000000000000002E-2</v>
      </c>
      <c r="L14" s="2"/>
      <c r="M14" s="2">
        <f t="shared" si="2"/>
        <v>595764.88</v>
      </c>
    </row>
    <row r="15" spans="1:13">
      <c r="A15" s="2" t="s">
        <v>61</v>
      </c>
      <c r="B15" s="2"/>
      <c r="C15" s="2">
        <f t="shared" si="3"/>
        <v>22927423.579999998</v>
      </c>
      <c r="D15" s="2"/>
      <c r="E15" s="2">
        <v>4941.3</v>
      </c>
      <c r="F15" s="2"/>
      <c r="G15" s="2">
        <f t="shared" si="0"/>
        <v>22932364.879999999</v>
      </c>
      <c r="H15" s="2"/>
      <c r="I15" s="2">
        <f t="shared" si="1"/>
        <v>22929894.229999997</v>
      </c>
      <c r="J15" s="2" t="s">
        <v>1</v>
      </c>
      <c r="K15" s="4">
        <v>2.6000000000000002E-2</v>
      </c>
      <c r="L15" s="2"/>
      <c r="M15" s="2">
        <f t="shared" si="2"/>
        <v>596177.25</v>
      </c>
    </row>
    <row r="16" spans="1:13">
      <c r="A16" s="2" t="s">
        <v>62</v>
      </c>
      <c r="B16" s="2"/>
      <c r="C16" s="2">
        <f t="shared" si="3"/>
        <v>22932364.879999999</v>
      </c>
      <c r="D16" s="2"/>
      <c r="E16" s="2">
        <v>230728.04</v>
      </c>
      <c r="F16" s="2"/>
      <c r="G16" s="2">
        <f t="shared" si="0"/>
        <v>23163092.919999998</v>
      </c>
      <c r="H16" s="2"/>
      <c r="I16" s="2">
        <f t="shared" si="1"/>
        <v>23047728.899999999</v>
      </c>
      <c r="J16" s="2"/>
      <c r="K16" s="4">
        <v>2.3E-2</v>
      </c>
      <c r="L16" s="2"/>
      <c r="M16" s="2">
        <f t="shared" si="2"/>
        <v>530097.76</v>
      </c>
    </row>
    <row r="17" spans="1:13">
      <c r="A17" s="2" t="s">
        <v>63</v>
      </c>
      <c r="B17" s="2"/>
      <c r="C17" s="2">
        <f t="shared" si="3"/>
        <v>23163092.919999998</v>
      </c>
      <c r="D17" s="2"/>
      <c r="E17" s="2">
        <v>84129.32</v>
      </c>
      <c r="F17" s="2"/>
      <c r="G17" s="2">
        <f t="shared" si="0"/>
        <v>23247222.239999998</v>
      </c>
      <c r="H17" s="2"/>
      <c r="I17" s="2">
        <f t="shared" si="1"/>
        <v>23205157.579999998</v>
      </c>
      <c r="J17" s="2"/>
      <c r="K17" s="4">
        <v>2.3E-2</v>
      </c>
      <c r="L17" s="2"/>
      <c r="M17" s="2">
        <f t="shared" si="2"/>
        <v>533718.62</v>
      </c>
    </row>
    <row r="18" spans="1:13">
      <c r="A18" s="2" t="s">
        <v>64</v>
      </c>
      <c r="B18" s="2"/>
      <c r="C18" s="2">
        <f t="shared" si="3"/>
        <v>23247222.239999998</v>
      </c>
      <c r="D18" s="2"/>
      <c r="E18" s="2">
        <v>-33427.769999999997</v>
      </c>
      <c r="F18" s="2"/>
      <c r="G18" s="2">
        <f t="shared" si="0"/>
        <v>23213794.469999999</v>
      </c>
      <c r="H18" s="2"/>
      <c r="I18" s="2">
        <f t="shared" si="1"/>
        <v>23230508.354999997</v>
      </c>
      <c r="J18" s="2"/>
      <c r="K18" s="4">
        <v>2.3E-2</v>
      </c>
      <c r="L18" s="2"/>
      <c r="M18" s="2">
        <f t="shared" si="2"/>
        <v>534301.68999999994</v>
      </c>
    </row>
    <row r="19" spans="1:13">
      <c r="A19" s="2" t="s">
        <v>65</v>
      </c>
      <c r="B19" s="2"/>
      <c r="C19" s="2">
        <f t="shared" si="3"/>
        <v>23213794.469999999</v>
      </c>
      <c r="D19" s="2"/>
      <c r="E19" s="2">
        <v>6306.29</v>
      </c>
      <c r="F19" s="2"/>
      <c r="G19" s="2">
        <f t="shared" si="0"/>
        <v>23220100.759999998</v>
      </c>
      <c r="H19" s="2"/>
      <c r="I19" s="2">
        <f t="shared" si="1"/>
        <v>23216947.614999998</v>
      </c>
      <c r="J19" s="2"/>
      <c r="K19" s="4">
        <v>2.3E-2</v>
      </c>
      <c r="L19" s="2"/>
      <c r="M19" s="2">
        <f t="shared" si="2"/>
        <v>533989.80000000005</v>
      </c>
    </row>
    <row r="20" spans="1:13">
      <c r="A20" s="2" t="s">
        <v>66</v>
      </c>
      <c r="B20" s="2"/>
      <c r="C20" s="2">
        <f t="shared" si="3"/>
        <v>23220100.759999998</v>
      </c>
      <c r="D20" s="2"/>
      <c r="E20" s="2"/>
      <c r="F20" s="2"/>
      <c r="G20" s="2">
        <f t="shared" si="0"/>
        <v>23220100.759999998</v>
      </c>
      <c r="H20" s="2"/>
      <c r="I20" s="2">
        <f t="shared" si="1"/>
        <v>23220100.759999998</v>
      </c>
      <c r="J20" s="2"/>
      <c r="K20" s="4">
        <v>2.4E-2</v>
      </c>
      <c r="L20" s="2"/>
      <c r="M20" s="2">
        <f t="shared" si="2"/>
        <v>557282.42000000004</v>
      </c>
    </row>
    <row r="21" spans="1:13">
      <c r="A21" s="2" t="s">
        <v>67</v>
      </c>
      <c r="B21" s="2"/>
      <c r="C21" s="2">
        <f t="shared" si="3"/>
        <v>23220100.759999998</v>
      </c>
      <c r="D21" s="2"/>
      <c r="E21" s="2">
        <v>98277.33</v>
      </c>
      <c r="F21" s="2"/>
      <c r="G21" s="2">
        <f t="shared" si="0"/>
        <v>23318378.089999996</v>
      </c>
      <c r="H21" s="2"/>
      <c r="I21" s="2">
        <f t="shared" si="1"/>
        <v>23269239.424999997</v>
      </c>
      <c r="J21" s="2"/>
      <c r="K21" s="4">
        <v>2.4E-2</v>
      </c>
      <c r="L21" s="2"/>
      <c r="M21" s="2">
        <f t="shared" si="2"/>
        <v>558461.75</v>
      </c>
    </row>
    <row r="22" spans="1:13">
      <c r="A22" s="2" t="s">
        <v>68</v>
      </c>
      <c r="B22" s="2"/>
      <c r="C22" s="2">
        <f t="shared" si="3"/>
        <v>23318378.089999996</v>
      </c>
      <c r="D22" s="2"/>
      <c r="E22" s="2"/>
      <c r="F22" s="2"/>
      <c r="G22" s="2">
        <f t="shared" si="0"/>
        <v>23318378.089999996</v>
      </c>
      <c r="H22" s="2"/>
      <c r="I22" s="2">
        <f t="shared" si="1"/>
        <v>23318378.089999996</v>
      </c>
      <c r="J22" s="2"/>
      <c r="K22" s="4">
        <v>2.4E-2</v>
      </c>
      <c r="L22" s="2"/>
      <c r="M22" s="2">
        <f t="shared" si="2"/>
        <v>559641.06999999995</v>
      </c>
    </row>
    <row r="23" spans="1:13">
      <c r="A23" s="2" t="s">
        <v>69</v>
      </c>
      <c r="B23" s="2"/>
      <c r="C23" s="2">
        <f t="shared" si="3"/>
        <v>23318378.089999996</v>
      </c>
      <c r="D23" s="2"/>
      <c r="E23" s="2">
        <v>-16902.66</v>
      </c>
      <c r="F23" s="2"/>
      <c r="G23" s="2">
        <f t="shared" si="0"/>
        <v>23301475.429999996</v>
      </c>
      <c r="H23" s="2"/>
      <c r="I23" s="2">
        <f t="shared" si="1"/>
        <v>23309926.759999998</v>
      </c>
      <c r="K23" s="4">
        <v>2.4E-2</v>
      </c>
      <c r="M23" s="2">
        <f t="shared" si="2"/>
        <v>559438.24</v>
      </c>
    </row>
    <row r="24" spans="1:13">
      <c r="A24" s="2" t="s">
        <v>70</v>
      </c>
      <c r="B24" s="6"/>
      <c r="C24" s="2">
        <f t="shared" si="3"/>
        <v>23301475.429999996</v>
      </c>
      <c r="D24" s="2"/>
      <c r="E24" s="2">
        <v>-641.9</v>
      </c>
      <c r="F24" s="2"/>
      <c r="G24" s="2">
        <f t="shared" si="0"/>
        <v>23300833.529999997</v>
      </c>
      <c r="H24" s="2"/>
      <c r="I24" s="2">
        <f t="shared" si="1"/>
        <v>23301154.479999997</v>
      </c>
      <c r="K24" s="4">
        <v>2.1999999999999999E-2</v>
      </c>
      <c r="M24" s="2">
        <f t="shared" si="2"/>
        <v>512625.4</v>
      </c>
    </row>
    <row r="25" spans="1:13">
      <c r="A25" s="2" t="s">
        <v>71</v>
      </c>
      <c r="B25" s="6"/>
      <c r="C25" s="2">
        <f t="shared" si="3"/>
        <v>23300833.529999997</v>
      </c>
      <c r="D25" s="2"/>
      <c r="E25" s="2">
        <v>-111892.92</v>
      </c>
      <c r="F25" s="2"/>
      <c r="G25" s="2">
        <f t="shared" si="0"/>
        <v>23188940.609999996</v>
      </c>
      <c r="H25" s="2"/>
      <c r="I25" s="2">
        <f t="shared" si="1"/>
        <v>23244887.069999997</v>
      </c>
      <c r="K25" s="4">
        <v>2.1999999999999999E-2</v>
      </c>
      <c r="M25" s="2">
        <f t="shared" si="2"/>
        <v>511387.52</v>
      </c>
    </row>
    <row r="26" spans="1:13">
      <c r="A26" s="2" t="s">
        <v>72</v>
      </c>
      <c r="C26" s="2">
        <f t="shared" si="3"/>
        <v>23188940.609999996</v>
      </c>
      <c r="E26" s="2">
        <v>474356.15</v>
      </c>
      <c r="G26" s="2">
        <f t="shared" si="0"/>
        <v>23663296.759999994</v>
      </c>
      <c r="I26" s="2">
        <f t="shared" si="1"/>
        <v>23426118.684999995</v>
      </c>
      <c r="K26" s="4">
        <v>2.1999999999999999E-2</v>
      </c>
      <c r="M26" s="2">
        <f t="shared" si="2"/>
        <v>515374.61</v>
      </c>
    </row>
    <row r="27" spans="1:13">
      <c r="A27" s="2" t="s">
        <v>73</v>
      </c>
      <c r="C27" s="2">
        <f t="shared" si="3"/>
        <v>23663296.759999994</v>
      </c>
      <c r="E27" s="2">
        <v>51558.84</v>
      </c>
      <c r="G27" s="2">
        <f t="shared" si="0"/>
        <v>23714855.599999994</v>
      </c>
      <c r="I27" s="2">
        <f t="shared" si="1"/>
        <v>23689076.179999992</v>
      </c>
      <c r="K27" s="4">
        <v>2.1999999999999999E-2</v>
      </c>
      <c r="M27" s="2">
        <f t="shared" si="2"/>
        <v>521159.67999999999</v>
      </c>
    </row>
    <row r="28" spans="1:13">
      <c r="A28" s="2" t="s">
        <v>96</v>
      </c>
      <c r="C28" s="2">
        <f t="shared" si="3"/>
        <v>23714855.599999994</v>
      </c>
      <c r="E28" s="2">
        <v>30808.89</v>
      </c>
      <c r="G28" s="2">
        <f t="shared" si="0"/>
        <v>23745664.489999995</v>
      </c>
      <c r="I28" s="2">
        <f t="shared" si="1"/>
        <v>23730260.044999994</v>
      </c>
      <c r="K28" s="4">
        <v>2.3E-2</v>
      </c>
      <c r="M28" s="2">
        <f t="shared" si="2"/>
        <v>545795.98</v>
      </c>
    </row>
    <row r="29" spans="1:13">
      <c r="A29" s="2" t="s">
        <v>97</v>
      </c>
      <c r="C29" s="2">
        <f t="shared" si="3"/>
        <v>23745664.489999995</v>
      </c>
      <c r="E29" s="2">
        <v>-14654.33</v>
      </c>
      <c r="G29" s="2">
        <f t="shared" si="0"/>
        <v>23731010.159999996</v>
      </c>
      <c r="I29" s="2">
        <f t="shared" si="1"/>
        <v>23738337.324999996</v>
      </c>
      <c r="K29" s="4">
        <v>2.3E-2</v>
      </c>
      <c r="M29" s="2">
        <f>ROUND((+I29*K29),2)</f>
        <v>545981.76</v>
      </c>
    </row>
    <row r="30" spans="1:13">
      <c r="A30" s="13" t="s">
        <v>106</v>
      </c>
      <c r="C30" s="2">
        <f t="shared" ref="C30:C32" si="4">G29</f>
        <v>23731010.159999996</v>
      </c>
      <c r="E30" s="2">
        <v>-36135.339999999997</v>
      </c>
      <c r="G30" s="2">
        <f t="shared" ref="G30:G32" si="5">C30+E30</f>
        <v>23694874.819999997</v>
      </c>
      <c r="I30" s="2">
        <f t="shared" ref="I30:I32" si="6">C30/2+G30/2</f>
        <v>23712942.489999995</v>
      </c>
      <c r="K30" s="4">
        <v>2.3E-2</v>
      </c>
      <c r="M30" s="2">
        <f>ROUND((+I30*K30),2)</f>
        <v>545397.68000000005</v>
      </c>
    </row>
    <row r="31" spans="1:13">
      <c r="A31" s="13" t="s">
        <v>107</v>
      </c>
      <c r="C31" s="2">
        <f t="shared" si="4"/>
        <v>23694874.819999997</v>
      </c>
      <c r="E31" s="2">
        <v>-16442.95</v>
      </c>
      <c r="G31" s="2">
        <f t="shared" si="5"/>
        <v>23678431.869999997</v>
      </c>
      <c r="I31" s="2">
        <f t="shared" si="6"/>
        <v>23686653.344999999</v>
      </c>
      <c r="K31" s="4">
        <v>2.3E-2</v>
      </c>
      <c r="M31" s="2">
        <f>ROUND((+I31*K31),2)</f>
        <v>544793.03</v>
      </c>
    </row>
    <row r="32" spans="1:13">
      <c r="A32" s="13" t="s">
        <v>108</v>
      </c>
      <c r="C32" s="2">
        <f t="shared" si="4"/>
        <v>23678431.869999997</v>
      </c>
      <c r="E32" s="2"/>
      <c r="G32" s="2">
        <f t="shared" si="5"/>
        <v>23678431.869999997</v>
      </c>
      <c r="I32" s="2">
        <f t="shared" si="6"/>
        <v>23678431.869999997</v>
      </c>
      <c r="K32" s="4">
        <v>2.3E-2</v>
      </c>
      <c r="M32" s="2">
        <f>ROUND((+I32*K32),2)/12*4</f>
        <v>181534.64333333334</v>
      </c>
    </row>
    <row r="33" spans="1:13" ht="13.5" thickBot="1">
      <c r="I33" s="3"/>
      <c r="J33" s="2"/>
      <c r="K33" s="2"/>
      <c r="L33" s="2"/>
      <c r="M33" s="7">
        <f>SUM(M8:M32)</f>
        <v>12673643.00333333</v>
      </c>
    </row>
    <row r="34" spans="1:13" ht="13.5" thickTop="1">
      <c r="I34" s="2"/>
      <c r="J34" s="2"/>
      <c r="K34" s="2"/>
      <c r="L34" s="2"/>
      <c r="M34" s="2"/>
    </row>
    <row r="35" spans="1:13">
      <c r="I35" s="2" t="s">
        <v>74</v>
      </c>
      <c r="J35" s="2"/>
      <c r="L35" s="2"/>
      <c r="M35" s="6">
        <f>G32-M33</f>
        <v>11004788.866666667</v>
      </c>
    </row>
    <row r="36" spans="1:13">
      <c r="A36" s="6"/>
      <c r="B36" s="6"/>
      <c r="C36" s="6"/>
      <c r="D36" s="2"/>
      <c r="E36" s="11"/>
      <c r="F36" s="2"/>
      <c r="G36" s="6"/>
      <c r="H36" s="2"/>
      <c r="I36" s="2" t="s">
        <v>75</v>
      </c>
      <c r="J36" s="2"/>
      <c r="K36" s="2"/>
      <c r="L36" s="2"/>
      <c r="M36" s="2">
        <v>3033963.97</v>
      </c>
    </row>
    <row r="37" spans="1:13" ht="13.5" thickBot="1">
      <c r="A37" s="6"/>
      <c r="B37" s="6"/>
      <c r="C37" s="6"/>
      <c r="D37" s="2"/>
      <c r="F37" s="2"/>
      <c r="H37" s="2"/>
      <c r="I37" s="8" t="s">
        <v>78</v>
      </c>
      <c r="J37" s="2"/>
      <c r="K37" s="9" t="str">
        <f>'8211'!K74</f>
        <v>4/30/10</v>
      </c>
      <c r="L37" s="2"/>
      <c r="M37" s="7">
        <f>SUM(M35:M36)</f>
        <v>14038752.836666668</v>
      </c>
    </row>
    <row r="38" spans="1:13" ht="13.5" thickTop="1">
      <c r="A38" s="6"/>
      <c r="B38" s="6"/>
      <c r="C38" s="6"/>
      <c r="D38" s="2"/>
      <c r="F38" s="2"/>
      <c r="H38" s="2"/>
      <c r="I38" s="8"/>
      <c r="J38" s="2"/>
      <c r="K38" s="9"/>
      <c r="L38" s="2"/>
      <c r="M38" s="12" t="str">
        <f>'8211'!M75</f>
        <v>5/18/10 jla</v>
      </c>
    </row>
  </sheetData>
  <phoneticPr fontId="2" type="noConversion"/>
  <pageMargins left="0.5" right="0.5" top="0.5" bottom="0.75" header="0.5" footer="0.5"/>
  <pageSetup scale="73" orientation="portrait" r:id="rId1"/>
  <headerFooter alignWithMargins="0"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  <pageSetUpPr fitToPage="1"/>
  </sheetPr>
  <dimension ref="A1:M75"/>
  <sheetViews>
    <sheetView zoomScaleNormal="100" workbookViewId="0">
      <selection activeCell="E2" sqref="E2"/>
    </sheetView>
  </sheetViews>
  <sheetFormatPr defaultRowHeight="12.75"/>
  <cols>
    <col min="1" max="1" width="5.140625" style="1" bestFit="1" customWidth="1"/>
    <col min="2" max="2" width="2.28515625" style="1" customWidth="1"/>
    <col min="3" max="3" width="18.7109375" style="1" customWidth="1"/>
    <col min="4" max="4" width="2.140625" style="1" customWidth="1"/>
    <col min="5" max="5" width="17" style="1" customWidth="1"/>
    <col min="6" max="6" width="2.42578125" style="1" customWidth="1"/>
    <col min="7" max="7" width="19.42578125" style="1" customWidth="1"/>
    <col min="8" max="8" width="2.28515625" style="1" customWidth="1"/>
    <col min="9" max="9" width="18.5703125" style="1" bestFit="1" customWidth="1"/>
    <col min="10" max="10" width="2.5703125" style="1" customWidth="1"/>
    <col min="11" max="11" width="10.85546875" style="1" bestFit="1" customWidth="1"/>
    <col min="12" max="12" width="2" style="1" customWidth="1"/>
    <col min="13" max="13" width="17.28515625" style="1" bestFit="1" customWidth="1"/>
    <col min="14" max="16384" width="9.140625" style="1"/>
  </cols>
  <sheetData>
    <row r="1" spans="1:13">
      <c r="B1" s="2"/>
      <c r="C1" s="2" t="s">
        <v>0</v>
      </c>
      <c r="D1" s="2"/>
      <c r="E1" s="2" t="s">
        <v>112</v>
      </c>
      <c r="F1" s="2"/>
      <c r="G1" s="2"/>
      <c r="H1" s="2"/>
      <c r="I1" s="2"/>
      <c r="J1" s="2"/>
      <c r="K1" s="2" t="s">
        <v>1</v>
      </c>
      <c r="L1" s="2" t="s">
        <v>1</v>
      </c>
      <c r="M1" s="2"/>
    </row>
    <row r="2" spans="1:13">
      <c r="B2" s="2"/>
      <c r="C2" s="2" t="s">
        <v>77</v>
      </c>
      <c r="D2" s="2"/>
      <c r="E2" s="16" t="s">
        <v>111</v>
      </c>
      <c r="F2" s="16"/>
      <c r="G2" s="16"/>
      <c r="H2" s="16"/>
      <c r="I2" s="16"/>
      <c r="J2" s="2"/>
      <c r="K2" s="2" t="s">
        <v>1</v>
      </c>
      <c r="L2" s="2"/>
      <c r="M2" s="2"/>
    </row>
    <row r="3" spans="1:13">
      <c r="B3" s="2"/>
      <c r="D3" s="2"/>
      <c r="E3" s="2"/>
      <c r="F3" s="2" t="s">
        <v>1</v>
      </c>
      <c r="G3" s="2" t="s">
        <v>1</v>
      </c>
      <c r="H3" s="2"/>
      <c r="I3" s="2"/>
      <c r="J3" s="2"/>
      <c r="K3" s="2"/>
      <c r="L3" s="2"/>
      <c r="M3" s="2"/>
    </row>
    <row r="4" spans="1:13">
      <c r="A4" s="2"/>
      <c r="B4" s="2"/>
      <c r="C4" s="3"/>
      <c r="D4" s="2"/>
      <c r="E4" s="3"/>
      <c r="F4" s="2"/>
      <c r="G4" s="3"/>
      <c r="H4" s="2"/>
      <c r="I4" s="3"/>
      <c r="J4" s="2"/>
      <c r="K4" s="3"/>
      <c r="L4" s="2"/>
      <c r="M4" s="3"/>
    </row>
    <row r="5" spans="1:13">
      <c r="A5" s="2"/>
      <c r="B5" s="2"/>
      <c r="C5" s="3"/>
      <c r="D5" s="2"/>
      <c r="E5" s="3"/>
      <c r="F5" s="2"/>
      <c r="G5" s="3"/>
      <c r="H5" s="2"/>
      <c r="I5" s="3"/>
      <c r="J5" s="2"/>
      <c r="K5" s="3"/>
      <c r="L5" s="2"/>
      <c r="M5" s="3"/>
    </row>
    <row r="6" spans="1:1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>
      <c r="A7" s="2"/>
      <c r="B7" s="2"/>
      <c r="C7" s="2"/>
      <c r="D7" s="2"/>
      <c r="E7" s="3"/>
      <c r="F7" s="2"/>
      <c r="G7" s="2"/>
      <c r="H7" s="2"/>
      <c r="I7" s="2"/>
      <c r="J7" s="2"/>
      <c r="K7" s="4"/>
      <c r="L7" s="2"/>
      <c r="M7" s="2"/>
    </row>
    <row r="8" spans="1:13">
      <c r="A8" s="2"/>
      <c r="B8" s="2"/>
      <c r="C8" s="2"/>
      <c r="D8" s="2"/>
      <c r="E8" s="3"/>
      <c r="F8" s="2"/>
      <c r="G8" s="2"/>
      <c r="H8" s="2"/>
      <c r="I8" s="2"/>
      <c r="J8" s="2"/>
      <c r="K8" s="4"/>
      <c r="L8" s="2"/>
      <c r="M8" s="2"/>
    </row>
    <row r="9" spans="1:13">
      <c r="A9" s="2"/>
      <c r="B9" s="2"/>
      <c r="C9" s="2"/>
      <c r="D9" s="2"/>
      <c r="E9" s="3"/>
      <c r="F9" s="2"/>
      <c r="G9" s="2"/>
      <c r="H9" s="2"/>
      <c r="I9" s="2"/>
      <c r="J9" s="2"/>
      <c r="K9" s="4"/>
      <c r="L9" s="2"/>
      <c r="M9" s="2"/>
    </row>
    <row r="10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4"/>
      <c r="L10" s="2"/>
      <c r="M10" s="2"/>
    </row>
    <row r="11" spans="1:13">
      <c r="A11" s="2"/>
      <c r="B11" s="2"/>
      <c r="C11" s="2"/>
      <c r="D11" s="2"/>
      <c r="E11" s="2"/>
      <c r="F11" s="2"/>
      <c r="G11" s="2"/>
      <c r="H11" s="2"/>
      <c r="I11" s="2"/>
      <c r="J11" s="2"/>
      <c r="K11" s="4"/>
      <c r="L11" s="2"/>
      <c r="M11" s="2"/>
    </row>
    <row r="12" spans="1:13">
      <c r="A12" s="2"/>
      <c r="B12" s="2"/>
      <c r="C12" s="2"/>
      <c r="D12" s="2"/>
      <c r="E12" s="2"/>
      <c r="F12" s="2"/>
      <c r="G12" s="2"/>
      <c r="H12" s="2"/>
      <c r="I12" s="2"/>
      <c r="J12" s="2"/>
      <c r="K12" s="4"/>
      <c r="L12" s="2"/>
      <c r="M12" s="2"/>
    </row>
    <row r="13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4"/>
      <c r="L13" s="2"/>
      <c r="M13" s="2"/>
    </row>
    <row r="14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4"/>
      <c r="L14" s="2"/>
      <c r="M14" s="2"/>
    </row>
    <row r="15" spans="1:13">
      <c r="A15" s="2"/>
      <c r="B15" s="2"/>
      <c r="C15" s="2"/>
      <c r="D15" s="2"/>
      <c r="E15" s="2"/>
      <c r="F15" s="2"/>
      <c r="G15" s="2"/>
      <c r="H15" s="2"/>
      <c r="I15" s="2"/>
      <c r="J15" s="2"/>
      <c r="K15" s="4"/>
      <c r="L15" s="2"/>
      <c r="M15" s="2"/>
    </row>
    <row r="16" spans="1:13">
      <c r="A16" s="2"/>
      <c r="B16" s="2"/>
      <c r="C16" s="2"/>
      <c r="D16" s="2"/>
      <c r="E16" s="2"/>
      <c r="F16" s="2"/>
      <c r="G16" s="2"/>
      <c r="H16" s="2"/>
      <c r="I16" s="2"/>
      <c r="J16" s="2"/>
      <c r="K16" s="4"/>
      <c r="L16" s="2"/>
      <c r="M16" s="2"/>
    </row>
    <row r="17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4"/>
      <c r="L17" s="2"/>
      <c r="M17" s="2"/>
    </row>
    <row r="18" spans="1:13">
      <c r="A18" s="2"/>
      <c r="B18" s="2"/>
      <c r="C18" s="2"/>
      <c r="D18" s="2"/>
      <c r="E18" s="2"/>
      <c r="F18" s="2"/>
      <c r="G18" s="2"/>
      <c r="H18" s="2"/>
      <c r="I18" s="2"/>
      <c r="J18" s="2"/>
      <c r="K18" s="4"/>
      <c r="L18" s="2"/>
      <c r="M18" s="2"/>
    </row>
    <row r="19" spans="1:13">
      <c r="A19" s="2"/>
      <c r="B19" s="2"/>
      <c r="C19" s="2"/>
      <c r="D19" s="2"/>
      <c r="E19" s="2"/>
      <c r="F19" s="2"/>
      <c r="G19" s="2"/>
      <c r="H19" s="2"/>
      <c r="I19" s="2"/>
      <c r="J19" s="2"/>
      <c r="K19" s="4"/>
      <c r="L19" s="2"/>
      <c r="M19" s="2"/>
    </row>
    <row r="20" spans="1:13">
      <c r="A20" s="2"/>
      <c r="B20" s="2"/>
      <c r="C20" s="2"/>
      <c r="D20" s="2"/>
      <c r="E20" s="2"/>
      <c r="F20" s="2"/>
      <c r="G20" s="2"/>
      <c r="H20" s="2"/>
      <c r="I20" s="2"/>
      <c r="J20" s="2"/>
      <c r="K20" s="4"/>
      <c r="L20" s="2"/>
      <c r="M20" s="2"/>
    </row>
    <row r="21" spans="1:13">
      <c r="A21" s="2"/>
      <c r="B21" s="2"/>
      <c r="C21" s="2"/>
      <c r="D21" s="2"/>
      <c r="E21" s="2"/>
      <c r="F21" s="2"/>
      <c r="G21" s="2"/>
      <c r="H21" s="2"/>
      <c r="I21" s="2"/>
      <c r="J21" s="2"/>
      <c r="K21" s="4"/>
      <c r="L21" s="2"/>
      <c r="M21" s="2"/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4"/>
      <c r="L22" s="2"/>
      <c r="M22" s="2"/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4"/>
      <c r="L23" s="2"/>
      <c r="M23" s="2"/>
    </row>
    <row r="24" spans="1:13">
      <c r="A24" s="2"/>
      <c r="B24" s="2"/>
      <c r="C24" s="2"/>
      <c r="D24" s="2"/>
      <c r="E24" s="2"/>
      <c r="F24" s="2"/>
      <c r="G24" s="2"/>
      <c r="H24" s="2"/>
      <c r="I24" s="2"/>
      <c r="J24" s="2"/>
      <c r="K24" s="4"/>
      <c r="L24" s="2"/>
      <c r="M24" s="2"/>
    </row>
    <row r="25" spans="1:13">
      <c r="A25" s="2"/>
      <c r="B25" s="2"/>
      <c r="C25" s="2"/>
      <c r="D25" s="2"/>
      <c r="E25" s="2"/>
      <c r="F25" s="2"/>
      <c r="G25" s="2"/>
      <c r="H25" s="2"/>
      <c r="I25" s="2"/>
      <c r="J25" s="2"/>
      <c r="K25" s="4"/>
      <c r="L25" s="2"/>
      <c r="M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4"/>
      <c r="L26" s="2"/>
      <c r="M26" s="2"/>
    </row>
    <row r="27" spans="1:13">
      <c r="A27" s="2"/>
      <c r="B27" s="2"/>
      <c r="C27" s="2"/>
      <c r="D27" s="2"/>
      <c r="E27" s="2"/>
      <c r="F27" s="2"/>
      <c r="G27" s="2"/>
      <c r="H27" s="2"/>
      <c r="I27" s="2"/>
      <c r="J27" s="2"/>
      <c r="K27" s="4"/>
      <c r="L27" s="2"/>
      <c r="M27" s="2"/>
    </row>
    <row r="28" spans="1:13">
      <c r="A28" s="2"/>
      <c r="B28" s="2"/>
      <c r="C28" s="2"/>
      <c r="D28" s="2"/>
      <c r="E28" s="2"/>
      <c r="F28" s="2"/>
      <c r="G28" s="2"/>
      <c r="H28" s="2"/>
      <c r="I28" s="2"/>
      <c r="J28" s="2"/>
      <c r="K28" s="4"/>
      <c r="L28" s="2"/>
      <c r="M28" s="2"/>
    </row>
    <row r="29" spans="1:13">
      <c r="A29" s="2"/>
      <c r="B29" s="2"/>
      <c r="C29" s="2"/>
      <c r="D29" s="2"/>
      <c r="E29" s="2"/>
      <c r="F29" s="2"/>
      <c r="G29" s="2"/>
      <c r="H29" s="2"/>
      <c r="I29" s="2"/>
      <c r="J29" s="2"/>
      <c r="K29" s="4"/>
      <c r="L29" s="2"/>
      <c r="M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  <c r="J30" s="2"/>
      <c r="K30" s="4"/>
      <c r="L30" s="2"/>
      <c r="M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4"/>
      <c r="L31" s="2"/>
      <c r="M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4"/>
      <c r="L32" s="2"/>
      <c r="M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4"/>
      <c r="L33" s="2"/>
      <c r="M33" s="2"/>
    </row>
    <row r="34" spans="1:13">
      <c r="A34" s="2"/>
      <c r="B34" s="2"/>
      <c r="C34" s="2"/>
      <c r="D34" s="2"/>
      <c r="E34" s="2"/>
      <c r="F34" s="2"/>
      <c r="G34" s="2"/>
      <c r="H34" s="2"/>
      <c r="I34" s="2"/>
      <c r="J34" s="2"/>
      <c r="K34" s="4"/>
      <c r="L34" s="2"/>
      <c r="M34" s="2"/>
    </row>
    <row r="35" spans="1:13">
      <c r="A35" s="2"/>
      <c r="B35" s="2"/>
      <c r="C35" s="2"/>
      <c r="D35" s="2"/>
      <c r="E35" s="2"/>
      <c r="F35" s="2"/>
      <c r="G35" s="2"/>
      <c r="H35" s="2"/>
      <c r="I35" s="2"/>
      <c r="J35" s="2"/>
      <c r="K35" s="4"/>
      <c r="L35" s="2"/>
      <c r="M35" s="2"/>
    </row>
    <row r="36" spans="1:13">
      <c r="A36" s="2"/>
      <c r="B36" s="2"/>
      <c r="C36" s="2"/>
      <c r="D36" s="2"/>
      <c r="E36" s="2"/>
      <c r="F36" s="2"/>
      <c r="G36" s="2"/>
      <c r="H36" s="2"/>
      <c r="I36" s="2"/>
      <c r="J36" s="2"/>
      <c r="K36" s="4"/>
      <c r="L36" s="2"/>
      <c r="M36" s="2"/>
    </row>
    <row r="37" spans="1:13">
      <c r="A37" s="2"/>
      <c r="B37" s="2"/>
      <c r="C37" s="2"/>
      <c r="D37" s="2"/>
      <c r="E37" s="2"/>
      <c r="F37" s="2"/>
      <c r="G37" s="2"/>
      <c r="H37" s="2"/>
      <c r="I37" s="2"/>
      <c r="J37" s="2"/>
      <c r="K37" s="4"/>
      <c r="L37" s="2"/>
      <c r="M37" s="2"/>
    </row>
    <row r="38" spans="1:13">
      <c r="A38" s="2"/>
      <c r="B38" s="2"/>
      <c r="C38" s="2"/>
      <c r="D38" s="2"/>
      <c r="E38" s="2"/>
      <c r="F38" s="2"/>
      <c r="G38" s="2"/>
      <c r="H38" s="2"/>
      <c r="I38" s="2"/>
      <c r="J38" s="2"/>
      <c r="K38" s="4"/>
      <c r="L38" s="2"/>
      <c r="M38" s="2"/>
    </row>
    <row r="39" spans="1:13">
      <c r="A39" s="2"/>
      <c r="B39" s="2"/>
      <c r="C39" s="2"/>
      <c r="D39" s="2"/>
      <c r="E39" s="2"/>
      <c r="F39" s="2"/>
      <c r="G39" s="2"/>
      <c r="H39" s="2"/>
      <c r="I39" s="2"/>
      <c r="J39" s="2"/>
      <c r="K39" s="4"/>
      <c r="L39" s="2"/>
      <c r="M39" s="2"/>
    </row>
    <row r="40" spans="1:13">
      <c r="A40" s="2"/>
      <c r="B40" s="2"/>
      <c r="C40" s="2"/>
      <c r="D40" s="2"/>
      <c r="E40" s="2"/>
      <c r="F40" s="2"/>
      <c r="G40" s="2"/>
      <c r="H40" s="2"/>
      <c r="I40" s="2"/>
      <c r="J40" s="2"/>
      <c r="K40" s="4"/>
      <c r="L40" s="2"/>
      <c r="M40" s="2"/>
    </row>
    <row r="41" spans="1:13">
      <c r="A41" s="2"/>
      <c r="B41" s="2"/>
      <c r="C41" s="2"/>
      <c r="D41" s="2"/>
      <c r="E41" s="2"/>
      <c r="F41" s="2"/>
      <c r="G41" s="2"/>
      <c r="H41" s="2"/>
      <c r="I41" s="2"/>
      <c r="J41" s="2"/>
      <c r="K41" s="4"/>
      <c r="L41" s="2"/>
      <c r="M41" s="2"/>
    </row>
    <row r="42" spans="1:13">
      <c r="A42" s="2"/>
      <c r="B42" s="2"/>
      <c r="C42" s="2"/>
      <c r="D42" s="2"/>
      <c r="E42" s="2"/>
      <c r="F42" s="2"/>
      <c r="G42" s="2"/>
      <c r="H42" s="2"/>
      <c r="I42" s="2"/>
      <c r="J42" s="2"/>
      <c r="K42" s="4"/>
      <c r="L42" s="2"/>
      <c r="M42" s="2"/>
    </row>
    <row r="43" spans="1:13">
      <c r="A43" s="2"/>
      <c r="B43" s="2"/>
      <c r="C43" s="2"/>
      <c r="D43" s="2"/>
      <c r="E43" s="2"/>
      <c r="F43" s="2"/>
      <c r="G43" s="2"/>
      <c r="H43" s="2"/>
      <c r="I43" s="2"/>
      <c r="J43" s="2"/>
      <c r="K43" s="4"/>
      <c r="L43" s="2"/>
      <c r="M43" s="2"/>
    </row>
    <row r="44" spans="1:13">
      <c r="A44" s="2"/>
      <c r="B44" s="2"/>
      <c r="C44" s="2"/>
      <c r="D44" s="2"/>
      <c r="E44" s="2"/>
      <c r="F44" s="2"/>
      <c r="G44" s="2"/>
      <c r="H44" s="2"/>
      <c r="I44" s="2"/>
      <c r="J44" s="2"/>
      <c r="K44" s="4"/>
      <c r="L44" s="2"/>
      <c r="M44" s="2"/>
    </row>
    <row r="45" spans="1:13">
      <c r="A45" s="2"/>
      <c r="B45" s="2"/>
      <c r="C45" s="2"/>
      <c r="D45" s="2"/>
      <c r="E45" s="2"/>
      <c r="F45" s="2"/>
      <c r="G45" s="2"/>
      <c r="H45" s="2"/>
      <c r="I45" s="2"/>
      <c r="J45" s="2"/>
      <c r="K45" s="4"/>
      <c r="L45" s="2"/>
      <c r="M45" s="2"/>
    </row>
    <row r="46" spans="1:13">
      <c r="A46" s="2"/>
      <c r="B46" s="2"/>
      <c r="C46" s="2"/>
      <c r="D46" s="2"/>
      <c r="E46" s="2"/>
      <c r="F46" s="2"/>
      <c r="G46" s="2"/>
      <c r="H46" s="2"/>
      <c r="I46" s="2"/>
      <c r="J46" s="2"/>
      <c r="K46" s="4"/>
      <c r="L46" s="2"/>
      <c r="M46" s="2"/>
    </row>
    <row r="47" spans="1:13">
      <c r="A47" s="2"/>
      <c r="B47" s="2"/>
      <c r="C47" s="2"/>
      <c r="D47" s="2"/>
      <c r="E47" s="2"/>
      <c r="F47" s="2"/>
      <c r="G47" s="2"/>
      <c r="H47" s="2"/>
      <c r="I47" s="2"/>
      <c r="J47" s="2"/>
      <c r="K47" s="4"/>
      <c r="L47" s="2"/>
      <c r="M47" s="2"/>
    </row>
    <row r="48" spans="1:13">
      <c r="A48" s="2"/>
      <c r="B48" s="2"/>
      <c r="C48" s="2"/>
      <c r="D48" s="2"/>
      <c r="E48" s="2"/>
      <c r="F48" s="2"/>
      <c r="G48" s="2"/>
      <c r="H48" s="2"/>
      <c r="I48" s="2"/>
      <c r="J48" s="2"/>
      <c r="K48" s="4"/>
      <c r="L48" s="2"/>
      <c r="M48" s="2"/>
    </row>
    <row r="49" spans="1:13">
      <c r="A49" s="2"/>
      <c r="B49" s="2"/>
      <c r="C49" s="2"/>
      <c r="D49" s="2"/>
      <c r="E49" s="2"/>
      <c r="F49" s="2"/>
      <c r="G49" s="2"/>
      <c r="H49" s="2"/>
      <c r="I49" s="2"/>
      <c r="J49" s="2"/>
      <c r="K49" s="4"/>
      <c r="L49" s="2"/>
      <c r="M49" s="2"/>
    </row>
    <row r="50" spans="1:13">
      <c r="A50" s="2"/>
      <c r="B50" s="2"/>
      <c r="C50" s="2"/>
      <c r="D50" s="2"/>
      <c r="E50" s="2"/>
      <c r="F50" s="2"/>
      <c r="G50" s="2"/>
      <c r="H50" s="2"/>
      <c r="I50" s="2"/>
      <c r="J50" s="2"/>
      <c r="K50" s="4"/>
      <c r="L50" s="2"/>
      <c r="M50" s="2"/>
    </row>
    <row r="51" spans="1:13">
      <c r="A51" s="2"/>
      <c r="B51" s="2"/>
      <c r="C51" s="2"/>
      <c r="D51" s="2"/>
      <c r="E51" s="2"/>
      <c r="F51" s="2"/>
      <c r="G51" s="2"/>
      <c r="H51" s="2"/>
      <c r="I51" s="2"/>
      <c r="J51" s="2"/>
      <c r="K51" s="4"/>
      <c r="L51" s="2"/>
      <c r="M51" s="2"/>
    </row>
    <row r="52" spans="1:13">
      <c r="A52" s="2"/>
      <c r="B52" s="2"/>
      <c r="C52" s="2"/>
      <c r="D52" s="2"/>
      <c r="E52" s="2"/>
      <c r="F52" s="2"/>
      <c r="G52" s="2"/>
      <c r="H52" s="2"/>
      <c r="I52" s="2"/>
      <c r="J52" s="2"/>
      <c r="K52" s="4"/>
      <c r="L52" s="2"/>
      <c r="M52" s="2"/>
    </row>
    <row r="53" spans="1:13">
      <c r="A53" s="2"/>
      <c r="B53" s="2"/>
      <c r="C53" s="2"/>
      <c r="D53" s="2"/>
      <c r="E53" s="2"/>
      <c r="F53" s="2"/>
      <c r="G53" s="2"/>
      <c r="H53" s="2"/>
      <c r="I53" s="2"/>
      <c r="J53" s="2"/>
      <c r="K53" s="4"/>
      <c r="L53" s="2"/>
      <c r="M53" s="2"/>
    </row>
    <row r="54" spans="1:13">
      <c r="A54" s="2"/>
      <c r="B54" s="2"/>
      <c r="C54" s="2"/>
      <c r="D54" s="2"/>
      <c r="E54" s="5"/>
      <c r="F54" s="2"/>
      <c r="G54" s="2"/>
      <c r="H54" s="2"/>
      <c r="I54" s="2"/>
      <c r="J54" s="2"/>
      <c r="K54" s="4"/>
      <c r="L54" s="2"/>
      <c r="M54" s="2"/>
    </row>
    <row r="55" spans="1:13">
      <c r="A55" s="2"/>
      <c r="B55" s="2"/>
      <c r="C55" s="2"/>
      <c r="D55" s="2"/>
      <c r="E55" s="2"/>
      <c r="F55" s="2"/>
      <c r="G55" s="2"/>
      <c r="H55" s="2"/>
      <c r="I55" s="2"/>
      <c r="J55" s="2"/>
      <c r="K55" s="4"/>
      <c r="L55" s="2"/>
      <c r="M55" s="2"/>
    </row>
    <row r="56" spans="1:13">
      <c r="A56" s="2"/>
      <c r="B56" s="2"/>
      <c r="C56" s="2"/>
      <c r="D56" s="2"/>
      <c r="E56" s="2"/>
      <c r="F56" s="2"/>
      <c r="G56" s="2"/>
      <c r="H56" s="2"/>
      <c r="I56" s="2"/>
      <c r="J56" s="2"/>
      <c r="K56" s="4"/>
      <c r="L56" s="2"/>
      <c r="M56" s="2"/>
    </row>
    <row r="57" spans="1:13">
      <c r="A57" s="2"/>
      <c r="B57" s="2"/>
      <c r="C57" s="2"/>
      <c r="D57" s="2"/>
      <c r="E57" s="2"/>
      <c r="F57" s="2"/>
      <c r="G57" s="2"/>
      <c r="H57" s="2"/>
      <c r="I57" s="2"/>
      <c r="J57" s="2"/>
      <c r="K57" s="4"/>
      <c r="L57" s="2"/>
      <c r="M57" s="2"/>
    </row>
    <row r="58" spans="1:13">
      <c r="A58" s="2"/>
      <c r="B58" s="2"/>
      <c r="C58" s="2"/>
      <c r="D58" s="2"/>
      <c r="E58" s="2"/>
      <c r="F58" s="2"/>
      <c r="G58" s="2"/>
      <c r="H58" s="2"/>
      <c r="I58" s="2"/>
      <c r="J58" s="2"/>
      <c r="K58" s="4"/>
      <c r="L58" s="2"/>
      <c r="M58" s="2"/>
    </row>
    <row r="59" spans="1:13">
      <c r="A59" s="2"/>
      <c r="B59" s="2"/>
      <c r="C59" s="2"/>
      <c r="D59" s="2"/>
      <c r="E59" s="2"/>
      <c r="F59" s="2"/>
      <c r="G59" s="2"/>
      <c r="H59" s="2"/>
      <c r="I59" s="2"/>
      <c r="J59" s="2"/>
      <c r="K59" s="4"/>
      <c r="L59" s="2"/>
      <c r="M59" s="2"/>
    </row>
    <row r="60" spans="1:13">
      <c r="A60" s="2"/>
      <c r="B60" s="2"/>
      <c r="C60" s="2"/>
      <c r="D60" s="2"/>
      <c r="E60" s="2"/>
      <c r="F60" s="2"/>
      <c r="G60" s="2"/>
      <c r="H60" s="2"/>
      <c r="I60" s="2"/>
      <c r="J60" s="2"/>
      <c r="K60" s="4"/>
      <c r="L60" s="2"/>
      <c r="M60" s="2"/>
    </row>
    <row r="61" spans="1:13">
      <c r="A61" s="2"/>
      <c r="B61" s="2"/>
      <c r="C61" s="2"/>
      <c r="D61" s="2"/>
      <c r="E61" s="2"/>
      <c r="F61" s="2"/>
      <c r="G61" s="2"/>
      <c r="H61" s="2"/>
      <c r="I61" s="2"/>
      <c r="J61" s="2"/>
      <c r="K61" s="4"/>
      <c r="L61" s="2"/>
      <c r="M61" s="2"/>
    </row>
    <row r="62" spans="1:13">
      <c r="A62" s="2"/>
      <c r="B62" s="2"/>
      <c r="C62" s="2"/>
      <c r="D62" s="2"/>
      <c r="E62" s="2"/>
      <c r="F62" s="2"/>
      <c r="G62" s="2"/>
      <c r="H62" s="2"/>
      <c r="I62" s="2"/>
      <c r="J62" s="2"/>
      <c r="K62" s="4"/>
      <c r="L62" s="2"/>
      <c r="M62" s="2"/>
    </row>
    <row r="63" spans="1:13">
      <c r="A63" s="2"/>
      <c r="B63" s="2"/>
      <c r="C63" s="2"/>
      <c r="D63" s="2"/>
      <c r="E63" s="2"/>
      <c r="F63" s="2"/>
      <c r="G63" s="2"/>
      <c r="H63" s="2"/>
      <c r="I63" s="2"/>
      <c r="J63" s="2"/>
      <c r="K63" s="4"/>
      <c r="L63" s="2"/>
      <c r="M63" s="2"/>
    </row>
    <row r="64" spans="1:13">
      <c r="A64" s="2"/>
      <c r="B64" s="2"/>
      <c r="C64" s="2"/>
      <c r="D64" s="2"/>
      <c r="E64" s="2"/>
      <c r="F64" s="2"/>
      <c r="G64" s="2"/>
      <c r="H64" s="2"/>
      <c r="I64" s="2"/>
      <c r="J64" s="2"/>
      <c r="K64" s="4"/>
      <c r="L64" s="2"/>
      <c r="M64" s="2"/>
    </row>
    <row r="65" spans="1:13">
      <c r="A65" s="2"/>
      <c r="B65" s="2"/>
      <c r="C65" s="2"/>
      <c r="D65" s="2"/>
      <c r="E65" s="2"/>
      <c r="F65" s="2"/>
      <c r="G65" s="2"/>
      <c r="H65" s="2"/>
      <c r="I65" s="2"/>
      <c r="J65" s="2"/>
      <c r="K65" s="4"/>
      <c r="L65" s="2"/>
      <c r="M65" s="2"/>
    </row>
    <row r="66" spans="1:13">
      <c r="A66" s="2"/>
      <c r="B66" s="2"/>
      <c r="C66" s="2"/>
      <c r="D66" s="2"/>
      <c r="E66" s="2"/>
      <c r="F66" s="2"/>
      <c r="G66" s="2"/>
      <c r="H66" s="2"/>
      <c r="I66" s="2"/>
      <c r="K66" s="4"/>
      <c r="M66" s="2"/>
    </row>
    <row r="67" spans="1:13">
      <c r="A67" s="2"/>
      <c r="B67" s="6"/>
      <c r="C67" s="2"/>
      <c r="D67" s="2"/>
      <c r="E67" s="2"/>
      <c r="F67" s="2"/>
      <c r="G67" s="2"/>
      <c r="H67" s="2"/>
      <c r="I67" s="2"/>
      <c r="K67" s="4"/>
      <c r="M67" s="2"/>
    </row>
    <row r="68" spans="1:13">
      <c r="A68" s="13"/>
      <c r="B68" s="6"/>
      <c r="C68" s="2"/>
      <c r="D68" s="2"/>
      <c r="E68" s="2"/>
      <c r="F68" s="2"/>
      <c r="G68" s="2"/>
      <c r="H68" s="2"/>
      <c r="I68" s="2"/>
      <c r="K68" s="4"/>
      <c r="M68" s="2"/>
    </row>
    <row r="69" spans="1:13">
      <c r="A69" s="13"/>
      <c r="B69" s="6"/>
      <c r="C69" s="2"/>
      <c r="D69" s="2"/>
      <c r="E69" s="2"/>
      <c r="F69" s="2"/>
      <c r="G69" s="2"/>
      <c r="H69" s="2"/>
      <c r="I69" s="2"/>
      <c r="K69" s="4"/>
      <c r="M69" s="2"/>
    </row>
    <row r="70" spans="1:13" ht="13.5" thickBot="1">
      <c r="A70" s="6"/>
      <c r="B70" s="6"/>
      <c r="C70" s="6"/>
      <c r="D70" s="2"/>
      <c r="F70" s="2"/>
      <c r="G70" s="6"/>
      <c r="H70" s="2"/>
      <c r="I70" s="3"/>
      <c r="J70" s="2"/>
      <c r="K70" s="2"/>
      <c r="L70" s="2"/>
      <c r="M70" s="7"/>
    </row>
    <row r="71" spans="1:13" ht="13.5" thickTop="1">
      <c r="A71" s="6"/>
      <c r="B71" s="6"/>
      <c r="C71" s="6"/>
      <c r="D71" s="2"/>
      <c r="F71" s="2"/>
      <c r="G71" s="6"/>
      <c r="H71" s="2"/>
      <c r="I71" s="2"/>
      <c r="J71" s="2"/>
      <c r="K71" s="2"/>
      <c r="L71" s="2"/>
      <c r="M71" s="2"/>
    </row>
    <row r="72" spans="1:13">
      <c r="A72" s="6"/>
      <c r="B72" s="6"/>
      <c r="C72" s="6"/>
      <c r="D72" s="2"/>
      <c r="F72" s="2"/>
      <c r="H72" s="2"/>
      <c r="I72" s="2"/>
      <c r="J72" s="2"/>
      <c r="L72" s="2"/>
      <c r="M72" s="6"/>
    </row>
    <row r="73" spans="1:1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ht="13.5" thickBot="1">
      <c r="A74" s="2"/>
      <c r="B74" s="2"/>
      <c r="I74" s="8"/>
      <c r="J74" s="2"/>
      <c r="K74" s="9"/>
      <c r="L74" s="2"/>
      <c r="M74" s="7"/>
    </row>
    <row r="75" spans="1:13" ht="13.5" thickTop="1">
      <c r="A75" s="2"/>
      <c r="B75" s="2"/>
      <c r="I75" s="2"/>
      <c r="J75" s="2"/>
      <c r="K75" s="2"/>
      <c r="L75" s="2"/>
      <c r="M75" s="12"/>
    </row>
  </sheetData>
  <phoneticPr fontId="2" type="noConversion"/>
  <pageMargins left="0.75" right="0.75" top="1" bottom="1" header="0.5" footer="0.5"/>
  <pageSetup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A1:M75"/>
  <sheetViews>
    <sheetView topLeftCell="A61" workbookViewId="0">
      <selection activeCell="M75" sqref="M75"/>
    </sheetView>
  </sheetViews>
  <sheetFormatPr defaultRowHeight="12.75"/>
  <cols>
    <col min="1" max="1" width="8.7109375" style="1" bestFit="1" customWidth="1"/>
    <col min="2" max="2" width="2.85546875" style="1" customWidth="1"/>
    <col min="3" max="3" width="12.28515625" style="1" bestFit="1" customWidth="1"/>
    <col min="4" max="4" width="2" style="1" customWidth="1"/>
    <col min="5" max="5" width="12.42578125" style="1" customWidth="1"/>
    <col min="6" max="6" width="2.28515625" style="1" customWidth="1"/>
    <col min="7" max="7" width="12.28515625" style="1" bestFit="1" customWidth="1"/>
    <col min="8" max="8" width="2.42578125" style="1" customWidth="1"/>
    <col min="9" max="9" width="18.42578125" style="1" bestFit="1" customWidth="1"/>
    <col min="10" max="10" width="2.42578125" style="1" customWidth="1"/>
    <col min="11" max="11" width="7.140625" style="1" bestFit="1" customWidth="1"/>
    <col min="12" max="12" width="2.140625" style="1" customWidth="1"/>
    <col min="13" max="13" width="14.28515625" style="1" customWidth="1"/>
    <col min="14" max="16384" width="9.140625" style="1"/>
  </cols>
  <sheetData>
    <row r="1" spans="1:13">
      <c r="B1" s="2"/>
      <c r="C1" s="2" t="s">
        <v>0</v>
      </c>
      <c r="D1" s="2"/>
      <c r="E1" s="2" t="s">
        <v>79</v>
      </c>
      <c r="F1" s="2"/>
      <c r="G1" s="2"/>
      <c r="H1" s="2"/>
      <c r="I1" s="2"/>
      <c r="J1" s="2"/>
      <c r="K1" s="2" t="s">
        <v>1</v>
      </c>
      <c r="L1" s="2" t="s">
        <v>1</v>
      </c>
      <c r="M1" s="2"/>
    </row>
    <row r="2" spans="1:13">
      <c r="B2" s="2"/>
      <c r="C2" s="2" t="s">
        <v>80</v>
      </c>
      <c r="D2" s="2"/>
      <c r="E2" s="2"/>
      <c r="F2" s="2"/>
      <c r="G2" s="2"/>
      <c r="H2" s="2"/>
      <c r="I2" s="2"/>
      <c r="J2" s="2"/>
      <c r="K2" s="2" t="s">
        <v>1</v>
      </c>
      <c r="L2" s="2"/>
      <c r="M2" s="2"/>
    </row>
    <row r="3" spans="1:13">
      <c r="B3" s="2"/>
      <c r="D3" s="2"/>
      <c r="E3" s="2"/>
      <c r="F3" s="2" t="s">
        <v>1</v>
      </c>
      <c r="G3" s="2" t="s">
        <v>1</v>
      </c>
      <c r="H3" s="2"/>
      <c r="I3" s="2"/>
      <c r="J3" s="2"/>
      <c r="K3" s="2"/>
      <c r="L3" s="2"/>
      <c r="M3" s="2"/>
    </row>
    <row r="4" spans="1:13">
      <c r="A4" s="2" t="s">
        <v>4</v>
      </c>
      <c r="B4" s="2"/>
      <c r="C4" s="3" t="s">
        <v>5</v>
      </c>
      <c r="D4" s="2"/>
      <c r="E4" s="3" t="s">
        <v>6</v>
      </c>
      <c r="F4" s="2"/>
      <c r="G4" s="3" t="s">
        <v>7</v>
      </c>
      <c r="H4" s="2"/>
      <c r="I4" s="3" t="s">
        <v>8</v>
      </c>
      <c r="J4" s="2"/>
      <c r="K4" s="3" t="s">
        <v>9</v>
      </c>
      <c r="L4" s="2"/>
      <c r="M4" s="3" t="s">
        <v>10</v>
      </c>
    </row>
    <row r="5" spans="1:13">
      <c r="A5" s="2" t="s">
        <v>11</v>
      </c>
      <c r="B5" s="2"/>
      <c r="C5" s="3" t="s">
        <v>12</v>
      </c>
      <c r="D5" s="2"/>
      <c r="E5" s="3" t="s">
        <v>13</v>
      </c>
      <c r="F5" s="2"/>
      <c r="G5" s="3" t="s">
        <v>12</v>
      </c>
      <c r="H5" s="2"/>
      <c r="I5" s="3" t="s">
        <v>14</v>
      </c>
      <c r="J5" s="2"/>
      <c r="K5" s="3" t="s">
        <v>15</v>
      </c>
      <c r="L5" s="2"/>
      <c r="M5" s="3" t="s">
        <v>9</v>
      </c>
    </row>
    <row r="6" spans="1:13">
      <c r="A6" s="10" t="s">
        <v>16</v>
      </c>
      <c r="B6" s="2"/>
      <c r="C6" s="10" t="s">
        <v>16</v>
      </c>
      <c r="D6" s="2"/>
      <c r="E6" s="10" t="s">
        <v>16</v>
      </c>
      <c r="F6" s="2"/>
      <c r="G6" s="10" t="s">
        <v>16</v>
      </c>
      <c r="H6" s="2"/>
      <c r="I6" s="10" t="s">
        <v>16</v>
      </c>
      <c r="J6" s="2"/>
      <c r="K6" s="10" t="s">
        <v>16</v>
      </c>
      <c r="L6" s="2"/>
      <c r="M6" s="10" t="s">
        <v>16</v>
      </c>
    </row>
    <row r="7" spans="1:13">
      <c r="A7" s="2"/>
      <c r="B7" s="2"/>
      <c r="C7" s="2"/>
      <c r="D7" s="2"/>
      <c r="E7" s="2" t="s">
        <v>1</v>
      </c>
      <c r="F7" s="2"/>
      <c r="G7" s="2"/>
      <c r="H7" s="2"/>
      <c r="I7" s="2"/>
      <c r="J7" s="2"/>
      <c r="K7" s="2"/>
      <c r="L7" s="2"/>
      <c r="M7" s="2"/>
    </row>
    <row r="8" spans="1:13">
      <c r="A8" s="2" t="s">
        <v>17</v>
      </c>
      <c r="B8" s="2"/>
      <c r="C8" s="2">
        <v>0</v>
      </c>
      <c r="D8" s="2"/>
      <c r="E8" s="3"/>
      <c r="F8" s="2"/>
      <c r="G8" s="2">
        <f t="shared" ref="G8:G18" si="0">C8+E8</f>
        <v>0</v>
      </c>
      <c r="H8" s="2"/>
      <c r="I8" s="2">
        <f t="shared" ref="I8:I18" si="1">C8/2+G8/2</f>
        <v>0</v>
      </c>
      <c r="J8" s="2"/>
      <c r="K8" s="4">
        <v>3.2300000000000002E-2</v>
      </c>
      <c r="L8" s="2"/>
      <c r="M8" s="2">
        <f t="shared" ref="M8:M18" si="2">ROUND((+I8*K8),2)</f>
        <v>0</v>
      </c>
    </row>
    <row r="9" spans="1:13">
      <c r="A9" s="2" t="s">
        <v>18</v>
      </c>
      <c r="B9" s="2"/>
      <c r="C9" s="2">
        <f t="shared" ref="C9:C18" si="3">G8</f>
        <v>0</v>
      </c>
      <c r="D9" s="2"/>
      <c r="E9" s="3"/>
      <c r="F9" s="2"/>
      <c r="G9" s="2">
        <f t="shared" si="0"/>
        <v>0</v>
      </c>
      <c r="H9" s="2"/>
      <c r="I9" s="2">
        <f t="shared" si="1"/>
        <v>0</v>
      </c>
      <c r="J9" s="2"/>
      <c r="K9" s="4">
        <v>3.2300000000000002E-2</v>
      </c>
      <c r="L9" s="2"/>
      <c r="M9" s="2">
        <f t="shared" si="2"/>
        <v>0</v>
      </c>
    </row>
    <row r="10" spans="1:13">
      <c r="A10" s="2" t="s">
        <v>19</v>
      </c>
      <c r="B10" s="2"/>
      <c r="C10" s="2">
        <f t="shared" si="3"/>
        <v>0</v>
      </c>
      <c r="D10" s="2"/>
      <c r="E10" s="3"/>
      <c r="F10" s="2"/>
      <c r="G10" s="2">
        <f t="shared" si="0"/>
        <v>0</v>
      </c>
      <c r="H10" s="2"/>
      <c r="I10" s="2">
        <f t="shared" si="1"/>
        <v>0</v>
      </c>
      <c r="J10" s="2"/>
      <c r="K10" s="4">
        <v>3.2300000000000002E-2</v>
      </c>
      <c r="L10" s="2"/>
      <c r="M10" s="2">
        <f t="shared" si="2"/>
        <v>0</v>
      </c>
    </row>
    <row r="11" spans="1:13">
      <c r="A11" s="2" t="s">
        <v>20</v>
      </c>
      <c r="B11" s="2"/>
      <c r="C11" s="2">
        <f t="shared" si="3"/>
        <v>0</v>
      </c>
      <c r="D11" s="2"/>
      <c r="E11" s="2"/>
      <c r="F11" s="2"/>
      <c r="G11" s="2">
        <f t="shared" si="0"/>
        <v>0</v>
      </c>
      <c r="H11" s="2"/>
      <c r="I11" s="2">
        <f t="shared" si="1"/>
        <v>0</v>
      </c>
      <c r="J11" s="2"/>
      <c r="K11" s="4">
        <v>3.4599999999999999E-2</v>
      </c>
      <c r="L11" s="2"/>
      <c r="M11" s="2">
        <f t="shared" si="2"/>
        <v>0</v>
      </c>
    </row>
    <row r="12" spans="1:13">
      <c r="A12" s="2" t="s">
        <v>21</v>
      </c>
      <c r="B12" s="2"/>
      <c r="C12" s="2">
        <f t="shared" si="3"/>
        <v>0</v>
      </c>
      <c r="D12" s="2"/>
      <c r="E12" s="2"/>
      <c r="F12" s="2"/>
      <c r="G12" s="2">
        <f t="shared" si="0"/>
        <v>0</v>
      </c>
      <c r="H12" s="2"/>
      <c r="I12" s="2">
        <f t="shared" si="1"/>
        <v>0</v>
      </c>
      <c r="J12" s="2"/>
      <c r="K12" s="4">
        <v>3.4200000000000001E-2</v>
      </c>
      <c r="L12" s="2"/>
      <c r="M12" s="2">
        <f t="shared" si="2"/>
        <v>0</v>
      </c>
    </row>
    <row r="13" spans="1:13">
      <c r="A13" s="2" t="s">
        <v>22</v>
      </c>
      <c r="B13" s="2"/>
      <c r="C13" s="2">
        <f t="shared" si="3"/>
        <v>0</v>
      </c>
      <c r="D13" s="2"/>
      <c r="E13" s="2">
        <v>10981.28</v>
      </c>
      <c r="F13" s="2"/>
      <c r="G13" s="2">
        <f t="shared" si="0"/>
        <v>10981.28</v>
      </c>
      <c r="H13" s="2"/>
      <c r="I13" s="2">
        <f t="shared" si="1"/>
        <v>5490.64</v>
      </c>
      <c r="J13" s="2"/>
      <c r="K13" s="4">
        <v>3.4300000000000004E-2</v>
      </c>
      <c r="L13" s="2"/>
      <c r="M13" s="2">
        <f t="shared" si="2"/>
        <v>188.33</v>
      </c>
    </row>
    <row r="14" spans="1:13">
      <c r="A14" s="2" t="s">
        <v>23</v>
      </c>
      <c r="B14" s="2"/>
      <c r="C14" s="2">
        <f t="shared" si="3"/>
        <v>10981.28</v>
      </c>
      <c r="D14" s="2"/>
      <c r="E14" s="2"/>
      <c r="F14" s="2"/>
      <c r="G14" s="2">
        <f t="shared" si="0"/>
        <v>10981.28</v>
      </c>
      <c r="H14" s="2"/>
      <c r="I14" s="2">
        <f t="shared" si="1"/>
        <v>10981.28</v>
      </c>
      <c r="J14" s="2"/>
      <c r="K14" s="4">
        <v>3.5500000000000004E-2</v>
      </c>
      <c r="L14" s="2"/>
      <c r="M14" s="2">
        <f t="shared" si="2"/>
        <v>389.84</v>
      </c>
    </row>
    <row r="15" spans="1:13">
      <c r="A15" s="2" t="s">
        <v>24</v>
      </c>
      <c r="B15" s="2"/>
      <c r="C15" s="2">
        <f t="shared" si="3"/>
        <v>10981.28</v>
      </c>
      <c r="D15" s="2"/>
      <c r="E15" s="2"/>
      <c r="F15" s="2"/>
      <c r="G15" s="2">
        <f t="shared" si="0"/>
        <v>10981.28</v>
      </c>
      <c r="H15" s="2"/>
      <c r="I15" s="2">
        <f t="shared" si="1"/>
        <v>10981.28</v>
      </c>
      <c r="J15" s="2"/>
      <c r="K15" s="4">
        <v>3.5500000000000004E-2</v>
      </c>
      <c r="L15" s="2"/>
      <c r="M15" s="2">
        <f t="shared" si="2"/>
        <v>389.84</v>
      </c>
    </row>
    <row r="16" spans="1:13">
      <c r="A16" s="2" t="s">
        <v>25</v>
      </c>
      <c r="B16" s="2"/>
      <c r="C16" s="2">
        <f t="shared" si="3"/>
        <v>10981.28</v>
      </c>
      <c r="D16" s="2"/>
      <c r="E16" s="2"/>
      <c r="F16" s="2"/>
      <c r="G16" s="2">
        <f t="shared" si="0"/>
        <v>10981.28</v>
      </c>
      <c r="H16" s="2"/>
      <c r="I16" s="2">
        <f t="shared" si="1"/>
        <v>10981.28</v>
      </c>
      <c r="J16" s="2"/>
      <c r="K16" s="4">
        <v>3.5500000000000004E-2</v>
      </c>
      <c r="L16" s="2"/>
      <c r="M16" s="2">
        <f t="shared" si="2"/>
        <v>389.84</v>
      </c>
    </row>
    <row r="17" spans="1:13">
      <c r="A17" s="2" t="s">
        <v>26</v>
      </c>
      <c r="B17" s="2"/>
      <c r="C17" s="2">
        <f t="shared" si="3"/>
        <v>10981.28</v>
      </c>
      <c r="D17" s="2"/>
      <c r="E17" s="2">
        <v>69709.86</v>
      </c>
      <c r="F17" s="2"/>
      <c r="G17" s="2">
        <f t="shared" si="0"/>
        <v>80691.14</v>
      </c>
      <c r="H17" s="2"/>
      <c r="I17" s="2">
        <f t="shared" si="1"/>
        <v>45836.21</v>
      </c>
      <c r="J17" s="2"/>
      <c r="K17" s="4">
        <v>3.2100000000000004E-2</v>
      </c>
      <c r="L17" s="2"/>
      <c r="M17" s="2">
        <f t="shared" si="2"/>
        <v>1471.34</v>
      </c>
    </row>
    <row r="18" spans="1:13">
      <c r="A18" s="2" t="s">
        <v>27</v>
      </c>
      <c r="B18" s="2"/>
      <c r="C18" s="2">
        <f t="shared" si="3"/>
        <v>80691.14</v>
      </c>
      <c r="D18" s="2"/>
      <c r="E18" s="2">
        <v>468.92</v>
      </c>
      <c r="F18" s="2"/>
      <c r="G18" s="2">
        <f t="shared" si="0"/>
        <v>81160.06</v>
      </c>
      <c r="H18" s="2"/>
      <c r="I18" s="2">
        <f t="shared" si="1"/>
        <v>80925.600000000006</v>
      </c>
      <c r="J18" s="2"/>
      <c r="K18" s="4">
        <v>3.04E-2</v>
      </c>
      <c r="L18" s="2"/>
      <c r="M18" s="2">
        <f t="shared" si="2"/>
        <v>2460.14</v>
      </c>
    </row>
    <row r="19" spans="1:13">
      <c r="A19" s="2" t="s">
        <v>28</v>
      </c>
      <c r="B19" s="2"/>
      <c r="C19" s="2">
        <f>G18</f>
        <v>81160.06</v>
      </c>
      <c r="D19" s="2"/>
      <c r="E19" s="2">
        <v>93597.95</v>
      </c>
      <c r="F19" s="2"/>
      <c r="G19" s="2">
        <f t="shared" ref="G19:G28" si="4">C19+E19</f>
        <v>174758.01</v>
      </c>
      <c r="H19" s="2"/>
      <c r="I19" s="2">
        <f t="shared" ref="I19:I28" si="5">C19/2+G19/2</f>
        <v>127959.035</v>
      </c>
      <c r="J19" s="2"/>
      <c r="K19" s="4">
        <v>3.04E-2</v>
      </c>
      <c r="L19" s="2"/>
      <c r="M19" s="2">
        <f t="shared" ref="M19:M28" si="6">ROUND((+I19*K19),2)</f>
        <v>3889.95</v>
      </c>
    </row>
    <row r="20" spans="1:13">
      <c r="A20" s="2" t="s">
        <v>29</v>
      </c>
      <c r="B20" s="2"/>
      <c r="C20" s="2">
        <f t="shared" ref="C20:C28" si="7">G19</f>
        <v>174758.01</v>
      </c>
      <c r="D20" s="2"/>
      <c r="E20" s="2"/>
      <c r="F20" s="2"/>
      <c r="G20" s="2">
        <f t="shared" si="4"/>
        <v>174758.01</v>
      </c>
      <c r="H20" s="2"/>
      <c r="I20" s="2">
        <f t="shared" si="5"/>
        <v>174758.01</v>
      </c>
      <c r="J20" s="2"/>
      <c r="K20" s="4">
        <v>3.04E-2</v>
      </c>
      <c r="L20" s="2"/>
      <c r="M20" s="2">
        <f t="shared" si="6"/>
        <v>5312.64</v>
      </c>
    </row>
    <row r="21" spans="1:13">
      <c r="A21" s="2" t="s">
        <v>30</v>
      </c>
      <c r="B21" s="2"/>
      <c r="C21" s="2">
        <f t="shared" si="7"/>
        <v>174758.01</v>
      </c>
      <c r="D21" s="2"/>
      <c r="E21" s="2">
        <v>1104.07</v>
      </c>
      <c r="F21" s="2"/>
      <c r="G21" s="2">
        <f t="shared" si="4"/>
        <v>175862.08000000002</v>
      </c>
      <c r="H21" s="2"/>
      <c r="I21" s="2">
        <f t="shared" si="5"/>
        <v>175310.04500000001</v>
      </c>
      <c r="J21" s="2"/>
      <c r="K21" s="4">
        <v>3.0800000000000001E-2</v>
      </c>
      <c r="L21" s="2"/>
      <c r="M21" s="2">
        <f t="shared" si="6"/>
        <v>5399.55</v>
      </c>
    </row>
    <row r="22" spans="1:13">
      <c r="A22" s="2" t="s">
        <v>31</v>
      </c>
      <c r="B22" s="2"/>
      <c r="C22" s="2">
        <f t="shared" si="7"/>
        <v>175862.08000000002</v>
      </c>
      <c r="D22" s="2"/>
      <c r="E22" s="2"/>
      <c r="F22" s="2"/>
      <c r="G22" s="2">
        <f t="shared" si="4"/>
        <v>175862.08000000002</v>
      </c>
      <c r="H22" s="2"/>
      <c r="I22" s="2">
        <f t="shared" si="5"/>
        <v>175862.08000000002</v>
      </c>
      <c r="J22" s="2"/>
      <c r="K22" s="4">
        <v>0.03</v>
      </c>
      <c r="L22" s="2"/>
      <c r="M22" s="2">
        <f t="shared" si="6"/>
        <v>5275.86</v>
      </c>
    </row>
    <row r="23" spans="1:13">
      <c r="A23" s="2" t="s">
        <v>32</v>
      </c>
      <c r="B23" s="2"/>
      <c r="C23" s="2">
        <f t="shared" si="7"/>
        <v>175862.08000000002</v>
      </c>
      <c r="D23" s="2"/>
      <c r="E23" s="2">
        <v>1851.1</v>
      </c>
      <c r="F23" s="2"/>
      <c r="G23" s="2">
        <f t="shared" si="4"/>
        <v>177713.18000000002</v>
      </c>
      <c r="H23" s="2"/>
      <c r="I23" s="2">
        <f t="shared" si="5"/>
        <v>176787.63</v>
      </c>
      <c r="J23" s="2"/>
      <c r="K23" s="4">
        <v>0.03</v>
      </c>
      <c r="L23" s="2"/>
      <c r="M23" s="2">
        <f t="shared" si="6"/>
        <v>5303.63</v>
      </c>
    </row>
    <row r="24" spans="1:13">
      <c r="A24" s="2" t="s">
        <v>33</v>
      </c>
      <c r="B24" s="2"/>
      <c r="C24" s="2">
        <f t="shared" si="7"/>
        <v>177713.18000000002</v>
      </c>
      <c r="D24" s="2"/>
      <c r="E24" s="2"/>
      <c r="F24" s="2"/>
      <c r="G24" s="2">
        <f t="shared" si="4"/>
        <v>177713.18000000002</v>
      </c>
      <c r="H24" s="2"/>
      <c r="I24" s="2">
        <f t="shared" si="5"/>
        <v>177713.18000000002</v>
      </c>
      <c r="J24" s="2"/>
      <c r="K24" s="4">
        <v>0.03</v>
      </c>
      <c r="L24" s="2"/>
      <c r="M24" s="2">
        <f t="shared" si="6"/>
        <v>5331.4</v>
      </c>
    </row>
    <row r="25" spans="1:13">
      <c r="A25" s="2" t="s">
        <v>34</v>
      </c>
      <c r="B25" s="2"/>
      <c r="C25" s="2">
        <f t="shared" si="7"/>
        <v>177713.18000000002</v>
      </c>
      <c r="D25" s="2"/>
      <c r="E25" s="2">
        <v>1184.45</v>
      </c>
      <c r="F25" s="2"/>
      <c r="G25" s="2">
        <f t="shared" si="4"/>
        <v>178897.63000000003</v>
      </c>
      <c r="H25" s="2"/>
      <c r="I25" s="2">
        <f t="shared" si="5"/>
        <v>178305.40500000003</v>
      </c>
      <c r="J25" s="2"/>
      <c r="K25" s="4">
        <v>0.03</v>
      </c>
      <c r="L25" s="2"/>
      <c r="M25" s="2">
        <f t="shared" si="6"/>
        <v>5349.16</v>
      </c>
    </row>
    <row r="26" spans="1:13">
      <c r="A26" s="2" t="s">
        <v>35</v>
      </c>
      <c r="B26" s="2"/>
      <c r="C26" s="2">
        <f t="shared" si="7"/>
        <v>178897.63000000003</v>
      </c>
      <c r="D26" s="2"/>
      <c r="E26" s="2">
        <v>2706.9</v>
      </c>
      <c r="F26" s="2"/>
      <c r="G26" s="2">
        <f t="shared" si="4"/>
        <v>181604.53000000003</v>
      </c>
      <c r="H26" s="2"/>
      <c r="I26" s="2">
        <f t="shared" si="5"/>
        <v>180251.08000000002</v>
      </c>
      <c r="J26" s="2"/>
      <c r="K26" s="4">
        <v>0.03</v>
      </c>
      <c r="L26" s="2"/>
      <c r="M26" s="2">
        <f t="shared" si="6"/>
        <v>5407.53</v>
      </c>
    </row>
    <row r="27" spans="1:13">
      <c r="A27" s="2" t="s">
        <v>36</v>
      </c>
      <c r="B27" s="2"/>
      <c r="C27" s="2">
        <f t="shared" si="7"/>
        <v>181604.53000000003</v>
      </c>
      <c r="D27" s="2"/>
      <c r="E27" s="2">
        <v>-14621.04</v>
      </c>
      <c r="F27" s="2"/>
      <c r="G27" s="2">
        <f t="shared" si="4"/>
        <v>166983.49000000002</v>
      </c>
      <c r="H27" s="2"/>
      <c r="I27" s="2">
        <f t="shared" si="5"/>
        <v>174294.01</v>
      </c>
      <c r="J27" s="2"/>
      <c r="K27" s="4">
        <v>3.0500000000000003E-2</v>
      </c>
      <c r="L27" s="2"/>
      <c r="M27" s="2">
        <f t="shared" si="6"/>
        <v>5315.97</v>
      </c>
    </row>
    <row r="28" spans="1:13">
      <c r="A28" s="2" t="s">
        <v>37</v>
      </c>
      <c r="B28" s="2"/>
      <c r="C28" s="2">
        <f t="shared" si="7"/>
        <v>166983.49000000002</v>
      </c>
      <c r="D28" s="2"/>
      <c r="E28" s="2"/>
      <c r="F28" s="2"/>
      <c r="G28" s="2">
        <f t="shared" si="4"/>
        <v>166983.49000000002</v>
      </c>
      <c r="H28" s="2"/>
      <c r="I28" s="2">
        <f t="shared" si="5"/>
        <v>166983.49000000002</v>
      </c>
      <c r="J28" s="2"/>
      <c r="K28" s="4">
        <v>3.0600000000000002E-2</v>
      </c>
      <c r="L28" s="2"/>
      <c r="M28" s="2">
        <f t="shared" si="6"/>
        <v>5109.6899999999996</v>
      </c>
    </row>
    <row r="29" spans="1:13">
      <c r="A29" s="2" t="s">
        <v>38</v>
      </c>
      <c r="B29" s="2"/>
      <c r="C29" s="2">
        <f t="shared" ref="C29:C39" si="8">G28</f>
        <v>166983.49000000002</v>
      </c>
      <c r="D29" s="2"/>
      <c r="E29" s="2">
        <v>405.5</v>
      </c>
      <c r="F29" s="2"/>
      <c r="G29" s="2">
        <f t="shared" ref="G29:G38" si="9">C29+E29</f>
        <v>167388.99000000002</v>
      </c>
      <c r="H29" s="2"/>
      <c r="I29" s="2">
        <f t="shared" ref="I29:I38" si="10">C29/2+G29/2</f>
        <v>167186.24000000002</v>
      </c>
      <c r="J29" s="2"/>
      <c r="K29" s="4">
        <v>3.1E-2</v>
      </c>
      <c r="L29" s="2"/>
      <c r="M29" s="2">
        <f t="shared" ref="M29:M38" si="11">ROUND((+I29*K29),2)</f>
        <v>5182.7700000000004</v>
      </c>
    </row>
    <row r="30" spans="1:13">
      <c r="A30" s="2" t="s">
        <v>39</v>
      </c>
      <c r="B30" s="2"/>
      <c r="C30" s="2">
        <f t="shared" si="8"/>
        <v>167388.99000000002</v>
      </c>
      <c r="D30" s="2"/>
      <c r="E30" s="2">
        <v>79.77</v>
      </c>
      <c r="F30" s="2"/>
      <c r="G30" s="2">
        <f t="shared" si="9"/>
        <v>167468.76</v>
      </c>
      <c r="H30" s="2"/>
      <c r="I30" s="2">
        <f t="shared" si="10"/>
        <v>167428.875</v>
      </c>
      <c r="J30" s="2"/>
      <c r="K30" s="4">
        <v>2.5000000000000001E-2</v>
      </c>
      <c r="L30" s="2"/>
      <c r="M30" s="2">
        <f t="shared" si="11"/>
        <v>4185.72</v>
      </c>
    </row>
    <row r="31" spans="1:13">
      <c r="A31" s="2" t="s">
        <v>40</v>
      </c>
      <c r="B31" s="2"/>
      <c r="C31" s="2">
        <f t="shared" si="8"/>
        <v>167468.76</v>
      </c>
      <c r="D31" s="2"/>
      <c r="E31" s="2">
        <v>3287.02</v>
      </c>
      <c r="F31" s="2"/>
      <c r="G31" s="2">
        <f t="shared" si="9"/>
        <v>170755.78</v>
      </c>
      <c r="H31" s="2"/>
      <c r="I31" s="2">
        <f t="shared" si="10"/>
        <v>169112.27000000002</v>
      </c>
      <c r="J31" s="2"/>
      <c r="K31" s="4">
        <v>2.5000000000000001E-2</v>
      </c>
      <c r="L31" s="2"/>
      <c r="M31" s="2">
        <f t="shared" si="11"/>
        <v>4227.8100000000004</v>
      </c>
    </row>
    <row r="32" spans="1:13">
      <c r="A32" s="2" t="s">
        <v>41</v>
      </c>
      <c r="B32" s="2"/>
      <c r="C32" s="2">
        <f t="shared" si="8"/>
        <v>170755.78</v>
      </c>
      <c r="D32" s="2"/>
      <c r="E32" s="2">
        <v>2221.87</v>
      </c>
      <c r="F32" s="2"/>
      <c r="G32" s="2">
        <f t="shared" si="9"/>
        <v>172977.65</v>
      </c>
      <c r="H32" s="2"/>
      <c r="I32" s="2">
        <f t="shared" si="10"/>
        <v>171866.715</v>
      </c>
      <c r="J32" s="2"/>
      <c r="K32" s="4">
        <v>2.5000000000000001E-2</v>
      </c>
      <c r="L32" s="2"/>
      <c r="M32" s="2">
        <f t="shared" si="11"/>
        <v>4296.67</v>
      </c>
    </row>
    <row r="33" spans="1:13">
      <c r="A33" s="2" t="s">
        <v>42</v>
      </c>
      <c r="B33" s="2"/>
      <c r="C33" s="2">
        <f t="shared" si="8"/>
        <v>172977.65</v>
      </c>
      <c r="D33" s="2"/>
      <c r="E33" s="2">
        <v>3381.48</v>
      </c>
      <c r="F33" s="2"/>
      <c r="G33" s="2">
        <f t="shared" si="9"/>
        <v>176359.13</v>
      </c>
      <c r="H33" s="2"/>
      <c r="I33" s="2">
        <f t="shared" si="10"/>
        <v>174668.39</v>
      </c>
      <c r="J33" s="2"/>
      <c r="K33" s="4">
        <v>2.75E-2</v>
      </c>
      <c r="L33" s="2"/>
      <c r="M33" s="2">
        <f t="shared" si="11"/>
        <v>4803.38</v>
      </c>
    </row>
    <row r="34" spans="1:13">
      <c r="A34" s="2" t="s">
        <v>43</v>
      </c>
      <c r="B34" s="2"/>
      <c r="C34" s="2">
        <f t="shared" si="8"/>
        <v>176359.13</v>
      </c>
      <c r="D34" s="2"/>
      <c r="E34" s="2">
        <v>2155.59</v>
      </c>
      <c r="F34" s="2"/>
      <c r="G34" s="2">
        <f t="shared" si="9"/>
        <v>178514.72</v>
      </c>
      <c r="H34" s="2"/>
      <c r="I34" s="2">
        <f t="shared" si="10"/>
        <v>177436.92499999999</v>
      </c>
      <c r="J34" s="2"/>
      <c r="K34" s="4">
        <v>2.75E-2</v>
      </c>
      <c r="L34" s="2"/>
      <c r="M34" s="2">
        <f t="shared" si="11"/>
        <v>4879.5200000000004</v>
      </c>
    </row>
    <row r="35" spans="1:13">
      <c r="A35" s="2" t="s">
        <v>44</v>
      </c>
      <c r="B35" s="2"/>
      <c r="C35" s="2">
        <f t="shared" si="8"/>
        <v>178514.72</v>
      </c>
      <c r="D35" s="2"/>
      <c r="E35" s="2">
        <v>1996.42</v>
      </c>
      <c r="F35" s="2"/>
      <c r="G35" s="2">
        <f t="shared" si="9"/>
        <v>180511.14</v>
      </c>
      <c r="H35" s="2"/>
      <c r="I35" s="2">
        <f t="shared" si="10"/>
        <v>179512.93</v>
      </c>
      <c r="J35" s="2"/>
      <c r="K35" s="4">
        <v>2.4E-2</v>
      </c>
      <c r="L35" s="2"/>
      <c r="M35" s="2">
        <f t="shared" si="11"/>
        <v>4308.3100000000004</v>
      </c>
    </row>
    <row r="36" spans="1:13">
      <c r="A36" s="2" t="s">
        <v>45</v>
      </c>
      <c r="B36" s="2"/>
      <c r="C36" s="2">
        <f t="shared" si="8"/>
        <v>180511.14</v>
      </c>
      <c r="D36" s="2"/>
      <c r="E36" s="2">
        <v>4045.79</v>
      </c>
      <c r="F36" s="2"/>
      <c r="G36" s="2">
        <f t="shared" si="9"/>
        <v>184556.93000000002</v>
      </c>
      <c r="H36" s="2"/>
      <c r="I36" s="2">
        <f t="shared" si="10"/>
        <v>182534.03500000003</v>
      </c>
      <c r="J36" s="2"/>
      <c r="K36" s="4">
        <v>2.4E-2</v>
      </c>
      <c r="L36" s="2"/>
      <c r="M36" s="2">
        <f t="shared" si="11"/>
        <v>4380.82</v>
      </c>
    </row>
    <row r="37" spans="1:13">
      <c r="A37" s="2" t="s">
        <v>46</v>
      </c>
      <c r="B37" s="2"/>
      <c r="C37" s="2">
        <f t="shared" si="8"/>
        <v>184556.93000000002</v>
      </c>
      <c r="D37" s="2"/>
      <c r="E37" s="2">
        <v>-1783.76</v>
      </c>
      <c r="F37" s="2"/>
      <c r="G37" s="2">
        <f t="shared" si="9"/>
        <v>182773.17</v>
      </c>
      <c r="H37" s="2"/>
      <c r="I37" s="2">
        <f t="shared" si="10"/>
        <v>183665.05000000002</v>
      </c>
      <c r="J37" s="2"/>
      <c r="K37" s="4">
        <v>2.4E-2</v>
      </c>
      <c r="L37" s="2"/>
      <c r="M37" s="2">
        <f t="shared" si="11"/>
        <v>4407.96</v>
      </c>
    </row>
    <row r="38" spans="1:13">
      <c r="A38" s="2" t="s">
        <v>47</v>
      </c>
      <c r="B38" s="2"/>
      <c r="C38" s="2">
        <f t="shared" si="8"/>
        <v>182773.17</v>
      </c>
      <c r="D38" s="2"/>
      <c r="E38" s="2">
        <v>764676</v>
      </c>
      <c r="F38" s="2"/>
      <c r="G38" s="2">
        <f t="shared" si="9"/>
        <v>947449.17</v>
      </c>
      <c r="H38" s="2"/>
      <c r="I38" s="2">
        <f t="shared" si="10"/>
        <v>565111.17000000004</v>
      </c>
      <c r="J38" s="2"/>
      <c r="K38" s="4">
        <v>2.4E-2</v>
      </c>
      <c r="L38" s="2"/>
      <c r="M38" s="2">
        <f t="shared" si="11"/>
        <v>13562.67</v>
      </c>
    </row>
    <row r="39" spans="1:13">
      <c r="A39" s="2" t="s">
        <v>48</v>
      </c>
      <c r="B39" s="2"/>
      <c r="C39" s="2">
        <f t="shared" si="8"/>
        <v>947449.17</v>
      </c>
      <c r="D39" s="2"/>
      <c r="E39" s="2">
        <v>56.06</v>
      </c>
      <c r="F39" s="2"/>
      <c r="G39" s="2">
        <f t="shared" ref="G39:G64" si="12">C39+E39</f>
        <v>947505.2300000001</v>
      </c>
      <c r="H39" s="2"/>
      <c r="I39" s="2">
        <f t="shared" ref="I39:I64" si="13">C39/2+G39/2</f>
        <v>947477.20000000007</v>
      </c>
      <c r="J39" s="2"/>
      <c r="K39" s="4">
        <v>2.4E-2</v>
      </c>
      <c r="L39" s="2"/>
      <c r="M39" s="2">
        <f t="shared" ref="M39:M63" si="14">ROUND((+I39*K39),2)</f>
        <v>22739.45</v>
      </c>
    </row>
    <row r="40" spans="1:13">
      <c r="A40" s="2" t="s">
        <v>49</v>
      </c>
      <c r="B40" s="2"/>
      <c r="C40" s="2">
        <f t="shared" ref="C40:C63" si="15">G39</f>
        <v>947505.2300000001</v>
      </c>
      <c r="D40" s="2"/>
      <c r="E40" s="2"/>
      <c r="F40" s="2"/>
      <c r="G40" s="2">
        <f t="shared" si="12"/>
        <v>947505.2300000001</v>
      </c>
      <c r="H40" s="2"/>
      <c r="I40" s="2">
        <f t="shared" si="13"/>
        <v>947505.2300000001</v>
      </c>
      <c r="J40" s="2"/>
      <c r="K40" s="4">
        <v>2.4E-2</v>
      </c>
      <c r="L40" s="2"/>
      <c r="M40" s="2">
        <f t="shared" si="14"/>
        <v>22740.13</v>
      </c>
    </row>
    <row r="41" spans="1:13">
      <c r="A41" s="2" t="s">
        <v>50</v>
      </c>
      <c r="B41" s="2"/>
      <c r="C41" s="2">
        <f t="shared" si="15"/>
        <v>947505.2300000001</v>
      </c>
      <c r="D41" s="2"/>
      <c r="E41" s="2">
        <v>51831.15</v>
      </c>
      <c r="F41" s="2"/>
      <c r="G41" s="2">
        <f t="shared" si="12"/>
        <v>999336.38000000012</v>
      </c>
      <c r="H41" s="2"/>
      <c r="I41" s="2">
        <f t="shared" si="13"/>
        <v>973420.80500000017</v>
      </c>
      <c r="J41" s="2"/>
      <c r="K41" s="4">
        <v>2.4E-2</v>
      </c>
      <c r="L41" s="2"/>
      <c r="M41" s="2">
        <f t="shared" si="14"/>
        <v>23362.1</v>
      </c>
    </row>
    <row r="42" spans="1:13">
      <c r="A42" s="2" t="s">
        <v>51</v>
      </c>
      <c r="B42" s="2"/>
      <c r="C42" s="2">
        <f t="shared" si="15"/>
        <v>999336.38000000012</v>
      </c>
      <c r="D42" s="2"/>
      <c r="E42" s="2">
        <v>-6622.98</v>
      </c>
      <c r="F42" s="2"/>
      <c r="G42" s="2">
        <f t="shared" si="12"/>
        <v>992713.40000000014</v>
      </c>
      <c r="H42" s="2"/>
      <c r="I42" s="2">
        <f t="shared" si="13"/>
        <v>996024.89000000013</v>
      </c>
      <c r="J42" s="2" t="s">
        <v>1</v>
      </c>
      <c r="K42" s="4">
        <v>2.4E-2</v>
      </c>
      <c r="L42" s="2"/>
      <c r="M42" s="2">
        <f t="shared" si="14"/>
        <v>23904.6</v>
      </c>
    </row>
    <row r="43" spans="1:13">
      <c r="A43" s="2" t="s">
        <v>52</v>
      </c>
      <c r="B43" s="2"/>
      <c r="C43" s="2">
        <f t="shared" si="15"/>
        <v>992713.40000000014</v>
      </c>
      <c r="D43" s="2"/>
      <c r="E43" s="2">
        <v>26963.34</v>
      </c>
      <c r="F43" s="2"/>
      <c r="G43" s="2">
        <f t="shared" si="12"/>
        <v>1019676.7400000001</v>
      </c>
      <c r="H43" s="2"/>
      <c r="I43" s="2">
        <f t="shared" si="13"/>
        <v>1006195.0700000001</v>
      </c>
      <c r="J43" s="2" t="s">
        <v>1</v>
      </c>
      <c r="K43" s="4">
        <v>2.9000000000000001E-2</v>
      </c>
      <c r="L43" s="2"/>
      <c r="M43" s="2">
        <f t="shared" si="14"/>
        <v>29179.66</v>
      </c>
    </row>
    <row r="44" spans="1:13">
      <c r="A44" s="2" t="s">
        <v>53</v>
      </c>
      <c r="B44" s="2"/>
      <c r="C44" s="2">
        <f t="shared" si="15"/>
        <v>1019676.7400000001</v>
      </c>
      <c r="D44" s="2"/>
      <c r="E44" s="2">
        <v>-90.05</v>
      </c>
      <c r="F44" s="2"/>
      <c r="G44" s="2">
        <f t="shared" si="12"/>
        <v>1019586.6900000001</v>
      </c>
      <c r="H44" s="2"/>
      <c r="I44" s="2">
        <f t="shared" si="13"/>
        <v>1019631.7150000001</v>
      </c>
      <c r="J44" s="2" t="s">
        <v>1</v>
      </c>
      <c r="K44" s="4">
        <v>2.9000000000000001E-2</v>
      </c>
      <c r="L44" s="2"/>
      <c r="M44" s="2">
        <f t="shared" si="14"/>
        <v>29569.32</v>
      </c>
    </row>
    <row r="45" spans="1:13">
      <c r="A45" s="2" t="s">
        <v>54</v>
      </c>
      <c r="B45" s="2"/>
      <c r="C45" s="2">
        <f t="shared" si="15"/>
        <v>1019586.6900000001</v>
      </c>
      <c r="D45" s="2"/>
      <c r="E45" s="2"/>
      <c r="F45" s="2"/>
      <c r="G45" s="2">
        <f t="shared" si="12"/>
        <v>1019586.6900000001</v>
      </c>
      <c r="H45" s="2"/>
      <c r="I45" s="2">
        <f t="shared" si="13"/>
        <v>1019586.6900000001</v>
      </c>
      <c r="J45" s="2" t="s">
        <v>1</v>
      </c>
      <c r="K45" s="4">
        <v>2.9000000000000001E-2</v>
      </c>
      <c r="L45" s="2"/>
      <c r="M45" s="2">
        <f t="shared" si="14"/>
        <v>29568.01</v>
      </c>
    </row>
    <row r="46" spans="1:13">
      <c r="A46" s="2" t="s">
        <v>55</v>
      </c>
      <c r="B46" s="2"/>
      <c r="C46" s="2">
        <f t="shared" si="15"/>
        <v>1019586.6900000001</v>
      </c>
      <c r="D46" s="2"/>
      <c r="E46" s="2"/>
      <c r="F46" s="2"/>
      <c r="G46" s="2">
        <f t="shared" si="12"/>
        <v>1019586.6900000001</v>
      </c>
      <c r="H46" s="2"/>
      <c r="I46" s="2">
        <f t="shared" si="13"/>
        <v>1019586.6900000001</v>
      </c>
      <c r="J46" s="2"/>
      <c r="K46" s="4">
        <v>2.9000000000000001E-2</v>
      </c>
      <c r="L46" s="2"/>
      <c r="M46" s="2">
        <f t="shared" si="14"/>
        <v>29568.01</v>
      </c>
    </row>
    <row r="47" spans="1:13">
      <c r="A47" s="2" t="s">
        <v>56</v>
      </c>
      <c r="B47" s="2"/>
      <c r="C47" s="2">
        <f t="shared" si="15"/>
        <v>1019586.6900000001</v>
      </c>
      <c r="D47" s="2"/>
      <c r="E47" s="2">
        <v>79471.47</v>
      </c>
      <c r="F47" s="2"/>
      <c r="G47" s="2">
        <f t="shared" si="12"/>
        <v>1099058.1600000001</v>
      </c>
      <c r="H47" s="2"/>
      <c r="I47" s="2">
        <f t="shared" si="13"/>
        <v>1059322.425</v>
      </c>
      <c r="J47" s="2" t="s">
        <v>1</v>
      </c>
      <c r="K47" s="4">
        <v>2.6000000000000002E-2</v>
      </c>
      <c r="L47" s="2"/>
      <c r="M47" s="2">
        <f t="shared" si="14"/>
        <v>27542.38</v>
      </c>
    </row>
    <row r="48" spans="1:13">
      <c r="A48" s="2" t="s">
        <v>57</v>
      </c>
      <c r="B48" s="2"/>
      <c r="C48" s="2">
        <f t="shared" si="15"/>
        <v>1099058.1600000001</v>
      </c>
      <c r="D48" s="2"/>
      <c r="E48" s="2"/>
      <c r="F48" s="2"/>
      <c r="G48" s="2">
        <f t="shared" si="12"/>
        <v>1099058.1600000001</v>
      </c>
      <c r="H48" s="2"/>
      <c r="I48" s="2">
        <f t="shared" si="13"/>
        <v>1099058.1600000001</v>
      </c>
      <c r="J48" s="2" t="s">
        <v>1</v>
      </c>
      <c r="K48" s="4">
        <v>2.6000000000000002E-2</v>
      </c>
      <c r="L48" s="2"/>
      <c r="M48" s="2">
        <f t="shared" si="14"/>
        <v>28575.51</v>
      </c>
    </row>
    <row r="49" spans="1:13">
      <c r="A49" s="2" t="s">
        <v>58</v>
      </c>
      <c r="B49" s="2"/>
      <c r="C49" s="2">
        <f t="shared" si="15"/>
        <v>1099058.1600000001</v>
      </c>
      <c r="D49" s="2"/>
      <c r="E49" s="2">
        <v>415634.38</v>
      </c>
      <c r="F49" s="2"/>
      <c r="G49" s="2">
        <f t="shared" si="12"/>
        <v>1514692.54</v>
      </c>
      <c r="H49" s="2"/>
      <c r="I49" s="2">
        <f t="shared" si="13"/>
        <v>1306875.3500000001</v>
      </c>
      <c r="J49" s="2" t="s">
        <v>1</v>
      </c>
      <c r="K49" s="4">
        <v>2.6000000000000002E-2</v>
      </c>
      <c r="L49" s="2"/>
      <c r="M49" s="2">
        <f t="shared" si="14"/>
        <v>33978.76</v>
      </c>
    </row>
    <row r="50" spans="1:13">
      <c r="A50" s="2" t="s">
        <v>59</v>
      </c>
      <c r="B50" s="2"/>
      <c r="C50" s="2">
        <f t="shared" si="15"/>
        <v>1514692.54</v>
      </c>
      <c r="D50" s="2"/>
      <c r="E50" s="2">
        <v>-144472.49</v>
      </c>
      <c r="F50" s="2"/>
      <c r="G50" s="2">
        <f t="shared" si="12"/>
        <v>1370220.05</v>
      </c>
      <c r="H50" s="2"/>
      <c r="I50" s="2">
        <f t="shared" si="13"/>
        <v>1442456.2949999999</v>
      </c>
      <c r="J50" s="2"/>
      <c r="K50" s="4">
        <v>2.6000000000000002E-2</v>
      </c>
      <c r="L50" s="2"/>
      <c r="M50" s="2">
        <f t="shared" si="14"/>
        <v>37503.86</v>
      </c>
    </row>
    <row r="51" spans="1:13">
      <c r="A51" s="2" t="s">
        <v>60</v>
      </c>
      <c r="B51" s="2"/>
      <c r="C51" s="2">
        <f t="shared" si="15"/>
        <v>1370220.05</v>
      </c>
      <c r="D51" s="2"/>
      <c r="E51" s="5"/>
      <c r="F51" s="2"/>
      <c r="G51" s="2">
        <f t="shared" si="12"/>
        <v>1370220.05</v>
      </c>
      <c r="H51" s="2"/>
      <c r="I51" s="2">
        <f t="shared" si="13"/>
        <v>1370220.05</v>
      </c>
      <c r="J51" s="2"/>
      <c r="K51" s="4">
        <v>2.6000000000000002E-2</v>
      </c>
      <c r="L51" s="2"/>
      <c r="M51" s="2">
        <f t="shared" si="14"/>
        <v>35625.72</v>
      </c>
    </row>
    <row r="52" spans="1:13">
      <c r="A52" s="2" t="s">
        <v>61</v>
      </c>
      <c r="B52" s="2"/>
      <c r="C52" s="2">
        <f t="shared" si="15"/>
        <v>1370220.05</v>
      </c>
      <c r="D52" s="2"/>
      <c r="E52" s="2"/>
      <c r="F52" s="2"/>
      <c r="G52" s="2">
        <f t="shared" si="12"/>
        <v>1370220.05</v>
      </c>
      <c r="H52" s="2"/>
      <c r="I52" s="2">
        <f t="shared" si="13"/>
        <v>1370220.05</v>
      </c>
      <c r="J52" s="2" t="s">
        <v>1</v>
      </c>
      <c r="K52" s="4">
        <v>2.6000000000000002E-2</v>
      </c>
      <c r="L52" s="2"/>
      <c r="M52" s="2">
        <f t="shared" si="14"/>
        <v>35625.72</v>
      </c>
    </row>
    <row r="53" spans="1:13">
      <c r="A53" s="2" t="s">
        <v>62</v>
      </c>
      <c r="B53" s="2"/>
      <c r="C53" s="2">
        <f t="shared" si="15"/>
        <v>1370220.05</v>
      </c>
      <c r="D53" s="2"/>
      <c r="E53" s="2">
        <v>5369.15</v>
      </c>
      <c r="F53" s="2"/>
      <c r="G53" s="2">
        <f t="shared" si="12"/>
        <v>1375589.2</v>
      </c>
      <c r="H53" s="2"/>
      <c r="I53" s="2">
        <f t="shared" si="13"/>
        <v>1372904.625</v>
      </c>
      <c r="J53" s="2"/>
      <c r="K53" s="4">
        <v>2.3E-2</v>
      </c>
      <c r="L53" s="2"/>
      <c r="M53" s="2">
        <f t="shared" si="14"/>
        <v>31576.81</v>
      </c>
    </row>
    <row r="54" spans="1:13">
      <c r="A54" s="2" t="s">
        <v>63</v>
      </c>
      <c r="B54" s="2"/>
      <c r="C54" s="2">
        <f t="shared" si="15"/>
        <v>1375589.2</v>
      </c>
      <c r="D54" s="2"/>
      <c r="E54" s="2">
        <v>312.43</v>
      </c>
      <c r="F54" s="2"/>
      <c r="G54" s="2">
        <f t="shared" si="12"/>
        <v>1375901.63</v>
      </c>
      <c r="H54" s="2"/>
      <c r="I54" s="2">
        <f t="shared" si="13"/>
        <v>1375745.415</v>
      </c>
      <c r="J54" s="2"/>
      <c r="K54" s="4">
        <v>2.3E-2</v>
      </c>
      <c r="L54" s="2"/>
      <c r="M54" s="2">
        <f t="shared" si="14"/>
        <v>31642.14</v>
      </c>
    </row>
    <row r="55" spans="1:13">
      <c r="A55" s="2" t="s">
        <v>64</v>
      </c>
      <c r="B55" s="2"/>
      <c r="C55" s="2">
        <f t="shared" si="15"/>
        <v>1375901.63</v>
      </c>
      <c r="D55" s="2"/>
      <c r="E55" s="2">
        <v>7249.61</v>
      </c>
      <c r="F55" s="2"/>
      <c r="G55" s="2">
        <f t="shared" si="12"/>
        <v>1383151.24</v>
      </c>
      <c r="H55" s="2"/>
      <c r="I55" s="2">
        <f t="shared" si="13"/>
        <v>1379526.4350000001</v>
      </c>
      <c r="J55" s="2"/>
      <c r="K55" s="4">
        <v>2.3E-2</v>
      </c>
      <c r="L55" s="2"/>
      <c r="M55" s="2">
        <f t="shared" si="14"/>
        <v>31729.11</v>
      </c>
    </row>
    <row r="56" spans="1:13">
      <c r="A56" s="2" t="s">
        <v>65</v>
      </c>
      <c r="B56" s="2"/>
      <c r="C56" s="2">
        <f t="shared" si="15"/>
        <v>1383151.24</v>
      </c>
      <c r="D56" s="2"/>
      <c r="E56" s="2">
        <v>2066.6999999999998</v>
      </c>
      <c r="F56" s="2"/>
      <c r="G56" s="2">
        <f t="shared" si="12"/>
        <v>1385217.94</v>
      </c>
      <c r="H56" s="2"/>
      <c r="I56" s="2">
        <f t="shared" si="13"/>
        <v>1384184.5899999999</v>
      </c>
      <c r="J56" s="2"/>
      <c r="K56" s="4">
        <v>2.3E-2</v>
      </c>
      <c r="L56" s="2"/>
      <c r="M56" s="2">
        <f t="shared" si="14"/>
        <v>31836.25</v>
      </c>
    </row>
    <row r="57" spans="1:13">
      <c r="A57" s="2" t="s">
        <v>66</v>
      </c>
      <c r="B57" s="2"/>
      <c r="C57" s="2">
        <f t="shared" si="15"/>
        <v>1385217.94</v>
      </c>
      <c r="D57" s="2"/>
      <c r="E57" s="2">
        <v>-1881.45</v>
      </c>
      <c r="F57" s="2"/>
      <c r="G57" s="2">
        <f t="shared" si="12"/>
        <v>1383336.49</v>
      </c>
      <c r="H57" s="2"/>
      <c r="I57" s="2">
        <f t="shared" si="13"/>
        <v>1384277.2149999999</v>
      </c>
      <c r="J57" s="2"/>
      <c r="K57" s="4">
        <v>2.4E-2</v>
      </c>
      <c r="L57" s="2"/>
      <c r="M57" s="2">
        <f t="shared" si="14"/>
        <v>33222.65</v>
      </c>
    </row>
    <row r="58" spans="1:13">
      <c r="A58" s="2" t="s">
        <v>67</v>
      </c>
      <c r="B58" s="2"/>
      <c r="C58" s="2">
        <f t="shared" si="15"/>
        <v>1383336.49</v>
      </c>
      <c r="D58" s="2"/>
      <c r="E58" s="2">
        <v>-3180.25</v>
      </c>
      <c r="F58" s="2"/>
      <c r="G58" s="2">
        <f t="shared" si="12"/>
        <v>1380156.24</v>
      </c>
      <c r="H58" s="2"/>
      <c r="I58" s="2">
        <f t="shared" si="13"/>
        <v>1381746.365</v>
      </c>
      <c r="J58" s="2"/>
      <c r="K58" s="4">
        <v>2.4E-2</v>
      </c>
      <c r="L58" s="2"/>
      <c r="M58" s="2">
        <f t="shared" si="14"/>
        <v>33161.910000000003</v>
      </c>
    </row>
    <row r="59" spans="1:13">
      <c r="A59" s="2" t="s">
        <v>68</v>
      </c>
      <c r="B59" s="2"/>
      <c r="C59" s="2">
        <f t="shared" si="15"/>
        <v>1380156.24</v>
      </c>
      <c r="D59" s="2"/>
      <c r="E59" s="2">
        <v>-1352.11</v>
      </c>
      <c r="F59" s="2"/>
      <c r="G59" s="2">
        <f t="shared" si="12"/>
        <v>1378804.13</v>
      </c>
      <c r="H59" s="2"/>
      <c r="I59" s="2">
        <f t="shared" si="13"/>
        <v>1379480.1850000001</v>
      </c>
      <c r="J59" s="2"/>
      <c r="K59" s="4">
        <v>2.4E-2</v>
      </c>
      <c r="L59" s="2"/>
      <c r="M59" s="2">
        <f t="shared" si="14"/>
        <v>33107.519999999997</v>
      </c>
    </row>
    <row r="60" spans="1:13">
      <c r="A60" s="2" t="s">
        <v>69</v>
      </c>
      <c r="B60" s="2"/>
      <c r="C60" s="2">
        <f t="shared" si="15"/>
        <v>1378804.13</v>
      </c>
      <c r="D60" s="2"/>
      <c r="E60" s="2">
        <v>-39233.160000000003</v>
      </c>
      <c r="F60" s="2"/>
      <c r="G60" s="2">
        <f t="shared" si="12"/>
        <v>1339570.97</v>
      </c>
      <c r="H60" s="2"/>
      <c r="I60" s="2">
        <f t="shared" si="13"/>
        <v>1359187.5499999998</v>
      </c>
      <c r="K60" s="4">
        <v>2.4E-2</v>
      </c>
      <c r="M60" s="2">
        <f t="shared" si="14"/>
        <v>32620.5</v>
      </c>
    </row>
    <row r="61" spans="1:13">
      <c r="A61" s="2" t="s">
        <v>70</v>
      </c>
      <c r="B61" s="6"/>
      <c r="C61" s="2">
        <f t="shared" si="15"/>
        <v>1339570.97</v>
      </c>
      <c r="D61" s="2"/>
      <c r="E61" s="2">
        <v>13954.85</v>
      </c>
      <c r="F61" s="2"/>
      <c r="G61" s="2">
        <f t="shared" si="12"/>
        <v>1353525.82</v>
      </c>
      <c r="H61" s="2"/>
      <c r="I61" s="2">
        <f t="shared" si="13"/>
        <v>1346548.395</v>
      </c>
      <c r="K61" s="4">
        <v>2.1999999999999999E-2</v>
      </c>
      <c r="M61" s="2">
        <f t="shared" si="14"/>
        <v>29624.06</v>
      </c>
    </row>
    <row r="62" spans="1:13">
      <c r="A62" s="2" t="s">
        <v>71</v>
      </c>
      <c r="B62" s="6"/>
      <c r="C62" s="2">
        <f t="shared" si="15"/>
        <v>1353525.82</v>
      </c>
      <c r="D62" s="2"/>
      <c r="F62" s="2"/>
      <c r="G62" s="2">
        <f t="shared" si="12"/>
        <v>1353525.82</v>
      </c>
      <c r="H62" s="2"/>
      <c r="I62" s="2">
        <f t="shared" si="13"/>
        <v>1353525.82</v>
      </c>
      <c r="K62" s="4">
        <v>2.1999999999999999E-2</v>
      </c>
      <c r="M62" s="2">
        <f t="shared" si="14"/>
        <v>29777.57</v>
      </c>
    </row>
    <row r="63" spans="1:13">
      <c r="A63" s="2" t="s">
        <v>72</v>
      </c>
      <c r="C63" s="2">
        <f t="shared" si="15"/>
        <v>1353525.82</v>
      </c>
      <c r="E63" s="2">
        <v>-243271.1</v>
      </c>
      <c r="G63" s="2">
        <f t="shared" si="12"/>
        <v>1110254.72</v>
      </c>
      <c r="I63" s="2">
        <f t="shared" si="13"/>
        <v>1231890.27</v>
      </c>
      <c r="K63" s="4">
        <v>2.1999999999999999E-2</v>
      </c>
      <c r="M63" s="2">
        <f t="shared" si="14"/>
        <v>27101.59</v>
      </c>
    </row>
    <row r="64" spans="1:13">
      <c r="A64" s="2" t="s">
        <v>73</v>
      </c>
      <c r="C64" s="2">
        <f>G63</f>
        <v>1110254.72</v>
      </c>
      <c r="G64" s="2">
        <f t="shared" si="12"/>
        <v>1110254.72</v>
      </c>
      <c r="I64" s="2">
        <f t="shared" si="13"/>
        <v>1110254.72</v>
      </c>
      <c r="K64" s="4">
        <v>2.1999999999999999E-2</v>
      </c>
      <c r="M64" s="2">
        <f>ROUND((+I64*K64),2)</f>
        <v>24425.599999999999</v>
      </c>
    </row>
    <row r="65" spans="1:13">
      <c r="A65" s="2" t="s">
        <v>96</v>
      </c>
      <c r="C65" s="2">
        <f>G64</f>
        <v>1110254.72</v>
      </c>
      <c r="E65" s="2">
        <v>106753.81</v>
      </c>
      <c r="G65" s="2">
        <f>C65+E65</f>
        <v>1217008.53</v>
      </c>
      <c r="I65" s="2">
        <f>C65/2+G65/2</f>
        <v>1163631.625</v>
      </c>
      <c r="K65" s="4">
        <v>2.3E-2</v>
      </c>
      <c r="M65" s="2">
        <f>ROUND((+I65*K65),2)</f>
        <v>26763.53</v>
      </c>
    </row>
    <row r="66" spans="1:13">
      <c r="A66" s="2" t="s">
        <v>97</v>
      </c>
      <c r="C66" s="2">
        <f>G65</f>
        <v>1217008.53</v>
      </c>
      <c r="E66" s="2">
        <v>-25846.13</v>
      </c>
      <c r="G66" s="2">
        <f>C66+E66</f>
        <v>1191162.4000000001</v>
      </c>
      <c r="I66" s="2">
        <f>C66/2+G66/2</f>
        <v>1204085.4650000001</v>
      </c>
      <c r="K66" s="4">
        <v>2.3E-2</v>
      </c>
      <c r="M66" s="6">
        <f>ROUND((+I66*K66),2)</f>
        <v>27693.97</v>
      </c>
    </row>
    <row r="67" spans="1:13">
      <c r="A67" s="13" t="s">
        <v>106</v>
      </c>
      <c r="C67" s="2">
        <f>G66</f>
        <v>1191162.4000000001</v>
      </c>
      <c r="E67" s="2">
        <v>8077.01</v>
      </c>
      <c r="G67" s="2">
        <f t="shared" ref="G67:G69" si="16">C67+E67</f>
        <v>1199239.4100000001</v>
      </c>
      <c r="I67" s="2">
        <f t="shared" ref="I67:I69" si="17">C67/2+G67/2</f>
        <v>1195200.9050000003</v>
      </c>
      <c r="K67" s="4">
        <v>2.3E-2</v>
      </c>
      <c r="M67" s="6">
        <f>ROUND((+I67*K67),2)</f>
        <v>27489.62</v>
      </c>
    </row>
    <row r="68" spans="1:13">
      <c r="A68" s="13" t="s">
        <v>107</v>
      </c>
      <c r="C68" s="2">
        <f t="shared" ref="C68:C69" si="18">G67</f>
        <v>1199239.4100000001</v>
      </c>
      <c r="E68" s="2">
        <v>-1644.72</v>
      </c>
      <c r="G68" s="2">
        <f t="shared" si="16"/>
        <v>1197594.6900000002</v>
      </c>
      <c r="I68" s="2">
        <f t="shared" si="17"/>
        <v>1198417.0500000003</v>
      </c>
      <c r="K68" s="4">
        <v>2.3E-2</v>
      </c>
      <c r="M68" s="6">
        <f>ROUND((+I68*K68),2)</f>
        <v>27563.59</v>
      </c>
    </row>
    <row r="69" spans="1:13">
      <c r="A69" s="13" t="s">
        <v>108</v>
      </c>
      <c r="C69" s="2">
        <f t="shared" si="18"/>
        <v>1197594.6900000002</v>
      </c>
      <c r="E69" s="2"/>
      <c r="G69" s="2">
        <f t="shared" si="16"/>
        <v>1197594.6900000002</v>
      </c>
      <c r="I69" s="2">
        <f t="shared" si="17"/>
        <v>1197594.6900000002</v>
      </c>
      <c r="K69" s="4">
        <v>2.3E-2</v>
      </c>
      <c r="M69" s="15">
        <f>ROUND((+I69*K69),2)/12*4</f>
        <v>9181.56</v>
      </c>
    </row>
    <row r="70" spans="1:13">
      <c r="I70" s="3"/>
      <c r="J70" s="2"/>
      <c r="K70" s="2"/>
      <c r="L70" s="2"/>
      <c r="M70" s="6">
        <f>SUM(M8:M69)</f>
        <v>1009221.5500000002</v>
      </c>
    </row>
    <row r="71" spans="1:13">
      <c r="I71" s="2"/>
      <c r="J71" s="2"/>
      <c r="K71" s="2"/>
      <c r="L71" s="2"/>
      <c r="M71" s="2"/>
    </row>
    <row r="72" spans="1:13">
      <c r="I72" s="2" t="s">
        <v>74</v>
      </c>
      <c r="J72" s="2"/>
      <c r="L72" s="2"/>
      <c r="M72" s="6">
        <f>G69-M70</f>
        <v>188373.14</v>
      </c>
    </row>
    <row r="73" spans="1:13">
      <c r="A73" s="6"/>
      <c r="B73" s="6"/>
      <c r="C73" s="6"/>
      <c r="D73" s="2"/>
      <c r="E73" s="11"/>
      <c r="F73" s="2"/>
      <c r="G73" s="6"/>
      <c r="H73" s="2"/>
      <c r="I73" s="2" t="s">
        <v>75</v>
      </c>
      <c r="J73" s="2"/>
      <c r="K73" s="2"/>
      <c r="L73" s="2"/>
      <c r="M73" s="2">
        <f>2423.65+9486.87+4854.13</f>
        <v>16764.650000000001</v>
      </c>
    </row>
    <row r="74" spans="1:13" ht="13.5" thickBot="1">
      <c r="A74" s="6"/>
      <c r="B74" s="6"/>
      <c r="C74" s="6"/>
      <c r="D74" s="2"/>
      <c r="F74" s="2"/>
      <c r="H74" s="2"/>
      <c r="I74" s="8" t="s">
        <v>78</v>
      </c>
      <c r="J74" s="2"/>
      <c r="K74" s="9" t="s">
        <v>109</v>
      </c>
      <c r="L74" s="2"/>
      <c r="M74" s="7">
        <f>SUM(M72:M73)</f>
        <v>205137.79</v>
      </c>
    </row>
    <row r="75" spans="1:13" ht="13.5" thickTop="1">
      <c r="A75" s="6"/>
      <c r="B75" s="6"/>
      <c r="C75" s="6"/>
      <c r="D75" s="2"/>
      <c r="F75" s="2"/>
      <c r="H75" s="2"/>
      <c r="I75" s="8"/>
      <c r="J75" s="2"/>
      <c r="K75" s="9"/>
      <c r="L75" s="2"/>
      <c r="M75" s="12" t="s">
        <v>110</v>
      </c>
    </row>
  </sheetData>
  <phoneticPr fontId="2" type="noConversion"/>
  <pageMargins left="0.5" right="0.5" top="0.5" bottom="0.75" header="0.5" footer="0.5"/>
  <pageSetup scale="73" orientation="portrait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A1:M45"/>
  <sheetViews>
    <sheetView topLeftCell="A28" workbookViewId="0">
      <selection activeCell="M45" sqref="M45"/>
    </sheetView>
  </sheetViews>
  <sheetFormatPr defaultRowHeight="12.75"/>
  <cols>
    <col min="1" max="1" width="5.140625" style="1" bestFit="1" customWidth="1"/>
    <col min="2" max="2" width="2.85546875" style="1" customWidth="1"/>
    <col min="3" max="3" width="12.28515625" style="1" bestFit="1" customWidth="1"/>
    <col min="4" max="4" width="2" style="1" customWidth="1"/>
    <col min="5" max="5" width="12.28515625" style="1" customWidth="1"/>
    <col min="6" max="6" width="2.28515625" style="1" customWidth="1"/>
    <col min="7" max="7" width="12.28515625" style="1" bestFit="1" customWidth="1"/>
    <col min="8" max="8" width="2.42578125" style="1" customWidth="1"/>
    <col min="9" max="9" width="18.42578125" style="1" bestFit="1" customWidth="1"/>
    <col min="10" max="10" width="2.42578125" style="1" customWidth="1"/>
    <col min="11" max="11" width="7.140625" style="1" bestFit="1" customWidth="1"/>
    <col min="12" max="12" width="2.140625" style="1" customWidth="1"/>
    <col min="13" max="13" width="12.85546875" style="1" customWidth="1"/>
    <col min="14" max="16384" width="9.140625" style="1"/>
  </cols>
  <sheetData>
    <row r="1" spans="1:13">
      <c r="B1" s="2"/>
      <c r="C1" s="2" t="s">
        <v>0</v>
      </c>
      <c r="D1" s="2"/>
      <c r="E1" s="2" t="s">
        <v>81</v>
      </c>
      <c r="F1" s="2"/>
      <c r="G1" s="2"/>
      <c r="H1" s="2"/>
      <c r="I1" s="2"/>
      <c r="J1" s="2"/>
      <c r="K1" s="2" t="s">
        <v>1</v>
      </c>
      <c r="L1" s="2" t="s">
        <v>1</v>
      </c>
      <c r="M1" s="2"/>
    </row>
    <row r="2" spans="1:13">
      <c r="B2" s="2"/>
      <c r="C2" s="2" t="s">
        <v>82</v>
      </c>
      <c r="D2" s="2"/>
      <c r="E2" s="2"/>
      <c r="F2" s="2"/>
      <c r="G2" s="2"/>
      <c r="H2" s="2"/>
      <c r="I2" s="2"/>
      <c r="J2" s="2"/>
      <c r="K2" s="2" t="s">
        <v>1</v>
      </c>
      <c r="L2" s="2"/>
      <c r="M2" s="2"/>
    </row>
    <row r="3" spans="1:13">
      <c r="B3" s="2"/>
      <c r="D3" s="2"/>
      <c r="E3" s="2"/>
      <c r="F3" s="2" t="s">
        <v>1</v>
      </c>
      <c r="G3" s="2" t="s">
        <v>1</v>
      </c>
      <c r="H3" s="2"/>
      <c r="I3" s="2"/>
      <c r="J3" s="2"/>
      <c r="K3" s="2"/>
      <c r="L3" s="2"/>
      <c r="M3" s="2"/>
    </row>
    <row r="4" spans="1:13">
      <c r="A4" s="2" t="s">
        <v>4</v>
      </c>
      <c r="B4" s="2"/>
      <c r="C4" s="3" t="s">
        <v>5</v>
      </c>
      <c r="D4" s="2"/>
      <c r="E4" s="3" t="s">
        <v>6</v>
      </c>
      <c r="F4" s="2"/>
      <c r="G4" s="3" t="s">
        <v>7</v>
      </c>
      <c r="H4" s="2"/>
      <c r="I4" s="3" t="s">
        <v>8</v>
      </c>
      <c r="J4" s="2"/>
      <c r="K4" s="3" t="s">
        <v>9</v>
      </c>
      <c r="L4" s="2"/>
      <c r="M4" s="3" t="s">
        <v>10</v>
      </c>
    </row>
    <row r="5" spans="1:13">
      <c r="A5" s="2" t="s">
        <v>11</v>
      </c>
      <c r="B5" s="2"/>
      <c r="C5" s="3" t="s">
        <v>12</v>
      </c>
      <c r="D5" s="2"/>
      <c r="E5" s="3" t="s">
        <v>13</v>
      </c>
      <c r="F5" s="2"/>
      <c r="G5" s="3" t="s">
        <v>12</v>
      </c>
      <c r="H5" s="2"/>
      <c r="I5" s="3" t="s">
        <v>14</v>
      </c>
      <c r="J5" s="2"/>
      <c r="K5" s="3" t="s">
        <v>15</v>
      </c>
      <c r="L5" s="2"/>
      <c r="M5" s="3" t="s">
        <v>9</v>
      </c>
    </row>
    <row r="6" spans="1:13">
      <c r="A6" s="10" t="s">
        <v>16</v>
      </c>
      <c r="B6" s="2"/>
      <c r="C6" s="10" t="s">
        <v>16</v>
      </c>
      <c r="D6" s="2"/>
      <c r="E6" s="10" t="s">
        <v>16</v>
      </c>
      <c r="F6" s="2"/>
      <c r="G6" s="10" t="s">
        <v>16</v>
      </c>
      <c r="H6" s="2"/>
      <c r="I6" s="10" t="s">
        <v>16</v>
      </c>
      <c r="J6" s="2"/>
      <c r="K6" s="10" t="s">
        <v>16</v>
      </c>
      <c r="L6" s="2"/>
      <c r="M6" s="10" t="s">
        <v>16</v>
      </c>
    </row>
    <row r="7" spans="1:13">
      <c r="A7" s="2"/>
      <c r="B7" s="2"/>
      <c r="C7" s="2"/>
      <c r="D7" s="2"/>
      <c r="E7" s="2" t="s">
        <v>1</v>
      </c>
      <c r="F7" s="2"/>
      <c r="G7" s="2"/>
      <c r="H7" s="2"/>
      <c r="I7" s="2"/>
      <c r="J7" s="2"/>
      <c r="K7" s="2"/>
      <c r="L7" s="2"/>
      <c r="M7" s="2"/>
    </row>
    <row r="8" spans="1:13">
      <c r="A8" s="2" t="s">
        <v>47</v>
      </c>
      <c r="B8" s="2"/>
      <c r="C8" s="2">
        <v>0</v>
      </c>
      <c r="D8" s="2"/>
      <c r="E8" s="2"/>
      <c r="F8" s="2"/>
      <c r="G8" s="2">
        <f>C8+E8</f>
        <v>0</v>
      </c>
      <c r="H8" s="2"/>
      <c r="I8" s="2">
        <f>C8/2+G8/2</f>
        <v>0</v>
      </c>
      <c r="J8" s="2"/>
      <c r="K8" s="4">
        <v>2.4E-2</v>
      </c>
      <c r="L8" s="2"/>
      <c r="M8" s="2">
        <f>ROUND((+I8*K8),2)</f>
        <v>0</v>
      </c>
    </row>
    <row r="9" spans="1:13">
      <c r="A9" s="2" t="s">
        <v>48</v>
      </c>
      <c r="B9" s="2"/>
      <c r="C9" s="2">
        <f>G8</f>
        <v>0</v>
      </c>
      <c r="D9" s="2"/>
      <c r="E9" s="2"/>
      <c r="F9" s="2"/>
      <c r="G9" s="2">
        <f t="shared" ref="G9:G39" si="0">C9+E9</f>
        <v>0</v>
      </c>
      <c r="H9" s="2"/>
      <c r="I9" s="2">
        <f t="shared" ref="I9:I39" si="1">C9/2+G9/2</f>
        <v>0</v>
      </c>
      <c r="J9" s="2"/>
      <c r="K9" s="4">
        <v>2.4E-2</v>
      </c>
      <c r="L9" s="2"/>
      <c r="M9" s="2">
        <f t="shared" ref="M9:M35" si="2">ROUND((+I9*K9),2)</f>
        <v>0</v>
      </c>
    </row>
    <row r="10" spans="1:13">
      <c r="A10" s="2" t="s">
        <v>49</v>
      </c>
      <c r="B10" s="2"/>
      <c r="C10" s="2">
        <f t="shared" ref="C10:C39" si="3">G9</f>
        <v>0</v>
      </c>
      <c r="D10" s="2"/>
      <c r="E10" s="2"/>
      <c r="F10" s="2"/>
      <c r="G10" s="2">
        <f t="shared" si="0"/>
        <v>0</v>
      </c>
      <c r="H10" s="2"/>
      <c r="I10" s="2">
        <f t="shared" si="1"/>
        <v>0</v>
      </c>
      <c r="J10" s="2"/>
      <c r="K10" s="4">
        <v>2.4E-2</v>
      </c>
      <c r="L10" s="2"/>
      <c r="M10" s="2">
        <f t="shared" si="2"/>
        <v>0</v>
      </c>
    </row>
    <row r="11" spans="1:13">
      <c r="A11" s="2" t="s">
        <v>50</v>
      </c>
      <c r="B11" s="2"/>
      <c r="C11" s="2">
        <f t="shared" si="3"/>
        <v>0</v>
      </c>
      <c r="D11" s="2"/>
      <c r="E11" s="2">
        <v>3817289.19</v>
      </c>
      <c r="F11" s="2"/>
      <c r="G11" s="2">
        <f t="shared" si="0"/>
        <v>3817289.19</v>
      </c>
      <c r="H11" s="2"/>
      <c r="I11" s="2">
        <f t="shared" si="1"/>
        <v>1908644.595</v>
      </c>
      <c r="J11" s="2"/>
      <c r="K11" s="4">
        <v>2.4E-2</v>
      </c>
      <c r="L11" s="2"/>
      <c r="M11" s="2">
        <f t="shared" si="2"/>
        <v>45807.47</v>
      </c>
    </row>
    <row r="12" spans="1:13">
      <c r="A12" s="2" t="s">
        <v>51</v>
      </c>
      <c r="B12" s="2"/>
      <c r="C12" s="2">
        <f t="shared" si="3"/>
        <v>3817289.19</v>
      </c>
      <c r="D12" s="2"/>
      <c r="E12" s="2">
        <v>47578.080000000002</v>
      </c>
      <c r="F12" s="2"/>
      <c r="G12" s="2">
        <f t="shared" si="0"/>
        <v>3864867.27</v>
      </c>
      <c r="H12" s="2"/>
      <c r="I12" s="2">
        <f t="shared" si="1"/>
        <v>3841078.23</v>
      </c>
      <c r="J12" s="2" t="s">
        <v>1</v>
      </c>
      <c r="K12" s="4">
        <v>2.4E-2</v>
      </c>
      <c r="L12" s="2"/>
      <c r="M12" s="2">
        <f t="shared" si="2"/>
        <v>92185.88</v>
      </c>
    </row>
    <row r="13" spans="1:13">
      <c r="A13" s="2" t="s">
        <v>52</v>
      </c>
      <c r="B13" s="2"/>
      <c r="C13" s="2">
        <f t="shared" si="3"/>
        <v>3864867.27</v>
      </c>
      <c r="D13" s="2"/>
      <c r="E13" s="2"/>
      <c r="F13" s="2"/>
      <c r="G13" s="2">
        <f t="shared" si="0"/>
        <v>3864867.27</v>
      </c>
      <c r="H13" s="2"/>
      <c r="I13" s="2">
        <f t="shared" si="1"/>
        <v>3864867.27</v>
      </c>
      <c r="J13" s="2" t="s">
        <v>1</v>
      </c>
      <c r="K13" s="4">
        <v>2.9000000000000001E-2</v>
      </c>
      <c r="L13" s="2"/>
      <c r="M13" s="2">
        <f t="shared" si="2"/>
        <v>112081.15</v>
      </c>
    </row>
    <row r="14" spans="1:13">
      <c r="A14" s="2" t="s">
        <v>53</v>
      </c>
      <c r="B14" s="2"/>
      <c r="C14" s="2">
        <f t="shared" si="3"/>
        <v>3864867.27</v>
      </c>
      <c r="D14" s="2"/>
      <c r="E14" s="2">
        <v>137703.31</v>
      </c>
      <c r="F14" s="2"/>
      <c r="G14" s="2">
        <f t="shared" si="0"/>
        <v>4002570.58</v>
      </c>
      <c r="H14" s="2"/>
      <c r="I14" s="2">
        <f t="shared" si="1"/>
        <v>3933718.9249999998</v>
      </c>
      <c r="J14" s="2" t="s">
        <v>1</v>
      </c>
      <c r="K14" s="4">
        <v>2.9000000000000001E-2</v>
      </c>
      <c r="L14" s="2"/>
      <c r="M14" s="2">
        <f t="shared" si="2"/>
        <v>114077.85</v>
      </c>
    </row>
    <row r="15" spans="1:13">
      <c r="A15" s="2" t="s">
        <v>54</v>
      </c>
      <c r="B15" s="2"/>
      <c r="C15" s="2">
        <f t="shared" si="3"/>
        <v>4002570.58</v>
      </c>
      <c r="D15" s="2"/>
      <c r="E15" s="2">
        <v>45034.37</v>
      </c>
      <c r="F15" s="2"/>
      <c r="G15" s="2">
        <f t="shared" si="0"/>
        <v>4047604.95</v>
      </c>
      <c r="H15" s="2"/>
      <c r="I15" s="2">
        <f t="shared" si="1"/>
        <v>4025087.7650000001</v>
      </c>
      <c r="J15" s="2" t="s">
        <v>1</v>
      </c>
      <c r="K15" s="4">
        <v>2.9000000000000001E-2</v>
      </c>
      <c r="L15" s="2"/>
      <c r="M15" s="2">
        <f t="shared" si="2"/>
        <v>116727.55</v>
      </c>
    </row>
    <row r="16" spans="1:13">
      <c r="A16" s="2" t="s">
        <v>55</v>
      </c>
      <c r="B16" s="2"/>
      <c r="C16" s="2">
        <f t="shared" si="3"/>
        <v>4047604.95</v>
      </c>
      <c r="D16" s="2"/>
      <c r="E16" s="2">
        <v>-36038.480000000003</v>
      </c>
      <c r="F16" s="2"/>
      <c r="G16" s="2">
        <f t="shared" si="0"/>
        <v>4011566.47</v>
      </c>
      <c r="H16" s="2"/>
      <c r="I16" s="2">
        <f t="shared" si="1"/>
        <v>4029585.71</v>
      </c>
      <c r="J16" s="2"/>
      <c r="K16" s="4">
        <v>2.9000000000000001E-2</v>
      </c>
      <c r="L16" s="2"/>
      <c r="M16" s="2">
        <f t="shared" si="2"/>
        <v>116857.99</v>
      </c>
    </row>
    <row r="17" spans="1:13">
      <c r="A17" s="2" t="s">
        <v>56</v>
      </c>
      <c r="B17" s="2"/>
      <c r="C17" s="2">
        <f t="shared" si="3"/>
        <v>4011566.47</v>
      </c>
      <c r="D17" s="2"/>
      <c r="E17" s="2"/>
      <c r="F17" s="2"/>
      <c r="G17" s="2">
        <f t="shared" si="0"/>
        <v>4011566.47</v>
      </c>
      <c r="H17" s="2"/>
      <c r="I17" s="2">
        <f t="shared" si="1"/>
        <v>4011566.47</v>
      </c>
      <c r="J17" s="2" t="s">
        <v>1</v>
      </c>
      <c r="K17" s="4">
        <v>2.6000000000000002E-2</v>
      </c>
      <c r="L17" s="2"/>
      <c r="M17" s="2">
        <f t="shared" si="2"/>
        <v>104300.73</v>
      </c>
    </row>
    <row r="18" spans="1:13">
      <c r="A18" s="2" t="s">
        <v>57</v>
      </c>
      <c r="B18" s="2"/>
      <c r="C18" s="2">
        <f t="shared" si="3"/>
        <v>4011566.47</v>
      </c>
      <c r="D18" s="2"/>
      <c r="E18" s="2">
        <v>5799.04</v>
      </c>
      <c r="F18" s="2"/>
      <c r="G18" s="2">
        <f t="shared" si="0"/>
        <v>4017365.5100000002</v>
      </c>
      <c r="H18" s="2"/>
      <c r="I18" s="2">
        <f t="shared" si="1"/>
        <v>4014465.99</v>
      </c>
      <c r="J18" s="2" t="s">
        <v>1</v>
      </c>
      <c r="K18" s="4">
        <v>2.6000000000000002E-2</v>
      </c>
      <c r="L18" s="2"/>
      <c r="M18" s="2">
        <f t="shared" si="2"/>
        <v>104376.12</v>
      </c>
    </row>
    <row r="19" spans="1:13">
      <c r="A19" s="2" t="s">
        <v>58</v>
      </c>
      <c r="B19" s="2"/>
      <c r="C19" s="2">
        <f t="shared" si="3"/>
        <v>4017365.5100000002</v>
      </c>
      <c r="D19" s="2"/>
      <c r="E19" s="2">
        <v>34079.72</v>
      </c>
      <c r="F19" s="2"/>
      <c r="G19" s="2">
        <f t="shared" si="0"/>
        <v>4051445.2300000004</v>
      </c>
      <c r="H19" s="2"/>
      <c r="I19" s="2">
        <f t="shared" si="1"/>
        <v>4034405.37</v>
      </c>
      <c r="J19" s="2" t="s">
        <v>1</v>
      </c>
      <c r="K19" s="4">
        <v>2.6000000000000002E-2</v>
      </c>
      <c r="L19" s="2"/>
      <c r="M19" s="2">
        <f t="shared" si="2"/>
        <v>104894.54</v>
      </c>
    </row>
    <row r="20" spans="1:13">
      <c r="A20" s="2" t="s">
        <v>59</v>
      </c>
      <c r="B20" s="2"/>
      <c r="C20" s="2">
        <f t="shared" si="3"/>
        <v>4051445.2300000004</v>
      </c>
      <c r="D20" s="2"/>
      <c r="E20" s="2"/>
      <c r="F20" s="2"/>
      <c r="G20" s="2">
        <f t="shared" si="0"/>
        <v>4051445.2300000004</v>
      </c>
      <c r="H20" s="2"/>
      <c r="I20" s="2">
        <f t="shared" si="1"/>
        <v>4051445.2300000004</v>
      </c>
      <c r="J20" s="2"/>
      <c r="K20" s="4">
        <v>2.6000000000000002E-2</v>
      </c>
      <c r="L20" s="2"/>
      <c r="M20" s="2">
        <f t="shared" si="2"/>
        <v>105337.58</v>
      </c>
    </row>
    <row r="21" spans="1:13">
      <c r="A21" s="2" t="s">
        <v>60</v>
      </c>
      <c r="B21" s="2"/>
      <c r="C21" s="2">
        <f t="shared" si="3"/>
        <v>4051445.2300000004</v>
      </c>
      <c r="D21" s="2"/>
      <c r="E21" s="5">
        <v>66020.289999999994</v>
      </c>
      <c r="F21" s="2"/>
      <c r="G21" s="2">
        <f t="shared" si="0"/>
        <v>4117465.5200000005</v>
      </c>
      <c r="H21" s="2"/>
      <c r="I21" s="2">
        <f t="shared" si="1"/>
        <v>4084455.3750000005</v>
      </c>
      <c r="J21" s="2"/>
      <c r="K21" s="4">
        <v>2.6000000000000002E-2</v>
      </c>
      <c r="L21" s="2"/>
      <c r="M21" s="2">
        <f t="shared" si="2"/>
        <v>106195.84</v>
      </c>
    </row>
    <row r="22" spans="1:13">
      <c r="A22" s="2" t="s">
        <v>61</v>
      </c>
      <c r="B22" s="2"/>
      <c r="C22" s="2">
        <f t="shared" si="3"/>
        <v>4117465.5200000005</v>
      </c>
      <c r="D22" s="2"/>
      <c r="E22" s="2">
        <v>126140.25</v>
      </c>
      <c r="F22" s="2"/>
      <c r="G22" s="2">
        <f t="shared" si="0"/>
        <v>4243605.7700000005</v>
      </c>
      <c r="H22" s="2"/>
      <c r="I22" s="2">
        <f t="shared" si="1"/>
        <v>4180535.6450000005</v>
      </c>
      <c r="J22" s="2" t="s">
        <v>1</v>
      </c>
      <c r="K22" s="4">
        <v>2.6000000000000002E-2</v>
      </c>
      <c r="L22" s="2"/>
      <c r="M22" s="2">
        <f t="shared" si="2"/>
        <v>108693.93</v>
      </c>
    </row>
    <row r="23" spans="1:13">
      <c r="A23" s="2" t="s">
        <v>62</v>
      </c>
      <c r="B23" s="2"/>
      <c r="C23" s="2">
        <f t="shared" si="3"/>
        <v>4243605.7700000005</v>
      </c>
      <c r="D23" s="2"/>
      <c r="E23" s="2"/>
      <c r="F23" s="2"/>
      <c r="G23" s="2">
        <f t="shared" si="0"/>
        <v>4243605.7700000005</v>
      </c>
      <c r="H23" s="2"/>
      <c r="I23" s="2">
        <f t="shared" si="1"/>
        <v>4243605.7700000005</v>
      </c>
      <c r="J23" s="2"/>
      <c r="K23" s="4">
        <v>2.3E-2</v>
      </c>
      <c r="L23" s="2"/>
      <c r="M23" s="2">
        <f t="shared" si="2"/>
        <v>97602.93</v>
      </c>
    </row>
    <row r="24" spans="1:13">
      <c r="A24" s="2" t="s">
        <v>63</v>
      </c>
      <c r="B24" s="2"/>
      <c r="C24" s="2">
        <f t="shared" si="3"/>
        <v>4243605.7700000005</v>
      </c>
      <c r="D24" s="2"/>
      <c r="E24" s="2"/>
      <c r="F24" s="2"/>
      <c r="G24" s="2">
        <f t="shared" si="0"/>
        <v>4243605.7700000005</v>
      </c>
      <c r="H24" s="2"/>
      <c r="I24" s="2">
        <f t="shared" si="1"/>
        <v>4243605.7700000005</v>
      </c>
      <c r="J24" s="2"/>
      <c r="K24" s="4">
        <v>2.3E-2</v>
      </c>
      <c r="L24" s="2"/>
      <c r="M24" s="2">
        <f t="shared" si="2"/>
        <v>97602.93</v>
      </c>
    </row>
    <row r="25" spans="1:13">
      <c r="A25" s="2" t="s">
        <v>64</v>
      </c>
      <c r="B25" s="2"/>
      <c r="C25" s="2">
        <f t="shared" si="3"/>
        <v>4243605.7700000005</v>
      </c>
      <c r="D25" s="2"/>
      <c r="E25" s="2">
        <v>2444.86</v>
      </c>
      <c r="F25" s="2"/>
      <c r="G25" s="2">
        <f t="shared" si="0"/>
        <v>4246050.6300000008</v>
      </c>
      <c r="H25" s="2"/>
      <c r="I25" s="2">
        <f t="shared" si="1"/>
        <v>4244828.2000000011</v>
      </c>
      <c r="J25" s="2"/>
      <c r="K25" s="4">
        <v>2.3E-2</v>
      </c>
      <c r="L25" s="2"/>
      <c r="M25" s="2">
        <f t="shared" si="2"/>
        <v>97631.05</v>
      </c>
    </row>
    <row r="26" spans="1:13">
      <c r="A26" s="2" t="s">
        <v>65</v>
      </c>
      <c r="B26" s="2"/>
      <c r="C26" s="2">
        <f t="shared" si="3"/>
        <v>4246050.6300000008</v>
      </c>
      <c r="D26" s="2"/>
      <c r="E26" s="2">
        <v>9712.2800000000007</v>
      </c>
      <c r="F26" s="2"/>
      <c r="G26" s="2">
        <f t="shared" si="0"/>
        <v>4255762.9100000011</v>
      </c>
      <c r="H26" s="2"/>
      <c r="I26" s="2">
        <f t="shared" si="1"/>
        <v>4250906.7700000014</v>
      </c>
      <c r="J26" s="2"/>
      <c r="K26" s="4">
        <v>2.3E-2</v>
      </c>
      <c r="L26" s="2"/>
      <c r="M26" s="2">
        <f t="shared" si="2"/>
        <v>97770.86</v>
      </c>
    </row>
    <row r="27" spans="1:13">
      <c r="A27" s="2" t="s">
        <v>66</v>
      </c>
      <c r="B27" s="2"/>
      <c r="C27" s="2">
        <f t="shared" si="3"/>
        <v>4255762.9100000011</v>
      </c>
      <c r="D27" s="2"/>
      <c r="E27" s="2">
        <v>-1184.79</v>
      </c>
      <c r="F27" s="2"/>
      <c r="G27" s="2">
        <f t="shared" si="0"/>
        <v>4254578.120000001</v>
      </c>
      <c r="H27" s="2"/>
      <c r="I27" s="2">
        <f t="shared" si="1"/>
        <v>4255170.5150000006</v>
      </c>
      <c r="J27" s="2"/>
      <c r="K27" s="4">
        <v>2.4E-2</v>
      </c>
      <c r="L27" s="2"/>
      <c r="M27" s="2">
        <f t="shared" si="2"/>
        <v>102124.09</v>
      </c>
    </row>
    <row r="28" spans="1:13">
      <c r="A28" s="2" t="s">
        <v>67</v>
      </c>
      <c r="B28" s="2"/>
      <c r="C28" s="2">
        <f t="shared" si="3"/>
        <v>4254578.120000001</v>
      </c>
      <c r="D28" s="2"/>
      <c r="E28" s="2">
        <v>66885.3</v>
      </c>
      <c r="F28" s="2"/>
      <c r="G28" s="2">
        <f t="shared" si="0"/>
        <v>4321463.4200000009</v>
      </c>
      <c r="H28" s="2"/>
      <c r="I28" s="2">
        <f t="shared" si="1"/>
        <v>4288020.7700000014</v>
      </c>
      <c r="J28" s="2"/>
      <c r="K28" s="4">
        <v>2.4E-2</v>
      </c>
      <c r="L28" s="2"/>
      <c r="M28" s="2">
        <f t="shared" si="2"/>
        <v>102912.5</v>
      </c>
    </row>
    <row r="29" spans="1:13">
      <c r="A29" s="2" t="s">
        <v>68</v>
      </c>
      <c r="B29" s="2"/>
      <c r="C29" s="2">
        <f t="shared" si="3"/>
        <v>4321463.4200000009</v>
      </c>
      <c r="D29" s="2"/>
      <c r="E29" s="2">
        <v>22350.61</v>
      </c>
      <c r="F29" s="2"/>
      <c r="G29" s="2">
        <f t="shared" si="0"/>
        <v>4343814.0300000012</v>
      </c>
      <c r="H29" s="2"/>
      <c r="I29" s="2">
        <f t="shared" si="1"/>
        <v>4332638.7250000015</v>
      </c>
      <c r="J29" s="2"/>
      <c r="K29" s="4">
        <v>2.4E-2</v>
      </c>
      <c r="L29" s="2"/>
      <c r="M29" s="2">
        <f t="shared" si="2"/>
        <v>103983.33</v>
      </c>
    </row>
    <row r="30" spans="1:13">
      <c r="A30" s="2" t="s">
        <v>69</v>
      </c>
      <c r="B30" s="2"/>
      <c r="C30" s="2">
        <f t="shared" si="3"/>
        <v>4343814.0300000012</v>
      </c>
      <c r="D30" s="2"/>
      <c r="E30" s="2">
        <v>26458</v>
      </c>
      <c r="F30" s="2"/>
      <c r="G30" s="2">
        <f t="shared" si="0"/>
        <v>4370272.0300000012</v>
      </c>
      <c r="H30" s="2"/>
      <c r="I30" s="2">
        <f t="shared" si="1"/>
        <v>4357043.0300000012</v>
      </c>
      <c r="K30" s="4">
        <v>2.4E-2</v>
      </c>
      <c r="M30" s="2">
        <f t="shared" si="2"/>
        <v>104569.03</v>
      </c>
    </row>
    <row r="31" spans="1:13">
      <c r="A31" s="2" t="s">
        <v>70</v>
      </c>
      <c r="B31" s="6"/>
      <c r="C31" s="2">
        <f t="shared" si="3"/>
        <v>4370272.0300000012</v>
      </c>
      <c r="D31" s="2"/>
      <c r="E31" s="2">
        <v>225719.33</v>
      </c>
      <c r="F31" s="2"/>
      <c r="G31" s="2">
        <f t="shared" si="0"/>
        <v>4595991.3600000013</v>
      </c>
      <c r="H31" s="2"/>
      <c r="I31" s="2">
        <f t="shared" si="1"/>
        <v>4483131.6950000012</v>
      </c>
      <c r="K31" s="4">
        <v>2.1999999999999999E-2</v>
      </c>
      <c r="M31" s="2">
        <f t="shared" si="2"/>
        <v>98628.9</v>
      </c>
    </row>
    <row r="32" spans="1:13">
      <c r="A32" s="2" t="s">
        <v>71</v>
      </c>
      <c r="B32" s="6"/>
      <c r="C32" s="2">
        <f t="shared" si="3"/>
        <v>4595991.3600000013</v>
      </c>
      <c r="D32" s="2"/>
      <c r="E32" s="2">
        <v>-405.17</v>
      </c>
      <c r="F32" s="2"/>
      <c r="G32" s="2">
        <f t="shared" si="0"/>
        <v>4595586.1900000013</v>
      </c>
      <c r="H32" s="2"/>
      <c r="I32" s="2">
        <f t="shared" si="1"/>
        <v>4595788.7750000013</v>
      </c>
      <c r="K32" s="4">
        <v>2.1999999999999999E-2</v>
      </c>
      <c r="M32" s="2">
        <f t="shared" si="2"/>
        <v>101107.35</v>
      </c>
    </row>
    <row r="33" spans="1:13">
      <c r="A33" s="2" t="s">
        <v>72</v>
      </c>
      <c r="C33" s="2">
        <f t="shared" si="3"/>
        <v>4595586.1900000013</v>
      </c>
      <c r="E33" s="2">
        <v>19717.77</v>
      </c>
      <c r="G33" s="2">
        <f t="shared" si="0"/>
        <v>4615303.9600000009</v>
      </c>
      <c r="I33" s="2">
        <f t="shared" si="1"/>
        <v>4605445.0750000011</v>
      </c>
      <c r="K33" s="4">
        <v>2.1999999999999999E-2</v>
      </c>
      <c r="M33" s="2">
        <f t="shared" si="2"/>
        <v>101319.79</v>
      </c>
    </row>
    <row r="34" spans="1:13">
      <c r="A34" s="2" t="s">
        <v>73</v>
      </c>
      <c r="C34" s="2">
        <f t="shared" si="3"/>
        <v>4615303.9600000009</v>
      </c>
      <c r="G34" s="2">
        <f t="shared" si="0"/>
        <v>4615303.9600000009</v>
      </c>
      <c r="I34" s="2">
        <f t="shared" si="1"/>
        <v>4615303.9600000009</v>
      </c>
      <c r="K34" s="4">
        <v>2.1999999999999999E-2</v>
      </c>
      <c r="M34" s="2">
        <f t="shared" si="2"/>
        <v>101536.69</v>
      </c>
    </row>
    <row r="35" spans="1:13">
      <c r="A35" s="2" t="s">
        <v>96</v>
      </c>
      <c r="C35" s="2">
        <f t="shared" si="3"/>
        <v>4615303.9600000009</v>
      </c>
      <c r="E35" s="2"/>
      <c r="G35" s="2">
        <f t="shared" si="0"/>
        <v>4615303.9600000009</v>
      </c>
      <c r="I35" s="2">
        <f t="shared" si="1"/>
        <v>4615303.9600000009</v>
      </c>
      <c r="K35" s="4">
        <v>2.3E-2</v>
      </c>
      <c r="M35" s="2">
        <f t="shared" si="2"/>
        <v>106151.99</v>
      </c>
    </row>
    <row r="36" spans="1:13">
      <c r="A36" s="2" t="s">
        <v>97</v>
      </c>
      <c r="C36" s="2">
        <f t="shared" si="3"/>
        <v>4615303.9600000009</v>
      </c>
      <c r="E36" s="2">
        <v>3499.83</v>
      </c>
      <c r="G36" s="2">
        <f t="shared" si="0"/>
        <v>4618803.790000001</v>
      </c>
      <c r="I36" s="2">
        <f t="shared" si="1"/>
        <v>4617053.8750000009</v>
      </c>
      <c r="K36" s="4">
        <v>2.3E-2</v>
      </c>
      <c r="M36" s="6">
        <f>ROUND((+I36*K36),2)</f>
        <v>106192.24</v>
      </c>
    </row>
    <row r="37" spans="1:13">
      <c r="A37" s="13" t="s">
        <v>106</v>
      </c>
      <c r="C37" s="2">
        <f t="shared" si="3"/>
        <v>4618803.790000001</v>
      </c>
      <c r="E37" s="2">
        <v>139859.70000000001</v>
      </c>
      <c r="G37" s="2">
        <f t="shared" si="0"/>
        <v>4758663.4900000012</v>
      </c>
      <c r="I37" s="2">
        <f t="shared" si="1"/>
        <v>4688733.6400000006</v>
      </c>
      <c r="K37" s="4">
        <v>2.3E-2</v>
      </c>
      <c r="M37" s="6">
        <f>ROUND((+I37*K37),2)</f>
        <v>107840.87</v>
      </c>
    </row>
    <row r="38" spans="1:13">
      <c r="A38" s="13" t="s">
        <v>107</v>
      </c>
      <c r="C38" s="2">
        <f t="shared" si="3"/>
        <v>4758663.4900000012</v>
      </c>
      <c r="E38" s="2">
        <v>200154.42</v>
      </c>
      <c r="G38" s="2">
        <f t="shared" si="0"/>
        <v>4958817.9100000011</v>
      </c>
      <c r="I38" s="2">
        <f t="shared" si="1"/>
        <v>4858740.7000000011</v>
      </c>
      <c r="K38" s="4">
        <v>2.3E-2</v>
      </c>
      <c r="M38" s="6">
        <f>ROUND((+I38*K38),2)</f>
        <v>111751.03999999999</v>
      </c>
    </row>
    <row r="39" spans="1:13">
      <c r="A39" s="13" t="s">
        <v>108</v>
      </c>
      <c r="C39" s="2">
        <f t="shared" si="3"/>
        <v>4958817.9100000011</v>
      </c>
      <c r="E39" s="2"/>
      <c r="G39" s="2">
        <f t="shared" si="0"/>
        <v>4958817.9100000011</v>
      </c>
      <c r="I39" s="2">
        <f t="shared" si="1"/>
        <v>4958817.9100000011</v>
      </c>
      <c r="K39" s="4">
        <v>2.3E-2</v>
      </c>
      <c r="M39" s="15">
        <f>ROUND((+I39*K39),2)/12*4</f>
        <v>38017.603333333333</v>
      </c>
    </row>
    <row r="40" spans="1:13">
      <c r="I40" s="3"/>
      <c r="J40" s="2"/>
      <c r="K40" s="2"/>
      <c r="L40" s="2"/>
      <c r="M40" s="6">
        <f>SUM(M8:M39)</f>
        <v>2908279.8233333342</v>
      </c>
    </row>
    <row r="41" spans="1:13">
      <c r="I41" s="2"/>
      <c r="J41" s="2"/>
      <c r="K41" s="2"/>
      <c r="L41" s="2"/>
      <c r="M41" s="2"/>
    </row>
    <row r="42" spans="1:13">
      <c r="I42" s="2" t="s">
        <v>74</v>
      </c>
      <c r="J42" s="2"/>
      <c r="L42" s="2"/>
      <c r="M42" s="6">
        <f>G39-M40</f>
        <v>2050538.0866666669</v>
      </c>
    </row>
    <row r="43" spans="1:13">
      <c r="A43" s="6"/>
      <c r="B43" s="6"/>
      <c r="C43" s="6"/>
      <c r="D43" s="2"/>
      <c r="E43" s="11"/>
      <c r="F43" s="2"/>
      <c r="G43" s="6"/>
      <c r="H43" s="2"/>
      <c r="I43" s="2" t="s">
        <v>75</v>
      </c>
      <c r="J43" s="2"/>
      <c r="K43" s="2"/>
      <c r="L43" s="2"/>
      <c r="M43" s="2">
        <v>259405.61</v>
      </c>
    </row>
    <row r="44" spans="1:13" ht="13.5" thickBot="1">
      <c r="A44" s="6"/>
      <c r="B44" s="6"/>
      <c r="C44" s="6"/>
      <c r="D44" s="2"/>
      <c r="F44" s="2"/>
      <c r="H44" s="2"/>
      <c r="I44" s="8" t="s">
        <v>78</v>
      </c>
      <c r="J44" s="2"/>
      <c r="K44" s="9" t="s">
        <v>109</v>
      </c>
      <c r="L44" s="2"/>
      <c r="M44" s="7">
        <f>SUM(M42:M43)</f>
        <v>2309943.6966666668</v>
      </c>
    </row>
    <row r="45" spans="1:13" ht="13.5" thickTop="1">
      <c r="A45" s="6"/>
      <c r="B45" s="6"/>
      <c r="C45" s="6"/>
      <c r="D45" s="2"/>
      <c r="F45" s="2"/>
      <c r="H45" s="2"/>
      <c r="I45" s="8"/>
      <c r="J45" s="2"/>
      <c r="K45" s="9"/>
      <c r="L45" s="2"/>
      <c r="M45" s="12" t="str">
        <f>'8211'!M75</f>
        <v>5/18/10 jla</v>
      </c>
    </row>
  </sheetData>
  <phoneticPr fontId="2" type="noConversion"/>
  <pageMargins left="0.5" right="0.5" top="0.5" bottom="0.75" header="0.5" footer="0.5"/>
  <pageSetup scale="73" orientation="portrait" r:id="rId1"/>
  <headerFooter alignWithMargins="0"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A1:M47"/>
  <sheetViews>
    <sheetView topLeftCell="A25" workbookViewId="0">
      <selection activeCell="M47" sqref="M47"/>
    </sheetView>
  </sheetViews>
  <sheetFormatPr defaultRowHeight="12.75"/>
  <cols>
    <col min="1" max="1" width="5.140625" style="1" bestFit="1" customWidth="1"/>
    <col min="2" max="2" width="2.85546875" style="1" customWidth="1"/>
    <col min="3" max="3" width="12.28515625" style="1" bestFit="1" customWidth="1"/>
    <col min="4" max="4" width="2" style="1" customWidth="1"/>
    <col min="5" max="5" width="12.28515625" style="1" customWidth="1"/>
    <col min="6" max="6" width="2.28515625" style="1" customWidth="1"/>
    <col min="7" max="7" width="12.28515625" style="1" bestFit="1" customWidth="1"/>
    <col min="8" max="8" width="2.42578125" style="1" customWidth="1"/>
    <col min="9" max="9" width="18.42578125" style="1" bestFit="1" customWidth="1"/>
    <col min="10" max="10" width="2.42578125" style="1" customWidth="1"/>
    <col min="11" max="11" width="7.140625" style="1" bestFit="1" customWidth="1"/>
    <col min="12" max="12" width="2.140625" style="1" customWidth="1"/>
    <col min="13" max="13" width="12.85546875" style="1" customWidth="1"/>
    <col min="14" max="16384" width="9.140625" style="1"/>
  </cols>
  <sheetData>
    <row r="1" spans="1:13">
      <c r="B1" s="2"/>
      <c r="C1" s="2" t="s">
        <v>0</v>
      </c>
      <c r="D1" s="2"/>
      <c r="E1" s="2" t="s">
        <v>83</v>
      </c>
      <c r="F1" s="2"/>
      <c r="G1" s="2"/>
      <c r="H1" s="2"/>
      <c r="I1" s="2"/>
      <c r="J1" s="2"/>
      <c r="K1" s="2" t="s">
        <v>1</v>
      </c>
      <c r="L1" s="2" t="s">
        <v>1</v>
      </c>
      <c r="M1" s="2"/>
    </row>
    <row r="2" spans="1:13">
      <c r="B2" s="2"/>
      <c r="C2" s="2" t="s">
        <v>84</v>
      </c>
      <c r="D2" s="2"/>
      <c r="E2" s="2"/>
      <c r="F2" s="2"/>
      <c r="G2" s="2"/>
      <c r="H2" s="2"/>
      <c r="I2" s="2"/>
      <c r="J2" s="2"/>
      <c r="K2" s="2" t="s">
        <v>1</v>
      </c>
      <c r="L2" s="2"/>
      <c r="M2" s="2"/>
    </row>
    <row r="3" spans="1:13">
      <c r="B3" s="2"/>
      <c r="D3" s="2"/>
      <c r="E3" s="2"/>
      <c r="F3" s="2" t="s">
        <v>1</v>
      </c>
      <c r="G3" s="2" t="s">
        <v>1</v>
      </c>
      <c r="H3" s="2"/>
      <c r="I3" s="2"/>
      <c r="J3" s="2"/>
      <c r="K3" s="2"/>
      <c r="L3" s="2"/>
      <c r="M3" s="2"/>
    </row>
    <row r="4" spans="1:13">
      <c r="A4" s="2" t="s">
        <v>4</v>
      </c>
      <c r="B4" s="2"/>
      <c r="C4" s="3" t="s">
        <v>5</v>
      </c>
      <c r="D4" s="2"/>
      <c r="E4" s="3" t="s">
        <v>6</v>
      </c>
      <c r="F4" s="2"/>
      <c r="G4" s="3" t="s">
        <v>7</v>
      </c>
      <c r="H4" s="2"/>
      <c r="I4" s="3" t="s">
        <v>8</v>
      </c>
      <c r="J4" s="2"/>
      <c r="K4" s="3" t="s">
        <v>9</v>
      </c>
      <c r="L4" s="2"/>
      <c r="M4" s="3" t="s">
        <v>10</v>
      </c>
    </row>
    <row r="5" spans="1:13">
      <c r="A5" s="2" t="s">
        <v>11</v>
      </c>
      <c r="B5" s="2"/>
      <c r="C5" s="3" t="s">
        <v>12</v>
      </c>
      <c r="D5" s="2"/>
      <c r="E5" s="3" t="s">
        <v>13</v>
      </c>
      <c r="F5" s="2"/>
      <c r="G5" s="3" t="s">
        <v>12</v>
      </c>
      <c r="H5" s="2"/>
      <c r="I5" s="3" t="s">
        <v>14</v>
      </c>
      <c r="J5" s="2"/>
      <c r="K5" s="3" t="s">
        <v>15</v>
      </c>
      <c r="L5" s="2"/>
      <c r="M5" s="3" t="s">
        <v>9</v>
      </c>
    </row>
    <row r="6" spans="1:13">
      <c r="A6" s="10" t="s">
        <v>16</v>
      </c>
      <c r="B6" s="2"/>
      <c r="C6" s="10" t="s">
        <v>16</v>
      </c>
      <c r="D6" s="2"/>
      <c r="E6" s="10" t="s">
        <v>16</v>
      </c>
      <c r="F6" s="2"/>
      <c r="G6" s="10" t="s">
        <v>16</v>
      </c>
      <c r="H6" s="2"/>
      <c r="I6" s="10" t="s">
        <v>16</v>
      </c>
      <c r="J6" s="2"/>
      <c r="K6" s="10" t="s">
        <v>16</v>
      </c>
      <c r="L6" s="2"/>
      <c r="M6" s="10" t="s">
        <v>16</v>
      </c>
    </row>
    <row r="7" spans="1:13">
      <c r="A7" s="2"/>
      <c r="B7" s="2"/>
      <c r="C7" s="2"/>
      <c r="D7" s="2"/>
      <c r="E7" s="2" t="s">
        <v>1</v>
      </c>
      <c r="F7" s="2"/>
      <c r="G7" s="2"/>
      <c r="H7" s="2"/>
      <c r="I7" s="2"/>
      <c r="J7" s="2"/>
      <c r="K7" s="2"/>
      <c r="L7" s="2"/>
      <c r="M7" s="2"/>
    </row>
    <row r="8" spans="1:13">
      <c r="A8" s="2" t="s">
        <v>45</v>
      </c>
      <c r="B8" s="2"/>
      <c r="C8" s="2">
        <v>0</v>
      </c>
      <c r="D8" s="2"/>
      <c r="E8" s="2"/>
      <c r="F8" s="2"/>
      <c r="G8" s="2">
        <f>C8+E8</f>
        <v>0</v>
      </c>
      <c r="H8" s="2"/>
      <c r="I8" s="2">
        <f>C8/2+G8/2</f>
        <v>0</v>
      </c>
      <c r="J8" s="2"/>
      <c r="K8" s="4">
        <v>2.4E-2</v>
      </c>
      <c r="L8" s="2"/>
      <c r="M8" s="2">
        <f>ROUND((+I8*K8),2)</f>
        <v>0</v>
      </c>
    </row>
    <row r="9" spans="1:13">
      <c r="A9" s="2" t="s">
        <v>46</v>
      </c>
      <c r="B9" s="2"/>
      <c r="C9" s="2">
        <f>G8</f>
        <v>0</v>
      </c>
      <c r="D9" s="2"/>
      <c r="E9" s="2">
        <v>2089299.71</v>
      </c>
      <c r="F9" s="2"/>
      <c r="G9" s="2">
        <f>C9+E9</f>
        <v>2089299.71</v>
      </c>
      <c r="H9" s="2"/>
      <c r="I9" s="2">
        <f>C9/2+G9/2</f>
        <v>1044649.855</v>
      </c>
      <c r="J9" s="2"/>
      <c r="K9" s="4">
        <v>2.4E-2</v>
      </c>
      <c r="L9" s="2"/>
      <c r="M9" s="2">
        <f>ROUND((+I9*K9),2)</f>
        <v>25071.599999999999</v>
      </c>
    </row>
    <row r="10" spans="1:13">
      <c r="A10" s="2" t="s">
        <v>47</v>
      </c>
      <c r="B10" s="2"/>
      <c r="C10" s="2">
        <f>G9</f>
        <v>2089299.71</v>
      </c>
      <c r="D10" s="2"/>
      <c r="E10" s="2">
        <v>46013.79</v>
      </c>
      <c r="F10" s="2"/>
      <c r="G10" s="2">
        <f>C10+E10</f>
        <v>2135313.5</v>
      </c>
      <c r="H10" s="2"/>
      <c r="I10" s="2">
        <f>C10/2+G10/2</f>
        <v>2112306.605</v>
      </c>
      <c r="J10" s="2"/>
      <c r="K10" s="4">
        <v>2.4E-2</v>
      </c>
      <c r="L10" s="2"/>
      <c r="M10" s="2">
        <f>ROUND((+I10*K10),2)</f>
        <v>50695.360000000001</v>
      </c>
    </row>
    <row r="11" spans="1:13">
      <c r="A11" s="2" t="s">
        <v>48</v>
      </c>
      <c r="B11" s="2"/>
      <c r="C11" s="2">
        <f>G10</f>
        <v>2135313.5</v>
      </c>
      <c r="D11" s="2"/>
      <c r="E11" s="2">
        <v>1640.86</v>
      </c>
      <c r="F11" s="2"/>
      <c r="G11" s="2">
        <f t="shared" ref="G11:G38" si="0">C11+E11</f>
        <v>2136954.36</v>
      </c>
      <c r="H11" s="2"/>
      <c r="I11" s="2">
        <f t="shared" ref="I11:I38" si="1">C11/2+G11/2</f>
        <v>2136133.9299999997</v>
      </c>
      <c r="J11" s="2"/>
      <c r="K11" s="4">
        <v>2.4E-2</v>
      </c>
      <c r="L11" s="2"/>
      <c r="M11" s="2">
        <f t="shared" ref="M11:M37" si="2">ROUND((+I11*K11),2)</f>
        <v>51267.21</v>
      </c>
    </row>
    <row r="12" spans="1:13">
      <c r="A12" s="2" t="s">
        <v>49</v>
      </c>
      <c r="B12" s="2"/>
      <c r="C12" s="2">
        <f t="shared" ref="C12:C38" si="3">G11</f>
        <v>2136954.36</v>
      </c>
      <c r="D12" s="2"/>
      <c r="E12" s="2">
        <v>18585.939999999999</v>
      </c>
      <c r="F12" s="2"/>
      <c r="G12" s="2">
        <f t="shared" si="0"/>
        <v>2155540.2999999998</v>
      </c>
      <c r="H12" s="2"/>
      <c r="I12" s="2">
        <f t="shared" si="1"/>
        <v>2146247.33</v>
      </c>
      <c r="J12" s="2"/>
      <c r="K12" s="4">
        <v>2.4E-2</v>
      </c>
      <c r="L12" s="2"/>
      <c r="M12" s="2">
        <f t="shared" si="2"/>
        <v>51509.94</v>
      </c>
    </row>
    <row r="13" spans="1:13">
      <c r="A13" s="2" t="s">
        <v>50</v>
      </c>
      <c r="B13" s="2"/>
      <c r="C13" s="2">
        <f t="shared" si="3"/>
        <v>2155540.2999999998</v>
      </c>
      <c r="D13" s="2"/>
      <c r="E13" s="2"/>
      <c r="F13" s="2"/>
      <c r="G13" s="2">
        <f t="shared" si="0"/>
        <v>2155540.2999999998</v>
      </c>
      <c r="H13" s="2"/>
      <c r="I13" s="2">
        <f t="shared" si="1"/>
        <v>2155540.2999999998</v>
      </c>
      <c r="J13" s="2"/>
      <c r="K13" s="4">
        <v>2.4E-2</v>
      </c>
      <c r="L13" s="2"/>
      <c r="M13" s="2">
        <f t="shared" si="2"/>
        <v>51732.97</v>
      </c>
    </row>
    <row r="14" spans="1:13">
      <c r="A14" s="2" t="s">
        <v>51</v>
      </c>
      <c r="B14" s="2"/>
      <c r="C14" s="2">
        <f t="shared" si="3"/>
        <v>2155540.2999999998</v>
      </c>
      <c r="D14" s="2"/>
      <c r="E14" s="2">
        <v>5233.0200000000004</v>
      </c>
      <c r="F14" s="2"/>
      <c r="G14" s="2">
        <f t="shared" si="0"/>
        <v>2160773.3199999998</v>
      </c>
      <c r="H14" s="2"/>
      <c r="I14" s="2">
        <f t="shared" si="1"/>
        <v>2158156.8099999996</v>
      </c>
      <c r="J14" s="2" t="s">
        <v>1</v>
      </c>
      <c r="K14" s="4">
        <v>2.4E-2</v>
      </c>
      <c r="L14" s="2"/>
      <c r="M14" s="2">
        <f t="shared" si="2"/>
        <v>51795.76</v>
      </c>
    </row>
    <row r="15" spans="1:13">
      <c r="A15" s="2" t="s">
        <v>52</v>
      </c>
      <c r="B15" s="2"/>
      <c r="C15" s="2">
        <f t="shared" si="3"/>
        <v>2160773.3199999998</v>
      </c>
      <c r="D15" s="2"/>
      <c r="E15" s="2">
        <v>73336.58</v>
      </c>
      <c r="F15" s="2"/>
      <c r="G15" s="2">
        <f t="shared" si="0"/>
        <v>2234109.9</v>
      </c>
      <c r="H15" s="2"/>
      <c r="I15" s="2">
        <f t="shared" si="1"/>
        <v>2197441.61</v>
      </c>
      <c r="J15" s="2" t="s">
        <v>1</v>
      </c>
      <c r="K15" s="4">
        <v>2.9000000000000001E-2</v>
      </c>
      <c r="L15" s="2"/>
      <c r="M15" s="2">
        <f t="shared" si="2"/>
        <v>63725.81</v>
      </c>
    </row>
    <row r="16" spans="1:13">
      <c r="A16" s="2" t="s">
        <v>53</v>
      </c>
      <c r="B16" s="2"/>
      <c r="C16" s="2">
        <f t="shared" si="3"/>
        <v>2234109.9</v>
      </c>
      <c r="D16" s="2"/>
      <c r="E16" s="2">
        <v>23.45</v>
      </c>
      <c r="F16" s="2"/>
      <c r="G16" s="2">
        <f t="shared" si="0"/>
        <v>2234133.35</v>
      </c>
      <c r="H16" s="2"/>
      <c r="I16" s="2">
        <f t="shared" si="1"/>
        <v>2234121.625</v>
      </c>
      <c r="J16" s="2" t="s">
        <v>1</v>
      </c>
      <c r="K16" s="4">
        <v>2.9000000000000001E-2</v>
      </c>
      <c r="L16" s="2"/>
      <c r="M16" s="2">
        <f t="shared" si="2"/>
        <v>64789.53</v>
      </c>
    </row>
    <row r="17" spans="1:13">
      <c r="A17" s="2" t="s">
        <v>54</v>
      </c>
      <c r="B17" s="2"/>
      <c r="C17" s="2">
        <f t="shared" si="3"/>
        <v>2234133.35</v>
      </c>
      <c r="D17" s="2"/>
      <c r="E17" s="2">
        <v>42652.53</v>
      </c>
      <c r="F17" s="2"/>
      <c r="G17" s="2">
        <f t="shared" si="0"/>
        <v>2276785.88</v>
      </c>
      <c r="H17" s="2"/>
      <c r="I17" s="2">
        <f t="shared" si="1"/>
        <v>2255459.6150000002</v>
      </c>
      <c r="J17" s="2" t="s">
        <v>1</v>
      </c>
      <c r="K17" s="4">
        <v>2.9000000000000001E-2</v>
      </c>
      <c r="L17" s="2"/>
      <c r="M17" s="2">
        <f t="shared" si="2"/>
        <v>65408.33</v>
      </c>
    </row>
    <row r="18" spans="1:13">
      <c r="A18" s="2" t="s">
        <v>55</v>
      </c>
      <c r="B18" s="2"/>
      <c r="C18" s="2">
        <f t="shared" si="3"/>
        <v>2276785.88</v>
      </c>
      <c r="D18" s="2"/>
      <c r="E18" s="2">
        <v>712.46</v>
      </c>
      <c r="F18" s="2"/>
      <c r="G18" s="2">
        <f t="shared" si="0"/>
        <v>2277498.34</v>
      </c>
      <c r="H18" s="2"/>
      <c r="I18" s="2">
        <f t="shared" si="1"/>
        <v>2277142.11</v>
      </c>
      <c r="J18" s="2"/>
      <c r="K18" s="4">
        <v>2.9000000000000001E-2</v>
      </c>
      <c r="L18" s="2"/>
      <c r="M18" s="2">
        <f t="shared" si="2"/>
        <v>66037.119999999995</v>
      </c>
    </row>
    <row r="19" spans="1:13">
      <c r="A19" s="2" t="s">
        <v>56</v>
      </c>
      <c r="B19" s="2"/>
      <c r="C19" s="2">
        <f t="shared" si="3"/>
        <v>2277498.34</v>
      </c>
      <c r="D19" s="2"/>
      <c r="E19" s="2">
        <v>79239.66</v>
      </c>
      <c r="F19" s="2"/>
      <c r="G19" s="2">
        <f t="shared" si="0"/>
        <v>2356738</v>
      </c>
      <c r="H19" s="2"/>
      <c r="I19" s="2">
        <f t="shared" si="1"/>
        <v>2317118.17</v>
      </c>
      <c r="J19" s="2" t="s">
        <v>1</v>
      </c>
      <c r="K19" s="4">
        <v>2.6000000000000002E-2</v>
      </c>
      <c r="L19" s="2"/>
      <c r="M19" s="2">
        <f t="shared" si="2"/>
        <v>60245.07</v>
      </c>
    </row>
    <row r="20" spans="1:13">
      <c r="A20" s="2" t="s">
        <v>57</v>
      </c>
      <c r="B20" s="2"/>
      <c r="C20" s="2">
        <f t="shared" si="3"/>
        <v>2356738</v>
      </c>
      <c r="D20" s="2"/>
      <c r="E20" s="2">
        <v>212529.83</v>
      </c>
      <c r="F20" s="2"/>
      <c r="G20" s="2">
        <f t="shared" si="0"/>
        <v>2569267.83</v>
      </c>
      <c r="H20" s="2"/>
      <c r="I20" s="2">
        <f t="shared" si="1"/>
        <v>2463002.915</v>
      </c>
      <c r="J20" s="2" t="s">
        <v>1</v>
      </c>
      <c r="K20" s="4">
        <v>2.6000000000000002E-2</v>
      </c>
      <c r="L20" s="2"/>
      <c r="M20" s="2">
        <f t="shared" si="2"/>
        <v>64038.080000000002</v>
      </c>
    </row>
    <row r="21" spans="1:13">
      <c r="A21" s="2" t="s">
        <v>58</v>
      </c>
      <c r="B21" s="2"/>
      <c r="C21" s="2">
        <f t="shared" si="3"/>
        <v>2569267.83</v>
      </c>
      <c r="D21" s="2"/>
      <c r="E21" s="2">
        <v>49281.61</v>
      </c>
      <c r="F21" s="2"/>
      <c r="G21" s="2">
        <f t="shared" si="0"/>
        <v>2618549.44</v>
      </c>
      <c r="H21" s="2"/>
      <c r="I21" s="2">
        <f t="shared" si="1"/>
        <v>2593908.6349999998</v>
      </c>
      <c r="J21" s="2" t="s">
        <v>1</v>
      </c>
      <c r="K21" s="4">
        <v>2.6000000000000002E-2</v>
      </c>
      <c r="L21" s="2"/>
      <c r="M21" s="2">
        <f t="shared" si="2"/>
        <v>67441.62</v>
      </c>
    </row>
    <row r="22" spans="1:13">
      <c r="A22" s="2" t="s">
        <v>59</v>
      </c>
      <c r="B22" s="2"/>
      <c r="C22" s="2">
        <f t="shared" si="3"/>
        <v>2618549.44</v>
      </c>
      <c r="D22" s="2"/>
      <c r="E22" s="2">
        <v>13517.11</v>
      </c>
      <c r="F22" s="2"/>
      <c r="G22" s="2">
        <f t="shared" si="0"/>
        <v>2632066.5499999998</v>
      </c>
      <c r="H22" s="2"/>
      <c r="I22" s="2">
        <f t="shared" si="1"/>
        <v>2625307.9950000001</v>
      </c>
      <c r="J22" s="2"/>
      <c r="K22" s="4">
        <v>2.6000000000000002E-2</v>
      </c>
      <c r="L22" s="2"/>
      <c r="M22" s="2">
        <f t="shared" si="2"/>
        <v>68258.009999999995</v>
      </c>
    </row>
    <row r="23" spans="1:13">
      <c r="A23" s="2" t="s">
        <v>60</v>
      </c>
      <c r="B23" s="2"/>
      <c r="C23" s="2">
        <f t="shared" si="3"/>
        <v>2632066.5499999998</v>
      </c>
      <c r="D23" s="2"/>
      <c r="E23" s="5">
        <v>3092.15</v>
      </c>
      <c r="F23" s="2"/>
      <c r="G23" s="2">
        <f t="shared" si="0"/>
        <v>2635158.6999999997</v>
      </c>
      <c r="H23" s="2"/>
      <c r="I23" s="2">
        <f t="shared" si="1"/>
        <v>2633612.625</v>
      </c>
      <c r="J23" s="2"/>
      <c r="K23" s="4">
        <v>2.6000000000000002E-2</v>
      </c>
      <c r="L23" s="2"/>
      <c r="M23" s="2">
        <f t="shared" si="2"/>
        <v>68473.929999999993</v>
      </c>
    </row>
    <row r="24" spans="1:13">
      <c r="A24" s="2" t="s">
        <v>61</v>
      </c>
      <c r="B24" s="2"/>
      <c r="C24" s="2">
        <f t="shared" si="3"/>
        <v>2635158.6999999997</v>
      </c>
      <c r="D24" s="2"/>
      <c r="E24" s="2">
        <v>21850.94</v>
      </c>
      <c r="F24" s="2"/>
      <c r="G24" s="2">
        <f t="shared" si="0"/>
        <v>2657009.6399999997</v>
      </c>
      <c r="H24" s="2"/>
      <c r="I24" s="2">
        <f t="shared" si="1"/>
        <v>2646084.17</v>
      </c>
      <c r="J24" s="2" t="s">
        <v>1</v>
      </c>
      <c r="K24" s="4">
        <v>2.6000000000000002E-2</v>
      </c>
      <c r="L24" s="2"/>
      <c r="M24" s="2">
        <f t="shared" si="2"/>
        <v>68798.19</v>
      </c>
    </row>
    <row r="25" spans="1:13">
      <c r="A25" s="2" t="s">
        <v>62</v>
      </c>
      <c r="B25" s="2"/>
      <c r="C25" s="2">
        <f t="shared" si="3"/>
        <v>2657009.6399999997</v>
      </c>
      <c r="D25" s="2"/>
      <c r="E25" s="2">
        <v>62433.49</v>
      </c>
      <c r="F25" s="2"/>
      <c r="G25" s="2">
        <f t="shared" si="0"/>
        <v>2719443.13</v>
      </c>
      <c r="H25" s="2"/>
      <c r="I25" s="2">
        <f t="shared" si="1"/>
        <v>2688226.3849999998</v>
      </c>
      <c r="J25" s="2"/>
      <c r="K25" s="4">
        <v>2.3E-2</v>
      </c>
      <c r="L25" s="2"/>
      <c r="M25" s="2">
        <f t="shared" si="2"/>
        <v>61829.21</v>
      </c>
    </row>
    <row r="26" spans="1:13">
      <c r="A26" s="2" t="s">
        <v>63</v>
      </c>
      <c r="B26" s="2"/>
      <c r="C26" s="2">
        <f t="shared" si="3"/>
        <v>2719443.13</v>
      </c>
      <c r="D26" s="2"/>
      <c r="E26" s="2">
        <v>-374.41</v>
      </c>
      <c r="F26" s="2"/>
      <c r="G26" s="2">
        <f t="shared" si="0"/>
        <v>2719068.7199999997</v>
      </c>
      <c r="H26" s="2"/>
      <c r="I26" s="2">
        <f t="shared" si="1"/>
        <v>2719255.9249999998</v>
      </c>
      <c r="J26" s="2"/>
      <c r="K26" s="4">
        <v>2.3E-2</v>
      </c>
      <c r="L26" s="2"/>
      <c r="M26" s="2">
        <f t="shared" si="2"/>
        <v>62542.89</v>
      </c>
    </row>
    <row r="27" spans="1:13">
      <c r="A27" s="2" t="s">
        <v>64</v>
      </c>
      <c r="B27" s="2"/>
      <c r="C27" s="2">
        <f t="shared" si="3"/>
        <v>2719068.7199999997</v>
      </c>
      <c r="D27" s="2"/>
      <c r="E27" s="2">
        <v>-26363.94</v>
      </c>
      <c r="F27" s="2"/>
      <c r="G27" s="2">
        <f t="shared" si="0"/>
        <v>2692704.78</v>
      </c>
      <c r="H27" s="2"/>
      <c r="I27" s="2">
        <f t="shared" si="1"/>
        <v>2705886.75</v>
      </c>
      <c r="J27" s="2"/>
      <c r="K27" s="4">
        <v>2.3E-2</v>
      </c>
      <c r="L27" s="2"/>
      <c r="M27" s="2">
        <f t="shared" si="2"/>
        <v>62235.4</v>
      </c>
    </row>
    <row r="28" spans="1:13">
      <c r="A28" s="2" t="s">
        <v>65</v>
      </c>
      <c r="B28" s="2"/>
      <c r="C28" s="2">
        <f t="shared" si="3"/>
        <v>2692704.78</v>
      </c>
      <c r="D28" s="2"/>
      <c r="E28" s="2">
        <v>6100.32</v>
      </c>
      <c r="F28" s="2"/>
      <c r="G28" s="2">
        <f t="shared" si="0"/>
        <v>2698805.0999999996</v>
      </c>
      <c r="H28" s="2"/>
      <c r="I28" s="2">
        <f t="shared" si="1"/>
        <v>2695754.9399999995</v>
      </c>
      <c r="J28" s="2"/>
      <c r="K28" s="4">
        <v>2.3E-2</v>
      </c>
      <c r="L28" s="2"/>
      <c r="M28" s="2">
        <f t="shared" si="2"/>
        <v>62002.36</v>
      </c>
    </row>
    <row r="29" spans="1:13">
      <c r="A29" s="2" t="s">
        <v>66</v>
      </c>
      <c r="B29" s="2"/>
      <c r="C29" s="2">
        <f t="shared" si="3"/>
        <v>2698805.0999999996</v>
      </c>
      <c r="D29" s="2"/>
      <c r="E29" s="2">
        <v>9480.02</v>
      </c>
      <c r="F29" s="2"/>
      <c r="G29" s="2">
        <f t="shared" si="0"/>
        <v>2708285.1199999996</v>
      </c>
      <c r="H29" s="2"/>
      <c r="I29" s="2">
        <f t="shared" si="1"/>
        <v>2703545.1099999994</v>
      </c>
      <c r="J29" s="2"/>
      <c r="K29" s="4">
        <v>2.4E-2</v>
      </c>
      <c r="L29" s="2"/>
      <c r="M29" s="2">
        <f t="shared" si="2"/>
        <v>64885.08</v>
      </c>
    </row>
    <row r="30" spans="1:13">
      <c r="A30" s="2" t="s">
        <v>67</v>
      </c>
      <c r="B30" s="2"/>
      <c r="C30" s="2">
        <f t="shared" si="3"/>
        <v>2708285.1199999996</v>
      </c>
      <c r="D30" s="2"/>
      <c r="E30" s="2">
        <v>79858.47</v>
      </c>
      <c r="F30" s="2"/>
      <c r="G30" s="2">
        <f t="shared" si="0"/>
        <v>2788143.59</v>
      </c>
      <c r="H30" s="2"/>
      <c r="I30" s="2">
        <f t="shared" si="1"/>
        <v>2748214.3549999995</v>
      </c>
      <c r="J30" s="2"/>
      <c r="K30" s="4">
        <v>2.4E-2</v>
      </c>
      <c r="L30" s="2"/>
      <c r="M30" s="2">
        <f t="shared" si="2"/>
        <v>65957.14</v>
      </c>
    </row>
    <row r="31" spans="1:13">
      <c r="A31" s="2" t="s">
        <v>68</v>
      </c>
      <c r="B31" s="2"/>
      <c r="C31" s="2">
        <f t="shared" si="3"/>
        <v>2788143.59</v>
      </c>
      <c r="D31" s="2"/>
      <c r="E31" s="2">
        <v>12990.8</v>
      </c>
      <c r="F31" s="2"/>
      <c r="G31" s="2">
        <f t="shared" si="0"/>
        <v>2801134.3899999997</v>
      </c>
      <c r="H31" s="2"/>
      <c r="I31" s="2">
        <f t="shared" si="1"/>
        <v>2794638.9899999998</v>
      </c>
      <c r="J31" s="2"/>
      <c r="K31" s="4">
        <v>2.4E-2</v>
      </c>
      <c r="L31" s="2"/>
      <c r="M31" s="2">
        <f t="shared" si="2"/>
        <v>67071.34</v>
      </c>
    </row>
    <row r="32" spans="1:13">
      <c r="A32" s="2" t="s">
        <v>69</v>
      </c>
      <c r="B32" s="2"/>
      <c r="C32" s="2">
        <f t="shared" si="3"/>
        <v>2801134.3899999997</v>
      </c>
      <c r="D32" s="2"/>
      <c r="E32" s="2">
        <v>2305</v>
      </c>
      <c r="F32" s="2"/>
      <c r="G32" s="2">
        <f t="shared" si="0"/>
        <v>2803439.3899999997</v>
      </c>
      <c r="H32" s="2"/>
      <c r="I32" s="2">
        <f t="shared" si="1"/>
        <v>2802286.8899999997</v>
      </c>
      <c r="K32" s="4">
        <v>2.4E-2</v>
      </c>
      <c r="M32" s="2">
        <f t="shared" si="2"/>
        <v>67254.89</v>
      </c>
    </row>
    <row r="33" spans="1:13">
      <c r="A33" s="2" t="s">
        <v>70</v>
      </c>
      <c r="B33" s="6"/>
      <c r="C33" s="2">
        <f t="shared" si="3"/>
        <v>2803439.3899999997</v>
      </c>
      <c r="D33" s="2"/>
      <c r="E33" s="2">
        <v>36204.26</v>
      </c>
      <c r="F33" s="2"/>
      <c r="G33" s="2">
        <f t="shared" si="0"/>
        <v>2839643.6499999994</v>
      </c>
      <c r="H33" s="2"/>
      <c r="I33" s="2">
        <f t="shared" si="1"/>
        <v>2821541.5199999996</v>
      </c>
      <c r="K33" s="4">
        <v>2.1999999999999999E-2</v>
      </c>
      <c r="M33" s="2">
        <f t="shared" si="2"/>
        <v>62073.91</v>
      </c>
    </row>
    <row r="34" spans="1:13">
      <c r="A34" s="2" t="s">
        <v>71</v>
      </c>
      <c r="B34" s="6"/>
      <c r="C34" s="2">
        <f t="shared" si="3"/>
        <v>2839643.6499999994</v>
      </c>
      <c r="D34" s="2"/>
      <c r="E34" s="2">
        <v>11899.71</v>
      </c>
      <c r="F34" s="2"/>
      <c r="G34" s="2">
        <f t="shared" si="0"/>
        <v>2851543.3599999994</v>
      </c>
      <c r="H34" s="2"/>
      <c r="I34" s="2">
        <f t="shared" si="1"/>
        <v>2845593.5049999994</v>
      </c>
      <c r="K34" s="4">
        <v>2.1999999999999999E-2</v>
      </c>
      <c r="M34" s="2">
        <f t="shared" si="2"/>
        <v>62603.06</v>
      </c>
    </row>
    <row r="35" spans="1:13">
      <c r="A35" s="2" t="s">
        <v>72</v>
      </c>
      <c r="C35" s="2">
        <f t="shared" si="3"/>
        <v>2851543.3599999994</v>
      </c>
      <c r="E35" s="2">
        <v>11340.63</v>
      </c>
      <c r="G35" s="2">
        <f t="shared" si="0"/>
        <v>2862883.9899999993</v>
      </c>
      <c r="I35" s="2">
        <f t="shared" si="1"/>
        <v>2857213.6749999993</v>
      </c>
      <c r="K35" s="4">
        <v>2.1999999999999999E-2</v>
      </c>
      <c r="M35" s="2">
        <f t="shared" si="2"/>
        <v>62858.7</v>
      </c>
    </row>
    <row r="36" spans="1:13">
      <c r="A36" s="2" t="s">
        <v>73</v>
      </c>
      <c r="C36" s="2">
        <f t="shared" si="3"/>
        <v>2862883.9899999993</v>
      </c>
      <c r="E36" s="2">
        <v>23318.29</v>
      </c>
      <c r="G36" s="2">
        <f t="shared" si="0"/>
        <v>2886202.2799999993</v>
      </c>
      <c r="I36" s="2">
        <f t="shared" si="1"/>
        <v>2874543.1349999993</v>
      </c>
      <c r="K36" s="4">
        <v>2.1999999999999999E-2</v>
      </c>
      <c r="M36" s="2">
        <f t="shared" si="2"/>
        <v>63239.95</v>
      </c>
    </row>
    <row r="37" spans="1:13">
      <c r="A37" s="2" t="s">
        <v>96</v>
      </c>
      <c r="C37" s="2">
        <f t="shared" si="3"/>
        <v>2886202.2799999993</v>
      </c>
      <c r="E37" s="2">
        <v>6204.12</v>
      </c>
      <c r="G37" s="2">
        <f t="shared" si="0"/>
        <v>2892406.3999999994</v>
      </c>
      <c r="I37" s="2">
        <f t="shared" si="1"/>
        <v>2889304.3399999994</v>
      </c>
      <c r="K37" s="4">
        <v>2.3E-2</v>
      </c>
      <c r="M37" s="2">
        <f t="shared" si="2"/>
        <v>66454</v>
      </c>
    </row>
    <row r="38" spans="1:13">
      <c r="A38" s="2" t="s">
        <v>97</v>
      </c>
      <c r="C38" s="2">
        <f t="shared" si="3"/>
        <v>2892406.3999999994</v>
      </c>
      <c r="E38" s="2">
        <v>6873.26</v>
      </c>
      <c r="G38" s="2">
        <f t="shared" si="0"/>
        <v>2899279.6599999992</v>
      </c>
      <c r="I38" s="2">
        <f t="shared" si="1"/>
        <v>2895843.0299999993</v>
      </c>
      <c r="K38" s="4">
        <v>2.3E-2</v>
      </c>
      <c r="M38" s="6">
        <f>ROUND((+I38*K38),2)</f>
        <v>66604.39</v>
      </c>
    </row>
    <row r="39" spans="1:13">
      <c r="A39" s="13" t="s">
        <v>106</v>
      </c>
      <c r="C39" s="2">
        <f t="shared" ref="C39:C41" si="4">G38</f>
        <v>2899279.6599999992</v>
      </c>
      <c r="E39" s="2">
        <v>14661.4</v>
      </c>
      <c r="G39" s="2">
        <f t="shared" ref="G39:G41" si="5">C39+E39</f>
        <v>2913941.0599999991</v>
      </c>
      <c r="I39" s="2">
        <f t="shared" ref="I39:I41" si="6">C39/2+G39/2</f>
        <v>2906610.3599999994</v>
      </c>
      <c r="K39" s="4">
        <v>2.3E-2</v>
      </c>
      <c r="M39" s="6">
        <f>ROUND((+I39*K39),2)</f>
        <v>66852.039999999994</v>
      </c>
    </row>
    <row r="40" spans="1:13">
      <c r="A40" s="13" t="s">
        <v>107</v>
      </c>
      <c r="C40" s="2">
        <f t="shared" si="4"/>
        <v>2913941.0599999991</v>
      </c>
      <c r="E40" s="2">
        <v>517563.66</v>
      </c>
      <c r="G40" s="2">
        <f t="shared" si="5"/>
        <v>3431504.7199999993</v>
      </c>
      <c r="I40" s="2">
        <f t="shared" si="6"/>
        <v>3172722.8899999992</v>
      </c>
      <c r="K40" s="4">
        <v>2.3E-2</v>
      </c>
      <c r="M40" s="6">
        <f>ROUND((+I40*K40),2)</f>
        <v>72972.63</v>
      </c>
    </row>
    <row r="41" spans="1:13">
      <c r="A41" s="13" t="s">
        <v>108</v>
      </c>
      <c r="C41" s="2">
        <f t="shared" si="4"/>
        <v>3431504.7199999993</v>
      </c>
      <c r="E41" s="2">
        <v>55528.27</v>
      </c>
      <c r="G41" s="2">
        <f t="shared" si="5"/>
        <v>3487032.9899999993</v>
      </c>
      <c r="I41" s="2">
        <f t="shared" si="6"/>
        <v>3459268.8549999995</v>
      </c>
      <c r="K41" s="4">
        <v>2.3E-2</v>
      </c>
      <c r="M41" s="14">
        <f>ROUND((+I41*K41),2)/12*4</f>
        <v>26521.059999999998</v>
      </c>
    </row>
    <row r="42" spans="1:13">
      <c r="I42" s="3"/>
      <c r="J42" s="2"/>
      <c r="K42" s="2"/>
      <c r="L42" s="2"/>
      <c r="M42" s="6">
        <f>SUM(M8:M41)</f>
        <v>2003246.5799999996</v>
      </c>
    </row>
    <row r="43" spans="1:13">
      <c r="I43" s="2"/>
      <c r="J43" s="2"/>
      <c r="K43" s="2"/>
      <c r="L43" s="2"/>
      <c r="M43" s="2"/>
    </row>
    <row r="44" spans="1:13">
      <c r="I44" s="2" t="s">
        <v>74</v>
      </c>
      <c r="J44" s="2"/>
      <c r="L44" s="2"/>
      <c r="M44" s="6">
        <f>G41-M42</f>
        <v>1483786.4099999997</v>
      </c>
    </row>
    <row r="45" spans="1:13">
      <c r="A45" s="6"/>
      <c r="B45" s="6"/>
      <c r="C45" s="6"/>
      <c r="D45" s="2"/>
      <c r="E45" s="11"/>
      <c r="F45" s="2"/>
      <c r="G45" s="6"/>
      <c r="H45" s="2"/>
      <c r="I45" s="2" t="s">
        <v>75</v>
      </c>
      <c r="J45" s="2"/>
      <c r="K45" s="2"/>
      <c r="L45" s="2"/>
      <c r="M45" s="2">
        <v>339984.4</v>
      </c>
    </row>
    <row r="46" spans="1:13" ht="13.5" thickBot="1">
      <c r="A46" s="6"/>
      <c r="B46" s="6"/>
      <c r="C46" s="6"/>
      <c r="D46" s="2"/>
      <c r="F46" s="2"/>
      <c r="H46" s="2"/>
      <c r="I46" s="8" t="s">
        <v>78</v>
      </c>
      <c r="J46" s="2"/>
      <c r="K46" s="9" t="str">
        <f>'8212'!K44</f>
        <v>4/30/10</v>
      </c>
      <c r="L46" s="2"/>
      <c r="M46" s="7">
        <f>SUM(M44:M45)</f>
        <v>1823770.8099999996</v>
      </c>
    </row>
    <row r="47" spans="1:13" ht="13.5" thickTop="1">
      <c r="A47" s="6"/>
      <c r="B47" s="6"/>
      <c r="C47" s="6"/>
      <c r="D47" s="2"/>
      <c r="F47" s="2"/>
      <c r="H47" s="2"/>
      <c r="I47" s="8"/>
      <c r="J47" s="2"/>
      <c r="K47" s="9"/>
      <c r="L47" s="2"/>
      <c r="M47" s="12" t="str">
        <f>'8212'!M45</f>
        <v>5/18/10 jla</v>
      </c>
    </row>
  </sheetData>
  <phoneticPr fontId="2" type="noConversion"/>
  <pageMargins left="0.5" right="0.5" top="0.5" bottom="0.75" header="0.5" footer="0.5"/>
  <pageSetup scale="73" orientation="portrait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A1:M56"/>
  <sheetViews>
    <sheetView topLeftCell="A34" workbookViewId="0">
      <selection activeCell="M56" sqref="M56"/>
    </sheetView>
  </sheetViews>
  <sheetFormatPr defaultRowHeight="12.75"/>
  <cols>
    <col min="1" max="1" width="5.140625" style="1" bestFit="1" customWidth="1"/>
    <col min="2" max="2" width="2.85546875" style="1" customWidth="1"/>
    <col min="3" max="3" width="12.28515625" style="1" bestFit="1" customWidth="1"/>
    <col min="4" max="4" width="2" style="1" customWidth="1"/>
    <col min="5" max="5" width="12.28515625" style="1" customWidth="1"/>
    <col min="6" max="6" width="2.28515625" style="1" customWidth="1"/>
    <col min="7" max="7" width="12.28515625" style="1" bestFit="1" customWidth="1"/>
    <col min="8" max="8" width="2.42578125" style="1" customWidth="1"/>
    <col min="9" max="9" width="18.42578125" style="1" bestFit="1" customWidth="1"/>
    <col min="10" max="10" width="2.42578125" style="1" customWidth="1"/>
    <col min="11" max="11" width="7.140625" style="1" bestFit="1" customWidth="1"/>
    <col min="12" max="12" width="2.140625" style="1" customWidth="1"/>
    <col min="13" max="13" width="12.85546875" style="1" customWidth="1"/>
    <col min="14" max="16384" width="9.140625" style="1"/>
  </cols>
  <sheetData>
    <row r="1" spans="1:13">
      <c r="B1" s="2"/>
      <c r="C1" s="2" t="s">
        <v>0</v>
      </c>
      <c r="D1" s="2"/>
      <c r="E1" s="2" t="s">
        <v>85</v>
      </c>
      <c r="F1" s="2"/>
      <c r="G1" s="2"/>
      <c r="H1" s="2"/>
      <c r="I1" s="2"/>
      <c r="J1" s="2"/>
      <c r="K1" s="2" t="s">
        <v>1</v>
      </c>
      <c r="L1" s="2" t="s">
        <v>1</v>
      </c>
      <c r="M1" s="2"/>
    </row>
    <row r="2" spans="1:13">
      <c r="B2" s="2"/>
      <c r="C2" s="2" t="s">
        <v>86</v>
      </c>
      <c r="D2" s="2"/>
      <c r="E2" s="2"/>
      <c r="F2" s="2"/>
      <c r="G2" s="2"/>
      <c r="H2" s="2"/>
      <c r="I2" s="2"/>
      <c r="J2" s="2"/>
      <c r="K2" s="2" t="s">
        <v>1</v>
      </c>
      <c r="L2" s="2"/>
      <c r="M2" s="2"/>
    </row>
    <row r="3" spans="1:13">
      <c r="B3" s="2"/>
      <c r="D3" s="2"/>
      <c r="E3" s="2"/>
      <c r="F3" s="2" t="s">
        <v>1</v>
      </c>
      <c r="G3" s="2" t="s">
        <v>1</v>
      </c>
      <c r="H3" s="2"/>
      <c r="I3" s="2"/>
      <c r="J3" s="2"/>
      <c r="K3" s="2"/>
      <c r="L3" s="2"/>
      <c r="M3" s="2"/>
    </row>
    <row r="4" spans="1:13">
      <c r="A4" s="2" t="s">
        <v>4</v>
      </c>
      <c r="B4" s="2"/>
      <c r="C4" s="3" t="s">
        <v>5</v>
      </c>
      <c r="D4" s="2"/>
      <c r="E4" s="3" t="s">
        <v>6</v>
      </c>
      <c r="F4" s="2"/>
      <c r="G4" s="3" t="s">
        <v>7</v>
      </c>
      <c r="H4" s="2"/>
      <c r="I4" s="3" t="s">
        <v>8</v>
      </c>
      <c r="J4" s="2"/>
      <c r="K4" s="3" t="s">
        <v>9</v>
      </c>
      <c r="L4" s="2"/>
      <c r="M4" s="3" t="s">
        <v>10</v>
      </c>
    </row>
    <row r="5" spans="1:13">
      <c r="A5" s="2" t="s">
        <v>11</v>
      </c>
      <c r="B5" s="2"/>
      <c r="C5" s="3" t="s">
        <v>12</v>
      </c>
      <c r="D5" s="2"/>
      <c r="E5" s="3" t="s">
        <v>13</v>
      </c>
      <c r="F5" s="2"/>
      <c r="G5" s="3" t="s">
        <v>12</v>
      </c>
      <c r="H5" s="2"/>
      <c r="I5" s="3" t="s">
        <v>14</v>
      </c>
      <c r="J5" s="2"/>
      <c r="K5" s="3" t="s">
        <v>15</v>
      </c>
      <c r="L5" s="2"/>
      <c r="M5" s="3" t="s">
        <v>9</v>
      </c>
    </row>
    <row r="6" spans="1:13">
      <c r="A6" s="10" t="s">
        <v>16</v>
      </c>
      <c r="B6" s="2"/>
      <c r="C6" s="10" t="s">
        <v>16</v>
      </c>
      <c r="D6" s="2"/>
      <c r="E6" s="10" t="s">
        <v>16</v>
      </c>
      <c r="F6" s="2"/>
      <c r="G6" s="10" t="s">
        <v>16</v>
      </c>
      <c r="H6" s="2"/>
      <c r="I6" s="10" t="s">
        <v>16</v>
      </c>
      <c r="J6" s="2"/>
      <c r="K6" s="10" t="s">
        <v>16</v>
      </c>
      <c r="L6" s="2"/>
      <c r="M6" s="10" t="s">
        <v>16</v>
      </c>
    </row>
    <row r="7" spans="1:13">
      <c r="A7" s="2"/>
      <c r="B7" s="2"/>
      <c r="C7" s="2"/>
      <c r="D7" s="2"/>
      <c r="E7" s="2" t="s">
        <v>1</v>
      </c>
      <c r="F7" s="2"/>
      <c r="G7" s="2"/>
      <c r="H7" s="2"/>
      <c r="I7" s="2"/>
      <c r="J7" s="2"/>
      <c r="K7" s="2"/>
      <c r="L7" s="2"/>
      <c r="M7" s="2"/>
    </row>
    <row r="8" spans="1:13">
      <c r="A8" s="2" t="s">
        <v>36</v>
      </c>
      <c r="B8" s="2"/>
      <c r="C8" s="2">
        <v>0</v>
      </c>
      <c r="D8" s="2"/>
      <c r="E8" s="2"/>
      <c r="F8" s="2"/>
      <c r="G8" s="2">
        <f t="shared" ref="G8:G9" si="0">C8+E8</f>
        <v>0</v>
      </c>
      <c r="H8" s="2"/>
      <c r="I8" s="2">
        <f t="shared" ref="I8:I9" si="1">C8/2+G8/2</f>
        <v>0</v>
      </c>
      <c r="J8" s="2"/>
      <c r="K8" s="4">
        <v>3.0500000000000003E-2</v>
      </c>
      <c r="L8" s="2"/>
      <c r="M8" s="2">
        <f t="shared" ref="M8:M9" si="2">ROUND((+I8*K8),2)</f>
        <v>0</v>
      </c>
    </row>
    <row r="9" spans="1:13">
      <c r="A9" s="2" t="s">
        <v>37</v>
      </c>
      <c r="B9" s="2"/>
      <c r="C9" s="2">
        <f t="shared" ref="C9" si="3">G8</f>
        <v>0</v>
      </c>
      <c r="D9" s="2"/>
      <c r="E9" s="2">
        <v>25373.91</v>
      </c>
      <c r="F9" s="2"/>
      <c r="G9" s="2">
        <f t="shared" si="0"/>
        <v>25373.91</v>
      </c>
      <c r="H9" s="2"/>
      <c r="I9" s="2">
        <f t="shared" si="1"/>
        <v>12686.955</v>
      </c>
      <c r="J9" s="2"/>
      <c r="K9" s="4">
        <v>3.0600000000000002E-2</v>
      </c>
      <c r="L9" s="2"/>
      <c r="M9" s="2">
        <f t="shared" si="2"/>
        <v>388.22</v>
      </c>
    </row>
    <row r="10" spans="1:13">
      <c r="A10" s="2" t="s">
        <v>38</v>
      </c>
      <c r="B10" s="2"/>
      <c r="C10" s="2">
        <f t="shared" ref="C10:C20" si="4">G9</f>
        <v>25373.91</v>
      </c>
      <c r="D10" s="2"/>
      <c r="E10" s="2"/>
      <c r="F10" s="2"/>
      <c r="G10" s="2">
        <f t="shared" ref="G10:G19" si="5">C10+E10</f>
        <v>25373.91</v>
      </c>
      <c r="H10" s="2"/>
      <c r="I10" s="2">
        <f t="shared" ref="I10:I19" si="6">C10/2+G10/2</f>
        <v>25373.91</v>
      </c>
      <c r="J10" s="2"/>
      <c r="K10" s="4">
        <v>3.1E-2</v>
      </c>
      <c r="L10" s="2"/>
      <c r="M10" s="2">
        <f t="shared" ref="M10:M19" si="7">ROUND((+I10*K10),2)</f>
        <v>786.59</v>
      </c>
    </row>
    <row r="11" spans="1:13">
      <c r="A11" s="2" t="s">
        <v>39</v>
      </c>
      <c r="B11" s="2"/>
      <c r="C11" s="2">
        <f t="shared" si="4"/>
        <v>25373.91</v>
      </c>
      <c r="D11" s="2"/>
      <c r="E11" s="2"/>
      <c r="F11" s="2"/>
      <c r="G11" s="2">
        <f t="shared" si="5"/>
        <v>25373.91</v>
      </c>
      <c r="H11" s="2"/>
      <c r="I11" s="2">
        <f t="shared" si="6"/>
        <v>25373.91</v>
      </c>
      <c r="J11" s="2"/>
      <c r="K11" s="4">
        <v>2.5000000000000001E-2</v>
      </c>
      <c r="L11" s="2"/>
      <c r="M11" s="2">
        <f t="shared" si="7"/>
        <v>634.35</v>
      </c>
    </row>
    <row r="12" spans="1:13">
      <c r="A12" s="2" t="s">
        <v>40</v>
      </c>
      <c r="B12" s="2"/>
      <c r="C12" s="2">
        <f t="shared" si="4"/>
        <v>25373.91</v>
      </c>
      <c r="D12" s="2"/>
      <c r="E12" s="2">
        <v>1222.55</v>
      </c>
      <c r="F12" s="2"/>
      <c r="G12" s="2">
        <f t="shared" si="5"/>
        <v>26596.46</v>
      </c>
      <c r="H12" s="2"/>
      <c r="I12" s="2">
        <f t="shared" si="6"/>
        <v>25985.184999999998</v>
      </c>
      <c r="J12" s="2"/>
      <c r="K12" s="4">
        <v>2.5000000000000001E-2</v>
      </c>
      <c r="L12" s="2"/>
      <c r="M12" s="2">
        <f t="shared" si="7"/>
        <v>649.63</v>
      </c>
    </row>
    <row r="13" spans="1:13">
      <c r="A13" s="2" t="s">
        <v>41</v>
      </c>
      <c r="B13" s="2"/>
      <c r="C13" s="2">
        <f t="shared" si="4"/>
        <v>26596.46</v>
      </c>
      <c r="D13" s="2"/>
      <c r="E13" s="2"/>
      <c r="F13" s="2"/>
      <c r="G13" s="2">
        <f t="shared" si="5"/>
        <v>26596.46</v>
      </c>
      <c r="H13" s="2"/>
      <c r="I13" s="2">
        <f t="shared" si="6"/>
        <v>26596.46</v>
      </c>
      <c r="J13" s="2"/>
      <c r="K13" s="4">
        <v>2.5000000000000001E-2</v>
      </c>
      <c r="L13" s="2"/>
      <c r="M13" s="2">
        <f t="shared" si="7"/>
        <v>664.91</v>
      </c>
    </row>
    <row r="14" spans="1:13">
      <c r="A14" s="2" t="s">
        <v>42</v>
      </c>
      <c r="B14" s="2"/>
      <c r="C14" s="2">
        <f t="shared" si="4"/>
        <v>26596.46</v>
      </c>
      <c r="D14" s="2"/>
      <c r="E14" s="2">
        <v>4048.7</v>
      </c>
      <c r="F14" s="2"/>
      <c r="G14" s="2">
        <f t="shared" si="5"/>
        <v>30645.16</v>
      </c>
      <c r="H14" s="2"/>
      <c r="I14" s="2">
        <f t="shared" si="6"/>
        <v>28620.809999999998</v>
      </c>
      <c r="J14" s="2"/>
      <c r="K14" s="4">
        <v>2.75E-2</v>
      </c>
      <c r="L14" s="2"/>
      <c r="M14" s="2">
        <f t="shared" si="7"/>
        <v>787.07</v>
      </c>
    </row>
    <row r="15" spans="1:13">
      <c r="A15" s="2" t="s">
        <v>43</v>
      </c>
      <c r="B15" s="2"/>
      <c r="C15" s="2">
        <f t="shared" si="4"/>
        <v>30645.16</v>
      </c>
      <c r="D15" s="2"/>
      <c r="E15" s="2">
        <v>22062.22</v>
      </c>
      <c r="F15" s="2"/>
      <c r="G15" s="2">
        <f t="shared" si="5"/>
        <v>52707.380000000005</v>
      </c>
      <c r="H15" s="2"/>
      <c r="I15" s="2">
        <f t="shared" si="6"/>
        <v>41676.270000000004</v>
      </c>
      <c r="J15" s="2"/>
      <c r="K15" s="4">
        <v>2.75E-2</v>
      </c>
      <c r="L15" s="2"/>
      <c r="M15" s="2">
        <f t="shared" si="7"/>
        <v>1146.0999999999999</v>
      </c>
    </row>
    <row r="16" spans="1:13">
      <c r="A16" s="2" t="s">
        <v>44</v>
      </c>
      <c r="B16" s="2"/>
      <c r="C16" s="2">
        <f t="shared" si="4"/>
        <v>52707.380000000005</v>
      </c>
      <c r="D16" s="2"/>
      <c r="E16" s="2">
        <v>17049.46</v>
      </c>
      <c r="F16" s="2"/>
      <c r="G16" s="2">
        <f t="shared" si="5"/>
        <v>69756.84</v>
      </c>
      <c r="H16" s="2"/>
      <c r="I16" s="2">
        <f t="shared" si="6"/>
        <v>61232.11</v>
      </c>
      <c r="J16" s="2"/>
      <c r="K16" s="4">
        <v>2.4E-2</v>
      </c>
      <c r="L16" s="2"/>
      <c r="M16" s="2">
        <f t="shared" si="7"/>
        <v>1469.57</v>
      </c>
    </row>
    <row r="17" spans="1:13">
      <c r="A17" s="2" t="s">
        <v>45</v>
      </c>
      <c r="B17" s="2"/>
      <c r="C17" s="2">
        <f t="shared" si="4"/>
        <v>69756.84</v>
      </c>
      <c r="D17" s="2"/>
      <c r="E17" s="2"/>
      <c r="F17" s="2"/>
      <c r="G17" s="2">
        <f t="shared" si="5"/>
        <v>69756.84</v>
      </c>
      <c r="H17" s="2"/>
      <c r="I17" s="2">
        <f t="shared" si="6"/>
        <v>69756.84</v>
      </c>
      <c r="J17" s="2"/>
      <c r="K17" s="4">
        <v>2.4E-2</v>
      </c>
      <c r="L17" s="2"/>
      <c r="M17" s="2">
        <f t="shared" si="7"/>
        <v>1674.16</v>
      </c>
    </row>
    <row r="18" spans="1:13">
      <c r="A18" s="2" t="s">
        <v>46</v>
      </c>
      <c r="B18" s="2"/>
      <c r="C18" s="2">
        <f t="shared" si="4"/>
        <v>69756.84</v>
      </c>
      <c r="D18" s="2"/>
      <c r="E18" s="2">
        <v>17006.38</v>
      </c>
      <c r="F18" s="2"/>
      <c r="G18" s="2">
        <f t="shared" si="5"/>
        <v>86763.22</v>
      </c>
      <c r="H18" s="2"/>
      <c r="I18" s="2">
        <f t="shared" si="6"/>
        <v>78260.03</v>
      </c>
      <c r="J18" s="2"/>
      <c r="K18" s="4">
        <v>2.4E-2</v>
      </c>
      <c r="L18" s="2"/>
      <c r="M18" s="2">
        <f t="shared" si="7"/>
        <v>1878.24</v>
      </c>
    </row>
    <row r="19" spans="1:13">
      <c r="A19" s="2" t="s">
        <v>47</v>
      </c>
      <c r="B19" s="2"/>
      <c r="C19" s="2">
        <f t="shared" si="4"/>
        <v>86763.22</v>
      </c>
      <c r="D19" s="2"/>
      <c r="E19" s="2"/>
      <c r="F19" s="2"/>
      <c r="G19" s="2">
        <f t="shared" si="5"/>
        <v>86763.22</v>
      </c>
      <c r="H19" s="2"/>
      <c r="I19" s="2">
        <f t="shared" si="6"/>
        <v>86763.22</v>
      </c>
      <c r="J19" s="2"/>
      <c r="K19" s="4">
        <v>2.4E-2</v>
      </c>
      <c r="L19" s="2"/>
      <c r="M19" s="2">
        <f t="shared" si="7"/>
        <v>2082.3200000000002</v>
      </c>
    </row>
    <row r="20" spans="1:13">
      <c r="A20" s="2" t="s">
        <v>48</v>
      </c>
      <c r="B20" s="2"/>
      <c r="C20" s="2">
        <f t="shared" si="4"/>
        <v>86763.22</v>
      </c>
      <c r="D20" s="2"/>
      <c r="E20" s="2"/>
      <c r="F20" s="2"/>
      <c r="G20" s="2">
        <f t="shared" ref="G20:G47" si="8">C20+E20</f>
        <v>86763.22</v>
      </c>
      <c r="H20" s="2"/>
      <c r="I20" s="2">
        <f t="shared" ref="I20:I47" si="9">C20/2+G20/2</f>
        <v>86763.22</v>
      </c>
      <c r="J20" s="2"/>
      <c r="K20" s="4">
        <v>2.4E-2</v>
      </c>
      <c r="L20" s="2"/>
      <c r="M20" s="2">
        <f t="shared" ref="M20:M46" si="10">ROUND((+I20*K20),2)</f>
        <v>2082.3200000000002</v>
      </c>
    </row>
    <row r="21" spans="1:13">
      <c r="A21" s="2" t="s">
        <v>49</v>
      </c>
      <c r="B21" s="2"/>
      <c r="C21" s="2">
        <f t="shared" ref="C21:C47" si="11">G20</f>
        <v>86763.22</v>
      </c>
      <c r="D21" s="2"/>
      <c r="E21" s="2">
        <v>12208.71</v>
      </c>
      <c r="F21" s="2"/>
      <c r="G21" s="2">
        <f t="shared" si="8"/>
        <v>98971.93</v>
      </c>
      <c r="H21" s="2"/>
      <c r="I21" s="2">
        <f t="shared" si="9"/>
        <v>92867.574999999997</v>
      </c>
      <c r="J21" s="2"/>
      <c r="K21" s="4">
        <v>2.4E-2</v>
      </c>
      <c r="L21" s="2"/>
      <c r="M21" s="2">
        <f t="shared" si="10"/>
        <v>2228.8200000000002</v>
      </c>
    </row>
    <row r="22" spans="1:13">
      <c r="A22" s="2" t="s">
        <v>50</v>
      </c>
      <c r="B22" s="2"/>
      <c r="C22" s="2">
        <f t="shared" si="11"/>
        <v>98971.93</v>
      </c>
      <c r="D22" s="2"/>
      <c r="E22" s="2"/>
      <c r="F22" s="2"/>
      <c r="G22" s="2">
        <f t="shared" si="8"/>
        <v>98971.93</v>
      </c>
      <c r="H22" s="2"/>
      <c r="I22" s="2">
        <f t="shared" si="9"/>
        <v>98971.93</v>
      </c>
      <c r="J22" s="2"/>
      <c r="K22" s="4">
        <v>2.4E-2</v>
      </c>
      <c r="L22" s="2"/>
      <c r="M22" s="2">
        <f t="shared" si="10"/>
        <v>2375.33</v>
      </c>
    </row>
    <row r="23" spans="1:13">
      <c r="A23" s="2" t="s">
        <v>51</v>
      </c>
      <c r="B23" s="2"/>
      <c r="C23" s="2">
        <f t="shared" si="11"/>
        <v>98971.93</v>
      </c>
      <c r="D23" s="2"/>
      <c r="E23" s="2"/>
      <c r="F23" s="2"/>
      <c r="G23" s="2">
        <f t="shared" si="8"/>
        <v>98971.93</v>
      </c>
      <c r="H23" s="2"/>
      <c r="I23" s="2">
        <f t="shared" si="9"/>
        <v>98971.93</v>
      </c>
      <c r="J23" s="2" t="s">
        <v>1</v>
      </c>
      <c r="K23" s="4">
        <v>2.4E-2</v>
      </c>
      <c r="L23" s="2"/>
      <c r="M23" s="2">
        <f t="shared" si="10"/>
        <v>2375.33</v>
      </c>
    </row>
    <row r="24" spans="1:13">
      <c r="A24" s="2" t="s">
        <v>52</v>
      </c>
      <c r="B24" s="2"/>
      <c r="C24" s="2">
        <f t="shared" si="11"/>
        <v>98971.93</v>
      </c>
      <c r="D24" s="2"/>
      <c r="E24" s="2"/>
      <c r="F24" s="2"/>
      <c r="G24" s="2">
        <f t="shared" si="8"/>
        <v>98971.93</v>
      </c>
      <c r="H24" s="2"/>
      <c r="I24" s="2">
        <f t="shared" si="9"/>
        <v>98971.93</v>
      </c>
      <c r="J24" s="2" t="s">
        <v>1</v>
      </c>
      <c r="K24" s="4">
        <v>2.9000000000000001E-2</v>
      </c>
      <c r="L24" s="2"/>
      <c r="M24" s="2">
        <f t="shared" si="10"/>
        <v>2870.19</v>
      </c>
    </row>
    <row r="25" spans="1:13">
      <c r="A25" s="2" t="s">
        <v>53</v>
      </c>
      <c r="B25" s="2"/>
      <c r="C25" s="2">
        <f t="shared" si="11"/>
        <v>98971.93</v>
      </c>
      <c r="D25" s="2"/>
      <c r="E25" s="2">
        <v>228781.03</v>
      </c>
      <c r="F25" s="2"/>
      <c r="G25" s="2">
        <f t="shared" si="8"/>
        <v>327752.95999999996</v>
      </c>
      <c r="H25" s="2"/>
      <c r="I25" s="2">
        <f t="shared" si="9"/>
        <v>213362.44499999998</v>
      </c>
      <c r="J25" s="2" t="s">
        <v>1</v>
      </c>
      <c r="K25" s="4">
        <v>2.9000000000000001E-2</v>
      </c>
      <c r="L25" s="2"/>
      <c r="M25" s="2">
        <f t="shared" si="10"/>
        <v>6187.51</v>
      </c>
    </row>
    <row r="26" spans="1:13">
      <c r="A26" s="2" t="s">
        <v>54</v>
      </c>
      <c r="B26" s="2"/>
      <c r="C26" s="2">
        <f t="shared" si="11"/>
        <v>327752.95999999996</v>
      </c>
      <c r="D26" s="2"/>
      <c r="E26" s="2">
        <v>2527.35</v>
      </c>
      <c r="F26" s="2"/>
      <c r="G26" s="2">
        <f t="shared" si="8"/>
        <v>330280.30999999994</v>
      </c>
      <c r="H26" s="2"/>
      <c r="I26" s="2">
        <f t="shared" si="9"/>
        <v>329016.63499999995</v>
      </c>
      <c r="J26" s="2" t="s">
        <v>1</v>
      </c>
      <c r="K26" s="4">
        <v>2.9000000000000001E-2</v>
      </c>
      <c r="L26" s="2"/>
      <c r="M26" s="2">
        <f t="shared" si="10"/>
        <v>9541.48</v>
      </c>
    </row>
    <row r="27" spans="1:13">
      <c r="A27" s="2" t="s">
        <v>55</v>
      </c>
      <c r="B27" s="2"/>
      <c r="C27" s="2">
        <f t="shared" si="11"/>
        <v>330280.30999999994</v>
      </c>
      <c r="D27" s="2"/>
      <c r="E27" s="2">
        <v>6087.97</v>
      </c>
      <c r="F27" s="2"/>
      <c r="G27" s="2">
        <f t="shared" si="8"/>
        <v>336368.27999999991</v>
      </c>
      <c r="H27" s="2"/>
      <c r="I27" s="2">
        <f t="shared" si="9"/>
        <v>333324.29499999993</v>
      </c>
      <c r="J27" s="2"/>
      <c r="K27" s="4">
        <v>2.9000000000000001E-2</v>
      </c>
      <c r="L27" s="2"/>
      <c r="M27" s="2">
        <f t="shared" si="10"/>
        <v>9666.4</v>
      </c>
    </row>
    <row r="28" spans="1:13">
      <c r="A28" s="2" t="s">
        <v>56</v>
      </c>
      <c r="B28" s="2"/>
      <c r="C28" s="2">
        <f t="shared" si="11"/>
        <v>336368.27999999991</v>
      </c>
      <c r="D28" s="2"/>
      <c r="E28" s="2">
        <v>88727.77</v>
      </c>
      <c r="F28" s="2"/>
      <c r="G28" s="2">
        <f t="shared" si="8"/>
        <v>425096.04999999993</v>
      </c>
      <c r="H28" s="2"/>
      <c r="I28" s="2">
        <f t="shared" si="9"/>
        <v>380732.16499999992</v>
      </c>
      <c r="J28" s="2" t="s">
        <v>1</v>
      </c>
      <c r="K28" s="4">
        <v>2.6000000000000002E-2</v>
      </c>
      <c r="L28" s="2"/>
      <c r="M28" s="2">
        <f t="shared" si="10"/>
        <v>9899.0400000000009</v>
      </c>
    </row>
    <row r="29" spans="1:13">
      <c r="A29" s="2" t="s">
        <v>57</v>
      </c>
      <c r="B29" s="2"/>
      <c r="C29" s="2">
        <f t="shared" si="11"/>
        <v>425096.04999999993</v>
      </c>
      <c r="D29" s="2"/>
      <c r="E29" s="2"/>
      <c r="F29" s="2"/>
      <c r="G29" s="2">
        <f t="shared" si="8"/>
        <v>425096.04999999993</v>
      </c>
      <c r="H29" s="2"/>
      <c r="I29" s="2">
        <f t="shared" si="9"/>
        <v>425096.04999999993</v>
      </c>
      <c r="J29" s="2" t="s">
        <v>1</v>
      </c>
      <c r="K29" s="4">
        <v>2.6000000000000002E-2</v>
      </c>
      <c r="L29" s="2"/>
      <c r="M29" s="2">
        <f t="shared" si="10"/>
        <v>11052.5</v>
      </c>
    </row>
    <row r="30" spans="1:13">
      <c r="A30" s="2" t="s">
        <v>58</v>
      </c>
      <c r="B30" s="2"/>
      <c r="C30" s="2">
        <f t="shared" si="11"/>
        <v>425096.04999999993</v>
      </c>
      <c r="D30" s="2"/>
      <c r="E30" s="2"/>
      <c r="F30" s="2"/>
      <c r="G30" s="2">
        <f t="shared" si="8"/>
        <v>425096.04999999993</v>
      </c>
      <c r="H30" s="2"/>
      <c r="I30" s="2">
        <f t="shared" si="9"/>
        <v>425096.04999999993</v>
      </c>
      <c r="J30" s="2" t="s">
        <v>1</v>
      </c>
      <c r="K30" s="4">
        <v>2.6000000000000002E-2</v>
      </c>
      <c r="L30" s="2"/>
      <c r="M30" s="2">
        <f t="shared" si="10"/>
        <v>11052.5</v>
      </c>
    </row>
    <row r="31" spans="1:13">
      <c r="A31" s="2" t="s">
        <v>59</v>
      </c>
      <c r="B31" s="2"/>
      <c r="C31" s="2">
        <f t="shared" si="11"/>
        <v>425096.04999999993</v>
      </c>
      <c r="D31" s="2"/>
      <c r="E31" s="2"/>
      <c r="F31" s="2"/>
      <c r="G31" s="2">
        <f t="shared" si="8"/>
        <v>425096.04999999993</v>
      </c>
      <c r="H31" s="2"/>
      <c r="I31" s="2">
        <f t="shared" si="9"/>
        <v>425096.04999999993</v>
      </c>
      <c r="J31" s="2"/>
      <c r="K31" s="4">
        <v>2.6000000000000002E-2</v>
      </c>
      <c r="L31" s="2"/>
      <c r="M31" s="2">
        <f t="shared" si="10"/>
        <v>11052.5</v>
      </c>
    </row>
    <row r="32" spans="1:13">
      <c r="A32" s="2" t="s">
        <v>60</v>
      </c>
      <c r="B32" s="2"/>
      <c r="C32" s="2">
        <f t="shared" si="11"/>
        <v>425096.04999999993</v>
      </c>
      <c r="D32" s="2"/>
      <c r="E32" s="5">
        <v>5470.31</v>
      </c>
      <c r="F32" s="2"/>
      <c r="G32" s="2">
        <f t="shared" si="8"/>
        <v>430566.35999999993</v>
      </c>
      <c r="H32" s="2"/>
      <c r="I32" s="2">
        <f t="shared" si="9"/>
        <v>427831.20499999996</v>
      </c>
      <c r="J32" s="2"/>
      <c r="K32" s="4">
        <v>2.6000000000000002E-2</v>
      </c>
      <c r="L32" s="2"/>
      <c r="M32" s="2">
        <f t="shared" si="10"/>
        <v>11123.61</v>
      </c>
    </row>
    <row r="33" spans="1:13">
      <c r="A33" s="2" t="s">
        <v>61</v>
      </c>
      <c r="B33" s="2"/>
      <c r="C33" s="2">
        <f t="shared" si="11"/>
        <v>430566.35999999993</v>
      </c>
      <c r="D33" s="2"/>
      <c r="E33" s="2"/>
      <c r="F33" s="2"/>
      <c r="G33" s="2">
        <f t="shared" si="8"/>
        <v>430566.35999999993</v>
      </c>
      <c r="H33" s="2"/>
      <c r="I33" s="2">
        <f t="shared" si="9"/>
        <v>430566.35999999993</v>
      </c>
      <c r="J33" s="2" t="s">
        <v>1</v>
      </c>
      <c r="K33" s="4">
        <v>2.6000000000000002E-2</v>
      </c>
      <c r="L33" s="2"/>
      <c r="M33" s="2">
        <f t="shared" si="10"/>
        <v>11194.73</v>
      </c>
    </row>
    <row r="34" spans="1:13">
      <c r="A34" s="2" t="s">
        <v>62</v>
      </c>
      <c r="B34" s="2"/>
      <c r="C34" s="2">
        <f t="shared" si="11"/>
        <v>430566.35999999993</v>
      </c>
      <c r="D34" s="2"/>
      <c r="E34" s="2"/>
      <c r="F34" s="2"/>
      <c r="G34" s="2">
        <f t="shared" si="8"/>
        <v>430566.35999999993</v>
      </c>
      <c r="H34" s="2"/>
      <c r="I34" s="2">
        <f t="shared" si="9"/>
        <v>430566.35999999993</v>
      </c>
      <c r="J34" s="2"/>
      <c r="K34" s="4">
        <v>2.3E-2</v>
      </c>
      <c r="L34" s="2"/>
      <c r="M34" s="2">
        <f t="shared" si="10"/>
        <v>9903.0300000000007</v>
      </c>
    </row>
    <row r="35" spans="1:13">
      <c r="A35" s="2" t="s">
        <v>63</v>
      </c>
      <c r="B35" s="2"/>
      <c r="C35" s="2">
        <f t="shared" si="11"/>
        <v>430566.35999999993</v>
      </c>
      <c r="D35" s="2"/>
      <c r="E35" s="2"/>
      <c r="F35" s="2"/>
      <c r="G35" s="2">
        <f t="shared" si="8"/>
        <v>430566.35999999993</v>
      </c>
      <c r="H35" s="2"/>
      <c r="I35" s="2">
        <f t="shared" si="9"/>
        <v>430566.35999999993</v>
      </c>
      <c r="J35" s="2"/>
      <c r="K35" s="4">
        <v>2.3E-2</v>
      </c>
      <c r="L35" s="2"/>
      <c r="M35" s="2">
        <f t="shared" si="10"/>
        <v>9903.0300000000007</v>
      </c>
    </row>
    <row r="36" spans="1:13">
      <c r="A36" s="2" t="s">
        <v>64</v>
      </c>
      <c r="B36" s="2"/>
      <c r="C36" s="2">
        <f t="shared" si="11"/>
        <v>430566.35999999993</v>
      </c>
      <c r="D36" s="2"/>
      <c r="E36" s="2"/>
      <c r="F36" s="2"/>
      <c r="G36" s="2">
        <f t="shared" si="8"/>
        <v>430566.35999999993</v>
      </c>
      <c r="H36" s="2"/>
      <c r="I36" s="2">
        <f t="shared" si="9"/>
        <v>430566.35999999993</v>
      </c>
      <c r="J36" s="2"/>
      <c r="K36" s="4">
        <v>2.3E-2</v>
      </c>
      <c r="L36" s="2"/>
      <c r="M36" s="2">
        <f t="shared" si="10"/>
        <v>9903.0300000000007</v>
      </c>
    </row>
    <row r="37" spans="1:13">
      <c r="A37" s="2" t="s">
        <v>65</v>
      </c>
      <c r="B37" s="2"/>
      <c r="C37" s="2">
        <f t="shared" si="11"/>
        <v>430566.35999999993</v>
      </c>
      <c r="D37" s="2"/>
      <c r="E37" s="2">
        <v>-60.06</v>
      </c>
      <c r="F37" s="2"/>
      <c r="G37" s="2">
        <f t="shared" si="8"/>
        <v>430506.29999999993</v>
      </c>
      <c r="H37" s="2"/>
      <c r="I37" s="2">
        <f t="shared" si="9"/>
        <v>430536.32999999996</v>
      </c>
      <c r="J37" s="2"/>
      <c r="K37" s="4">
        <v>2.3E-2</v>
      </c>
      <c r="L37" s="2"/>
      <c r="M37" s="2">
        <f t="shared" si="10"/>
        <v>9902.34</v>
      </c>
    </row>
    <row r="38" spans="1:13">
      <c r="A38" s="2" t="s">
        <v>66</v>
      </c>
      <c r="B38" s="2"/>
      <c r="C38" s="2">
        <f t="shared" si="11"/>
        <v>430506.29999999993</v>
      </c>
      <c r="D38" s="2"/>
      <c r="E38" s="2"/>
      <c r="F38" s="2"/>
      <c r="G38" s="2">
        <f t="shared" si="8"/>
        <v>430506.29999999993</v>
      </c>
      <c r="H38" s="2"/>
      <c r="I38" s="2">
        <f t="shared" si="9"/>
        <v>430506.29999999993</v>
      </c>
      <c r="J38" s="2"/>
      <c r="K38" s="4">
        <v>2.4E-2</v>
      </c>
      <c r="L38" s="2"/>
      <c r="M38" s="2">
        <f t="shared" si="10"/>
        <v>10332.15</v>
      </c>
    </row>
    <row r="39" spans="1:13">
      <c r="A39" s="2" t="s">
        <v>67</v>
      </c>
      <c r="B39" s="2"/>
      <c r="C39" s="2">
        <f t="shared" si="11"/>
        <v>430506.29999999993</v>
      </c>
      <c r="D39" s="2"/>
      <c r="E39" s="2"/>
      <c r="F39" s="2"/>
      <c r="G39" s="2">
        <f t="shared" si="8"/>
        <v>430506.29999999993</v>
      </c>
      <c r="H39" s="2"/>
      <c r="I39" s="2">
        <f t="shared" si="9"/>
        <v>430506.29999999993</v>
      </c>
      <c r="J39" s="2"/>
      <c r="K39" s="4">
        <v>2.4E-2</v>
      </c>
      <c r="L39" s="2"/>
      <c r="M39" s="2">
        <f t="shared" si="10"/>
        <v>10332.15</v>
      </c>
    </row>
    <row r="40" spans="1:13">
      <c r="A40" s="2" t="s">
        <v>68</v>
      </c>
      <c r="B40" s="2"/>
      <c r="C40" s="2">
        <f t="shared" si="11"/>
        <v>430506.29999999993</v>
      </c>
      <c r="D40" s="2"/>
      <c r="E40" s="2">
        <v>8511.15</v>
      </c>
      <c r="F40" s="2"/>
      <c r="G40" s="2">
        <f t="shared" si="8"/>
        <v>439017.44999999995</v>
      </c>
      <c r="H40" s="2"/>
      <c r="I40" s="2">
        <f t="shared" si="9"/>
        <v>434761.87499999994</v>
      </c>
      <c r="J40" s="2"/>
      <c r="K40" s="4">
        <v>2.4E-2</v>
      </c>
      <c r="L40" s="2"/>
      <c r="M40" s="2">
        <f t="shared" si="10"/>
        <v>10434.290000000001</v>
      </c>
    </row>
    <row r="41" spans="1:13">
      <c r="A41" s="2" t="s">
        <v>69</v>
      </c>
      <c r="B41" s="2"/>
      <c r="C41" s="2">
        <f t="shared" si="11"/>
        <v>439017.44999999995</v>
      </c>
      <c r="D41" s="2"/>
      <c r="E41" s="2"/>
      <c r="F41" s="2"/>
      <c r="G41" s="2">
        <f t="shared" si="8"/>
        <v>439017.44999999995</v>
      </c>
      <c r="H41" s="2"/>
      <c r="I41" s="2">
        <f t="shared" si="9"/>
        <v>439017.44999999995</v>
      </c>
      <c r="K41" s="4">
        <v>2.4E-2</v>
      </c>
      <c r="M41" s="2">
        <f t="shared" si="10"/>
        <v>10536.42</v>
      </c>
    </row>
    <row r="42" spans="1:13">
      <c r="A42" s="2" t="s">
        <v>70</v>
      </c>
      <c r="B42" s="6"/>
      <c r="C42" s="2">
        <f t="shared" si="11"/>
        <v>439017.44999999995</v>
      </c>
      <c r="D42" s="2"/>
      <c r="E42" s="2">
        <v>141647.12</v>
      </c>
      <c r="F42" s="2"/>
      <c r="G42" s="2">
        <f t="shared" si="8"/>
        <v>580664.56999999995</v>
      </c>
      <c r="H42" s="2"/>
      <c r="I42" s="2">
        <f t="shared" si="9"/>
        <v>509841.00999999995</v>
      </c>
      <c r="K42" s="4">
        <v>2.1999999999999999E-2</v>
      </c>
      <c r="M42" s="2">
        <f t="shared" si="10"/>
        <v>11216.5</v>
      </c>
    </row>
    <row r="43" spans="1:13">
      <c r="A43" s="2" t="s">
        <v>71</v>
      </c>
      <c r="B43" s="6"/>
      <c r="C43" s="2">
        <f t="shared" si="11"/>
        <v>580664.56999999995</v>
      </c>
      <c r="D43" s="2"/>
      <c r="E43" s="2">
        <v>4331.1499999999996</v>
      </c>
      <c r="F43" s="2"/>
      <c r="G43" s="2">
        <f t="shared" si="8"/>
        <v>584995.72</v>
      </c>
      <c r="H43" s="2"/>
      <c r="I43" s="2">
        <f t="shared" si="9"/>
        <v>582830.14500000002</v>
      </c>
      <c r="K43" s="4">
        <v>2.1999999999999999E-2</v>
      </c>
      <c r="M43" s="2">
        <f t="shared" si="10"/>
        <v>12822.26</v>
      </c>
    </row>
    <row r="44" spans="1:13">
      <c r="A44" s="2" t="s">
        <v>72</v>
      </c>
      <c r="C44" s="2">
        <f t="shared" si="11"/>
        <v>584995.72</v>
      </c>
      <c r="E44" s="2">
        <v>282.27999999999997</v>
      </c>
      <c r="G44" s="2">
        <f t="shared" si="8"/>
        <v>585278</v>
      </c>
      <c r="I44" s="2">
        <f t="shared" si="9"/>
        <v>585136.86</v>
      </c>
      <c r="K44" s="4">
        <v>2.1999999999999999E-2</v>
      </c>
      <c r="M44" s="2">
        <f t="shared" si="10"/>
        <v>12873.01</v>
      </c>
    </row>
    <row r="45" spans="1:13">
      <c r="A45" s="2" t="s">
        <v>73</v>
      </c>
      <c r="C45" s="2">
        <f t="shared" si="11"/>
        <v>585278</v>
      </c>
      <c r="E45" s="2"/>
      <c r="G45" s="2">
        <f t="shared" si="8"/>
        <v>585278</v>
      </c>
      <c r="I45" s="2">
        <f t="shared" si="9"/>
        <v>585278</v>
      </c>
      <c r="K45" s="4">
        <v>2.1999999999999999E-2</v>
      </c>
      <c r="M45" s="2">
        <f t="shared" si="10"/>
        <v>12876.12</v>
      </c>
    </row>
    <row r="46" spans="1:13">
      <c r="A46" s="2" t="s">
        <v>96</v>
      </c>
      <c r="C46" s="2">
        <f t="shared" si="11"/>
        <v>585278</v>
      </c>
      <c r="E46" s="2">
        <v>42972.22</v>
      </c>
      <c r="G46" s="2">
        <f t="shared" si="8"/>
        <v>628250.22</v>
      </c>
      <c r="I46" s="2">
        <f t="shared" si="9"/>
        <v>606764.11</v>
      </c>
      <c r="K46" s="4">
        <v>2.3E-2</v>
      </c>
      <c r="M46" s="2">
        <f t="shared" si="10"/>
        <v>13955.57</v>
      </c>
    </row>
    <row r="47" spans="1:13">
      <c r="A47" s="2" t="s">
        <v>97</v>
      </c>
      <c r="C47" s="2">
        <f t="shared" si="11"/>
        <v>628250.22</v>
      </c>
      <c r="E47" s="2">
        <v>-5301.51</v>
      </c>
      <c r="G47" s="2">
        <f t="shared" si="8"/>
        <v>622948.71</v>
      </c>
      <c r="I47" s="2">
        <f t="shared" si="9"/>
        <v>625599.46499999997</v>
      </c>
      <c r="K47" s="4">
        <v>2.3E-2</v>
      </c>
      <c r="M47" s="6">
        <f>ROUND((+I47*K47),2)</f>
        <v>14388.79</v>
      </c>
    </row>
    <row r="48" spans="1:13">
      <c r="A48" s="13" t="s">
        <v>106</v>
      </c>
      <c r="C48" s="2">
        <f t="shared" ref="C48:C50" si="12">G47</f>
        <v>622948.71</v>
      </c>
      <c r="E48" s="2">
        <v>11530.2</v>
      </c>
      <c r="G48" s="2">
        <f t="shared" ref="G48:G50" si="13">C48+E48</f>
        <v>634478.90999999992</v>
      </c>
      <c r="I48" s="2">
        <f t="shared" ref="I48:I50" si="14">C48/2+G48/2</f>
        <v>628713.80999999994</v>
      </c>
      <c r="K48" s="4">
        <v>2.3E-2</v>
      </c>
      <c r="M48" s="6">
        <f>ROUND((+I48*K48),2)</f>
        <v>14460.42</v>
      </c>
    </row>
    <row r="49" spans="1:13">
      <c r="A49" s="13" t="s">
        <v>107</v>
      </c>
      <c r="C49" s="2">
        <f t="shared" si="12"/>
        <v>634478.90999999992</v>
      </c>
      <c r="E49" s="2">
        <v>-541.53</v>
      </c>
      <c r="G49" s="2">
        <f t="shared" si="13"/>
        <v>633937.37999999989</v>
      </c>
      <c r="I49" s="2">
        <f t="shared" si="14"/>
        <v>634208.1449999999</v>
      </c>
      <c r="K49" s="4">
        <v>2.3E-2</v>
      </c>
      <c r="M49" s="6">
        <f>ROUND((+I49*K49),2)</f>
        <v>14586.79</v>
      </c>
    </row>
    <row r="50" spans="1:13">
      <c r="A50" s="13" t="s">
        <v>108</v>
      </c>
      <c r="C50" s="2">
        <f t="shared" si="12"/>
        <v>633937.37999999989</v>
      </c>
      <c r="E50" s="2"/>
      <c r="G50" s="2">
        <f t="shared" si="13"/>
        <v>633937.37999999989</v>
      </c>
      <c r="I50" s="2">
        <f t="shared" si="14"/>
        <v>633937.37999999989</v>
      </c>
      <c r="K50" s="4">
        <v>2.3E-2</v>
      </c>
      <c r="M50" s="15">
        <f>ROUND((+I50*K50),2)/12*4</f>
        <v>4860.1866666666665</v>
      </c>
    </row>
    <row r="51" spans="1:13">
      <c r="I51" s="3"/>
      <c r="J51" s="2"/>
      <c r="K51" s="2"/>
      <c r="L51" s="2"/>
      <c r="M51" s="6">
        <f>SUM(M8:M50)</f>
        <v>308149.50666666665</v>
      </c>
    </row>
    <row r="52" spans="1:13">
      <c r="I52" s="2"/>
      <c r="J52" s="2"/>
      <c r="K52" s="2"/>
      <c r="L52" s="2"/>
      <c r="M52" s="2"/>
    </row>
    <row r="53" spans="1:13">
      <c r="I53" s="2" t="s">
        <v>74</v>
      </c>
      <c r="J53" s="2"/>
      <c r="L53" s="2"/>
      <c r="M53" s="6">
        <f>G50-M51</f>
        <v>325787.87333333323</v>
      </c>
    </row>
    <row r="54" spans="1:13">
      <c r="A54" s="6"/>
      <c r="B54" s="6"/>
      <c r="C54" s="6"/>
      <c r="D54" s="2"/>
      <c r="E54" s="11"/>
      <c r="F54" s="2"/>
      <c r="G54" s="6"/>
      <c r="H54" s="2"/>
      <c r="I54" s="2" t="s">
        <v>75</v>
      </c>
      <c r="J54" s="2"/>
      <c r="K54" s="2"/>
      <c r="L54" s="2"/>
      <c r="M54" s="2">
        <v>25204.58</v>
      </c>
    </row>
    <row r="55" spans="1:13" ht="13.5" thickBot="1">
      <c r="A55" s="6"/>
      <c r="B55" s="6"/>
      <c r="C55" s="6"/>
      <c r="D55" s="2"/>
      <c r="F55" s="2"/>
      <c r="H55" s="2"/>
      <c r="I55" s="8" t="s">
        <v>78</v>
      </c>
      <c r="J55" s="2"/>
      <c r="K55" s="9" t="str">
        <f>'8211'!K74</f>
        <v>4/30/10</v>
      </c>
      <c r="L55" s="2"/>
      <c r="M55" s="7">
        <f>SUM(M53:M54)</f>
        <v>350992.45333333325</v>
      </c>
    </row>
    <row r="56" spans="1:13" ht="13.5" thickTop="1">
      <c r="A56" s="6"/>
      <c r="B56" s="6"/>
      <c r="C56" s="6"/>
      <c r="D56" s="2"/>
      <c r="F56" s="2"/>
      <c r="H56" s="2"/>
      <c r="I56" s="8"/>
      <c r="J56" s="2"/>
      <c r="K56" s="9"/>
      <c r="L56" s="2"/>
      <c r="M56" s="12" t="str">
        <f>'8211'!M75</f>
        <v>5/18/10 jla</v>
      </c>
    </row>
  </sheetData>
  <phoneticPr fontId="2" type="noConversion"/>
  <pageMargins left="0.5" right="0.5" top="0.5" bottom="0.75" header="0.5" footer="0.5"/>
  <pageSetup scale="73" orientation="portrait" r:id="rId1"/>
  <headerFooter alignWithMargins="0"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A1:M52"/>
  <sheetViews>
    <sheetView topLeftCell="A31" workbookViewId="0">
      <selection activeCell="M52" sqref="M52"/>
    </sheetView>
  </sheetViews>
  <sheetFormatPr defaultRowHeight="12.75"/>
  <cols>
    <col min="1" max="1" width="5.140625" style="1" bestFit="1" customWidth="1"/>
    <col min="2" max="2" width="2.85546875" style="1" customWidth="1"/>
    <col min="3" max="3" width="12.28515625" style="1" bestFit="1" customWidth="1"/>
    <col min="4" max="4" width="2" style="1" customWidth="1"/>
    <col min="5" max="5" width="12.28515625" style="1" customWidth="1"/>
    <col min="6" max="6" width="2.28515625" style="1" customWidth="1"/>
    <col min="7" max="7" width="12.28515625" style="1" bestFit="1" customWidth="1"/>
    <col min="8" max="8" width="2.42578125" style="1" customWidth="1"/>
    <col min="9" max="9" width="18.42578125" style="1" bestFit="1" customWidth="1"/>
    <col min="10" max="10" width="2.42578125" style="1" customWidth="1"/>
    <col min="11" max="11" width="7.140625" style="1" bestFit="1" customWidth="1"/>
    <col min="12" max="12" width="2.140625" style="1" customWidth="1"/>
    <col min="13" max="13" width="12.85546875" style="1" customWidth="1"/>
    <col min="14" max="16384" width="9.140625" style="1"/>
  </cols>
  <sheetData>
    <row r="1" spans="1:13">
      <c r="B1" s="2"/>
      <c r="C1" s="2" t="s">
        <v>0</v>
      </c>
      <c r="D1" s="2"/>
      <c r="E1" s="2" t="s">
        <v>87</v>
      </c>
      <c r="F1" s="2"/>
      <c r="G1" s="2"/>
      <c r="H1" s="2"/>
      <c r="I1" s="2"/>
      <c r="J1" s="2"/>
      <c r="K1" s="2" t="s">
        <v>1</v>
      </c>
      <c r="L1" s="2" t="s">
        <v>1</v>
      </c>
      <c r="M1" s="2"/>
    </row>
    <row r="2" spans="1:13">
      <c r="B2" s="2"/>
      <c r="C2" s="2" t="s">
        <v>88</v>
      </c>
      <c r="D2" s="2"/>
      <c r="E2" s="2"/>
      <c r="F2" s="2"/>
      <c r="G2" s="2"/>
      <c r="H2" s="2"/>
      <c r="I2" s="2"/>
      <c r="J2" s="2"/>
      <c r="K2" s="2" t="s">
        <v>1</v>
      </c>
      <c r="L2" s="2"/>
      <c r="M2" s="2"/>
    </row>
    <row r="3" spans="1:13">
      <c r="B3" s="2"/>
      <c r="D3" s="2"/>
      <c r="E3" s="2"/>
      <c r="F3" s="2" t="s">
        <v>1</v>
      </c>
      <c r="G3" s="2" t="s">
        <v>1</v>
      </c>
      <c r="H3" s="2"/>
      <c r="I3" s="2"/>
      <c r="J3" s="2"/>
      <c r="K3" s="2"/>
      <c r="L3" s="2"/>
      <c r="M3" s="2"/>
    </row>
    <row r="4" spans="1:13">
      <c r="A4" s="2" t="s">
        <v>4</v>
      </c>
      <c r="B4" s="2"/>
      <c r="C4" s="3" t="s">
        <v>5</v>
      </c>
      <c r="D4" s="2"/>
      <c r="E4" s="3" t="s">
        <v>6</v>
      </c>
      <c r="F4" s="2"/>
      <c r="G4" s="3" t="s">
        <v>7</v>
      </c>
      <c r="H4" s="2"/>
      <c r="I4" s="3" t="s">
        <v>8</v>
      </c>
      <c r="J4" s="2"/>
      <c r="K4" s="3" t="s">
        <v>9</v>
      </c>
      <c r="L4" s="2"/>
      <c r="M4" s="3" t="s">
        <v>10</v>
      </c>
    </row>
    <row r="5" spans="1:13">
      <c r="A5" s="2" t="s">
        <v>11</v>
      </c>
      <c r="B5" s="2"/>
      <c r="C5" s="3" t="s">
        <v>12</v>
      </c>
      <c r="D5" s="2"/>
      <c r="E5" s="3" t="s">
        <v>13</v>
      </c>
      <c r="F5" s="2"/>
      <c r="G5" s="3" t="s">
        <v>12</v>
      </c>
      <c r="H5" s="2"/>
      <c r="I5" s="3" t="s">
        <v>14</v>
      </c>
      <c r="J5" s="2"/>
      <c r="K5" s="3" t="s">
        <v>15</v>
      </c>
      <c r="L5" s="2"/>
      <c r="M5" s="3" t="s">
        <v>9</v>
      </c>
    </row>
    <row r="6" spans="1:13">
      <c r="A6" s="10" t="s">
        <v>16</v>
      </c>
      <c r="B6" s="2"/>
      <c r="C6" s="10" t="s">
        <v>16</v>
      </c>
      <c r="D6" s="2"/>
      <c r="E6" s="10" t="s">
        <v>16</v>
      </c>
      <c r="F6" s="2"/>
      <c r="G6" s="10" t="s">
        <v>16</v>
      </c>
      <c r="H6" s="2"/>
      <c r="I6" s="10" t="s">
        <v>16</v>
      </c>
      <c r="J6" s="2"/>
      <c r="K6" s="10" t="s">
        <v>16</v>
      </c>
      <c r="L6" s="2"/>
      <c r="M6" s="10" t="s">
        <v>16</v>
      </c>
    </row>
    <row r="7" spans="1:13">
      <c r="A7" s="2"/>
      <c r="B7" s="2"/>
      <c r="C7" s="2"/>
      <c r="D7" s="2"/>
      <c r="E7" s="2" t="s">
        <v>1</v>
      </c>
      <c r="F7" s="2"/>
      <c r="G7" s="2"/>
      <c r="H7" s="2"/>
      <c r="I7" s="2"/>
      <c r="J7" s="2"/>
      <c r="K7" s="2"/>
      <c r="L7" s="2"/>
      <c r="M7" s="2"/>
    </row>
    <row r="8" spans="1:13">
      <c r="A8" s="2" t="s">
        <v>40</v>
      </c>
      <c r="B8" s="2"/>
      <c r="C8" s="2">
        <v>0</v>
      </c>
      <c r="D8" s="2"/>
      <c r="E8" s="2"/>
      <c r="F8" s="2"/>
      <c r="G8" s="2">
        <f t="shared" ref="G8:G15" si="0">C8+E8</f>
        <v>0</v>
      </c>
      <c r="H8" s="2"/>
      <c r="I8" s="2">
        <f t="shared" ref="I8:I15" si="1">C8/2+G8/2</f>
        <v>0</v>
      </c>
      <c r="J8" s="2"/>
      <c r="K8" s="4">
        <v>2.5000000000000001E-2</v>
      </c>
      <c r="L8" s="2"/>
      <c r="M8" s="2">
        <f t="shared" ref="M8:M15" si="2">ROUND((+I8*K8),2)</f>
        <v>0</v>
      </c>
    </row>
    <row r="9" spans="1:13">
      <c r="A9" s="2" t="s">
        <v>41</v>
      </c>
      <c r="B9" s="2"/>
      <c r="C9" s="2">
        <f t="shared" ref="C9:C16" si="3">G8</f>
        <v>0</v>
      </c>
      <c r="D9" s="2"/>
      <c r="E9" s="2">
        <v>446606.07</v>
      </c>
      <c r="F9" s="2"/>
      <c r="G9" s="2">
        <f t="shared" si="0"/>
        <v>446606.07</v>
      </c>
      <c r="H9" s="2"/>
      <c r="I9" s="2">
        <f t="shared" si="1"/>
        <v>223303.035</v>
      </c>
      <c r="J9" s="2"/>
      <c r="K9" s="4">
        <v>2.5000000000000001E-2</v>
      </c>
      <c r="L9" s="2"/>
      <c r="M9" s="2">
        <f t="shared" si="2"/>
        <v>5582.58</v>
      </c>
    </row>
    <row r="10" spans="1:13">
      <c r="A10" s="2" t="s">
        <v>42</v>
      </c>
      <c r="B10" s="2"/>
      <c r="C10" s="2">
        <f t="shared" si="3"/>
        <v>446606.07</v>
      </c>
      <c r="D10" s="2"/>
      <c r="E10" s="2">
        <v>10105.61</v>
      </c>
      <c r="F10" s="2"/>
      <c r="G10" s="2">
        <f t="shared" si="0"/>
        <v>456711.67999999999</v>
      </c>
      <c r="H10" s="2"/>
      <c r="I10" s="2">
        <f t="shared" si="1"/>
        <v>451658.875</v>
      </c>
      <c r="J10" s="2"/>
      <c r="K10" s="4">
        <v>2.75E-2</v>
      </c>
      <c r="L10" s="2"/>
      <c r="M10" s="2">
        <f t="shared" si="2"/>
        <v>12420.62</v>
      </c>
    </row>
    <row r="11" spans="1:13">
      <c r="A11" s="2" t="s">
        <v>43</v>
      </c>
      <c r="B11" s="2"/>
      <c r="C11" s="2">
        <f t="shared" si="3"/>
        <v>456711.67999999999</v>
      </c>
      <c r="D11" s="2"/>
      <c r="E11" s="2"/>
      <c r="F11" s="2"/>
      <c r="G11" s="2">
        <f t="shared" si="0"/>
        <v>456711.67999999999</v>
      </c>
      <c r="H11" s="2"/>
      <c r="I11" s="2">
        <f t="shared" si="1"/>
        <v>456711.67999999999</v>
      </c>
      <c r="J11" s="2"/>
      <c r="K11" s="4">
        <v>2.75E-2</v>
      </c>
      <c r="L11" s="2"/>
      <c r="M11" s="2">
        <f t="shared" si="2"/>
        <v>12559.57</v>
      </c>
    </row>
    <row r="12" spans="1:13">
      <c r="A12" s="2" t="s">
        <v>44</v>
      </c>
      <c r="B12" s="2"/>
      <c r="C12" s="2">
        <f t="shared" si="3"/>
        <v>456711.67999999999</v>
      </c>
      <c r="D12" s="2"/>
      <c r="E12" s="2">
        <v>119.66</v>
      </c>
      <c r="F12" s="2"/>
      <c r="G12" s="2">
        <f t="shared" si="0"/>
        <v>456831.33999999997</v>
      </c>
      <c r="H12" s="2"/>
      <c r="I12" s="2">
        <f t="shared" si="1"/>
        <v>456771.51</v>
      </c>
      <c r="J12" s="2"/>
      <c r="K12" s="4">
        <v>2.4E-2</v>
      </c>
      <c r="L12" s="2"/>
      <c r="M12" s="2">
        <f t="shared" si="2"/>
        <v>10962.52</v>
      </c>
    </row>
    <row r="13" spans="1:13">
      <c r="A13" s="2" t="s">
        <v>45</v>
      </c>
      <c r="B13" s="2"/>
      <c r="C13" s="2">
        <f t="shared" si="3"/>
        <v>456831.33999999997</v>
      </c>
      <c r="D13" s="2"/>
      <c r="E13" s="2">
        <v>4049.37</v>
      </c>
      <c r="F13" s="2"/>
      <c r="G13" s="2">
        <f t="shared" si="0"/>
        <v>460880.70999999996</v>
      </c>
      <c r="H13" s="2"/>
      <c r="I13" s="2">
        <f t="shared" si="1"/>
        <v>458856.02499999997</v>
      </c>
      <c r="J13" s="2"/>
      <c r="K13" s="4">
        <v>2.4E-2</v>
      </c>
      <c r="L13" s="2"/>
      <c r="M13" s="2">
        <f t="shared" si="2"/>
        <v>11012.54</v>
      </c>
    </row>
    <row r="14" spans="1:13">
      <c r="A14" s="2" t="s">
        <v>46</v>
      </c>
      <c r="B14" s="2"/>
      <c r="C14" s="2">
        <f t="shared" si="3"/>
        <v>460880.70999999996</v>
      </c>
      <c r="D14" s="2"/>
      <c r="E14" s="2"/>
      <c r="F14" s="2"/>
      <c r="G14" s="2">
        <f t="shared" si="0"/>
        <v>460880.70999999996</v>
      </c>
      <c r="H14" s="2"/>
      <c r="I14" s="2">
        <f t="shared" si="1"/>
        <v>460880.70999999996</v>
      </c>
      <c r="J14" s="2"/>
      <c r="K14" s="4">
        <v>2.4E-2</v>
      </c>
      <c r="L14" s="2"/>
      <c r="M14" s="2">
        <f t="shared" si="2"/>
        <v>11061.14</v>
      </c>
    </row>
    <row r="15" spans="1:13">
      <c r="A15" s="2" t="s">
        <v>47</v>
      </c>
      <c r="B15" s="2"/>
      <c r="C15" s="2">
        <f t="shared" si="3"/>
        <v>460880.70999999996</v>
      </c>
      <c r="D15" s="2"/>
      <c r="E15" s="2"/>
      <c r="F15" s="2"/>
      <c r="G15" s="2">
        <f t="shared" si="0"/>
        <v>460880.70999999996</v>
      </c>
      <c r="H15" s="2"/>
      <c r="I15" s="2">
        <f t="shared" si="1"/>
        <v>460880.70999999996</v>
      </c>
      <c r="J15" s="2"/>
      <c r="K15" s="4">
        <v>2.4E-2</v>
      </c>
      <c r="L15" s="2"/>
      <c r="M15" s="2">
        <f t="shared" si="2"/>
        <v>11061.14</v>
      </c>
    </row>
    <row r="16" spans="1:13">
      <c r="A16" s="2" t="s">
        <v>48</v>
      </c>
      <c r="B16" s="2"/>
      <c r="C16" s="2">
        <f t="shared" si="3"/>
        <v>460880.70999999996</v>
      </c>
      <c r="D16" s="2"/>
      <c r="E16" s="2">
        <v>786.12</v>
      </c>
      <c r="F16" s="2"/>
      <c r="G16" s="2">
        <f t="shared" ref="G16:G43" si="4">C16+E16</f>
        <v>461666.82999999996</v>
      </c>
      <c r="H16" s="2"/>
      <c r="I16" s="2">
        <f t="shared" ref="I16:I43" si="5">C16/2+G16/2</f>
        <v>461273.76999999996</v>
      </c>
      <c r="J16" s="2"/>
      <c r="K16" s="4">
        <v>2.4E-2</v>
      </c>
      <c r="L16" s="2"/>
      <c r="M16" s="2">
        <f t="shared" ref="M16:M42" si="6">ROUND((+I16*K16),2)</f>
        <v>11070.57</v>
      </c>
    </row>
    <row r="17" spans="1:13">
      <c r="A17" s="2" t="s">
        <v>49</v>
      </c>
      <c r="B17" s="2"/>
      <c r="C17" s="2">
        <f t="shared" ref="C17:C43" si="7">G16</f>
        <v>461666.82999999996</v>
      </c>
      <c r="D17" s="2"/>
      <c r="E17" s="2"/>
      <c r="F17" s="2"/>
      <c r="G17" s="2">
        <f t="shared" si="4"/>
        <v>461666.82999999996</v>
      </c>
      <c r="H17" s="2"/>
      <c r="I17" s="2">
        <f t="shared" si="5"/>
        <v>461666.82999999996</v>
      </c>
      <c r="J17" s="2"/>
      <c r="K17" s="4">
        <v>2.4E-2</v>
      </c>
      <c r="L17" s="2"/>
      <c r="M17" s="2">
        <f t="shared" si="6"/>
        <v>11080</v>
      </c>
    </row>
    <row r="18" spans="1:13">
      <c r="A18" s="2" t="s">
        <v>50</v>
      </c>
      <c r="B18" s="2"/>
      <c r="C18" s="2">
        <f t="shared" si="7"/>
        <v>461666.82999999996</v>
      </c>
      <c r="D18" s="2"/>
      <c r="E18" s="2"/>
      <c r="F18" s="2"/>
      <c r="G18" s="2">
        <f t="shared" si="4"/>
        <v>461666.82999999996</v>
      </c>
      <c r="H18" s="2"/>
      <c r="I18" s="2">
        <f t="shared" si="5"/>
        <v>461666.82999999996</v>
      </c>
      <c r="J18" s="2"/>
      <c r="K18" s="4">
        <v>2.4E-2</v>
      </c>
      <c r="L18" s="2"/>
      <c r="M18" s="2">
        <f t="shared" si="6"/>
        <v>11080</v>
      </c>
    </row>
    <row r="19" spans="1:13">
      <c r="A19" s="2" t="s">
        <v>51</v>
      </c>
      <c r="B19" s="2"/>
      <c r="C19" s="2">
        <f t="shared" si="7"/>
        <v>461666.82999999996</v>
      </c>
      <c r="D19" s="2"/>
      <c r="E19" s="2"/>
      <c r="F19" s="2"/>
      <c r="G19" s="2">
        <f t="shared" si="4"/>
        <v>461666.82999999996</v>
      </c>
      <c r="H19" s="2"/>
      <c r="I19" s="2">
        <f t="shared" si="5"/>
        <v>461666.82999999996</v>
      </c>
      <c r="J19" s="2" t="s">
        <v>1</v>
      </c>
      <c r="K19" s="4">
        <v>2.4E-2</v>
      </c>
      <c r="L19" s="2"/>
      <c r="M19" s="2">
        <f t="shared" si="6"/>
        <v>11080</v>
      </c>
    </row>
    <row r="20" spans="1:13">
      <c r="A20" s="2" t="s">
        <v>52</v>
      </c>
      <c r="B20" s="2"/>
      <c r="C20" s="2">
        <f t="shared" si="7"/>
        <v>461666.82999999996</v>
      </c>
      <c r="D20" s="2"/>
      <c r="E20" s="2"/>
      <c r="F20" s="2"/>
      <c r="G20" s="2">
        <f t="shared" si="4"/>
        <v>461666.82999999996</v>
      </c>
      <c r="H20" s="2"/>
      <c r="I20" s="2">
        <f t="shared" si="5"/>
        <v>461666.82999999996</v>
      </c>
      <c r="J20" s="2" t="s">
        <v>1</v>
      </c>
      <c r="K20" s="4">
        <v>2.9000000000000001E-2</v>
      </c>
      <c r="L20" s="2"/>
      <c r="M20" s="2">
        <f t="shared" si="6"/>
        <v>13388.34</v>
      </c>
    </row>
    <row r="21" spans="1:13">
      <c r="A21" s="2" t="s">
        <v>53</v>
      </c>
      <c r="B21" s="2"/>
      <c r="C21" s="2">
        <f t="shared" si="7"/>
        <v>461666.82999999996</v>
      </c>
      <c r="D21" s="2"/>
      <c r="E21" s="2"/>
      <c r="F21" s="2"/>
      <c r="G21" s="2">
        <f t="shared" si="4"/>
        <v>461666.82999999996</v>
      </c>
      <c r="H21" s="2"/>
      <c r="I21" s="2">
        <f t="shared" si="5"/>
        <v>461666.82999999996</v>
      </c>
      <c r="J21" s="2" t="s">
        <v>1</v>
      </c>
      <c r="K21" s="4">
        <v>2.9000000000000001E-2</v>
      </c>
      <c r="L21" s="2"/>
      <c r="M21" s="2">
        <f t="shared" si="6"/>
        <v>13388.34</v>
      </c>
    </row>
    <row r="22" spans="1:13">
      <c r="A22" s="2" t="s">
        <v>54</v>
      </c>
      <c r="B22" s="2"/>
      <c r="C22" s="2">
        <f t="shared" si="7"/>
        <v>461666.82999999996</v>
      </c>
      <c r="D22" s="2"/>
      <c r="E22" s="2">
        <v>549811.12</v>
      </c>
      <c r="F22" s="2"/>
      <c r="G22" s="2">
        <f t="shared" si="4"/>
        <v>1011477.95</v>
      </c>
      <c r="H22" s="2"/>
      <c r="I22" s="2">
        <f t="shared" si="5"/>
        <v>736572.3899999999</v>
      </c>
      <c r="J22" s="2" t="s">
        <v>1</v>
      </c>
      <c r="K22" s="4">
        <v>2.9000000000000001E-2</v>
      </c>
      <c r="L22" s="2"/>
      <c r="M22" s="2">
        <f t="shared" si="6"/>
        <v>21360.6</v>
      </c>
    </row>
    <row r="23" spans="1:13">
      <c r="A23" s="2" t="s">
        <v>55</v>
      </c>
      <c r="B23" s="2"/>
      <c r="C23" s="2">
        <f t="shared" si="7"/>
        <v>1011477.95</v>
      </c>
      <c r="D23" s="2"/>
      <c r="E23" s="2">
        <v>-754</v>
      </c>
      <c r="F23" s="2"/>
      <c r="G23" s="2">
        <f t="shared" si="4"/>
        <v>1010723.95</v>
      </c>
      <c r="H23" s="2"/>
      <c r="I23" s="2">
        <f t="shared" si="5"/>
        <v>1011100.95</v>
      </c>
      <c r="J23" s="2"/>
      <c r="K23" s="4">
        <v>2.9000000000000001E-2</v>
      </c>
      <c r="L23" s="2"/>
      <c r="M23" s="2">
        <f t="shared" si="6"/>
        <v>29321.93</v>
      </c>
    </row>
    <row r="24" spans="1:13">
      <c r="A24" s="2" t="s">
        <v>56</v>
      </c>
      <c r="B24" s="2"/>
      <c r="C24" s="2">
        <f t="shared" si="7"/>
        <v>1010723.95</v>
      </c>
      <c r="D24" s="2"/>
      <c r="E24" s="2"/>
      <c r="F24" s="2"/>
      <c r="G24" s="2">
        <f t="shared" si="4"/>
        <v>1010723.95</v>
      </c>
      <c r="H24" s="2"/>
      <c r="I24" s="2">
        <f t="shared" si="5"/>
        <v>1010723.95</v>
      </c>
      <c r="J24" s="2" t="s">
        <v>1</v>
      </c>
      <c r="K24" s="4">
        <v>2.6000000000000002E-2</v>
      </c>
      <c r="L24" s="2"/>
      <c r="M24" s="2">
        <f t="shared" si="6"/>
        <v>26278.82</v>
      </c>
    </row>
    <row r="25" spans="1:13">
      <c r="A25" s="2" t="s">
        <v>57</v>
      </c>
      <c r="B25" s="2"/>
      <c r="C25" s="2">
        <f t="shared" si="7"/>
        <v>1010723.95</v>
      </c>
      <c r="D25" s="2"/>
      <c r="E25" s="2"/>
      <c r="F25" s="2"/>
      <c r="G25" s="2">
        <f t="shared" si="4"/>
        <v>1010723.95</v>
      </c>
      <c r="H25" s="2"/>
      <c r="I25" s="2">
        <f t="shared" si="5"/>
        <v>1010723.95</v>
      </c>
      <c r="J25" s="2" t="s">
        <v>1</v>
      </c>
      <c r="K25" s="4">
        <v>2.6000000000000002E-2</v>
      </c>
      <c r="L25" s="2"/>
      <c r="M25" s="2">
        <f t="shared" si="6"/>
        <v>26278.82</v>
      </c>
    </row>
    <row r="26" spans="1:13">
      <c r="A26" s="2" t="s">
        <v>58</v>
      </c>
      <c r="B26" s="2"/>
      <c r="C26" s="2">
        <f t="shared" si="7"/>
        <v>1010723.95</v>
      </c>
      <c r="D26" s="2"/>
      <c r="E26" s="2"/>
      <c r="F26" s="2"/>
      <c r="G26" s="2">
        <f t="shared" si="4"/>
        <v>1010723.95</v>
      </c>
      <c r="H26" s="2"/>
      <c r="I26" s="2">
        <f t="shared" si="5"/>
        <v>1010723.95</v>
      </c>
      <c r="J26" s="2" t="s">
        <v>1</v>
      </c>
      <c r="K26" s="4">
        <v>2.6000000000000002E-2</v>
      </c>
      <c r="L26" s="2"/>
      <c r="M26" s="2">
        <f t="shared" si="6"/>
        <v>26278.82</v>
      </c>
    </row>
    <row r="27" spans="1:13">
      <c r="A27" s="2" t="s">
        <v>59</v>
      </c>
      <c r="B27" s="2"/>
      <c r="C27" s="2">
        <f t="shared" si="7"/>
        <v>1010723.95</v>
      </c>
      <c r="D27" s="2"/>
      <c r="E27" s="2">
        <v>34928.269999999997</v>
      </c>
      <c r="F27" s="2"/>
      <c r="G27" s="2">
        <f t="shared" si="4"/>
        <v>1045652.22</v>
      </c>
      <c r="H27" s="2"/>
      <c r="I27" s="2">
        <f t="shared" si="5"/>
        <v>1028188.085</v>
      </c>
      <c r="J27" s="2"/>
      <c r="K27" s="4">
        <v>2.6000000000000002E-2</v>
      </c>
      <c r="L27" s="2"/>
      <c r="M27" s="2">
        <f t="shared" si="6"/>
        <v>26732.89</v>
      </c>
    </row>
    <row r="28" spans="1:13">
      <c r="A28" s="2" t="s">
        <v>60</v>
      </c>
      <c r="B28" s="2"/>
      <c r="C28" s="2">
        <f t="shared" si="7"/>
        <v>1045652.22</v>
      </c>
      <c r="D28" s="2"/>
      <c r="E28" s="5">
        <v>11604.5</v>
      </c>
      <c r="F28" s="2"/>
      <c r="G28" s="2">
        <f t="shared" si="4"/>
        <v>1057256.72</v>
      </c>
      <c r="H28" s="2"/>
      <c r="I28" s="2">
        <f t="shared" si="5"/>
        <v>1051454.47</v>
      </c>
      <c r="J28" s="2"/>
      <c r="K28" s="4">
        <v>2.6000000000000002E-2</v>
      </c>
      <c r="L28" s="2"/>
      <c r="M28" s="2">
        <f t="shared" si="6"/>
        <v>27337.82</v>
      </c>
    </row>
    <row r="29" spans="1:13">
      <c r="A29" s="2" t="s">
        <v>61</v>
      </c>
      <c r="B29" s="2"/>
      <c r="C29" s="2">
        <f t="shared" si="7"/>
        <v>1057256.72</v>
      </c>
      <c r="D29" s="2"/>
      <c r="E29" s="2"/>
      <c r="F29" s="2"/>
      <c r="G29" s="2">
        <f t="shared" si="4"/>
        <v>1057256.72</v>
      </c>
      <c r="H29" s="2"/>
      <c r="I29" s="2">
        <f t="shared" si="5"/>
        <v>1057256.72</v>
      </c>
      <c r="J29" s="2" t="s">
        <v>1</v>
      </c>
      <c r="K29" s="4">
        <v>2.6000000000000002E-2</v>
      </c>
      <c r="L29" s="2"/>
      <c r="M29" s="2">
        <f t="shared" si="6"/>
        <v>27488.67</v>
      </c>
    </row>
    <row r="30" spans="1:13">
      <c r="A30" s="2" t="s">
        <v>62</v>
      </c>
      <c r="B30" s="2"/>
      <c r="C30" s="2">
        <f t="shared" si="7"/>
        <v>1057256.72</v>
      </c>
      <c r="D30" s="2"/>
      <c r="E30" s="2">
        <v>69541.37</v>
      </c>
      <c r="F30" s="2"/>
      <c r="G30" s="2">
        <f t="shared" si="4"/>
        <v>1126798.0899999999</v>
      </c>
      <c r="H30" s="2"/>
      <c r="I30" s="2">
        <f t="shared" si="5"/>
        <v>1092027.4049999998</v>
      </c>
      <c r="J30" s="2"/>
      <c r="K30" s="4">
        <v>2.3E-2</v>
      </c>
      <c r="L30" s="2"/>
      <c r="M30" s="2">
        <f t="shared" si="6"/>
        <v>25116.63</v>
      </c>
    </row>
    <row r="31" spans="1:13">
      <c r="A31" s="2" t="s">
        <v>63</v>
      </c>
      <c r="B31" s="2"/>
      <c r="C31" s="2">
        <f t="shared" si="7"/>
        <v>1126798.0899999999</v>
      </c>
      <c r="D31" s="2"/>
      <c r="E31" s="2"/>
      <c r="F31" s="2"/>
      <c r="G31" s="2">
        <f t="shared" si="4"/>
        <v>1126798.0899999999</v>
      </c>
      <c r="H31" s="2"/>
      <c r="I31" s="2">
        <f t="shared" si="5"/>
        <v>1126798.0899999999</v>
      </c>
      <c r="J31" s="2"/>
      <c r="K31" s="4">
        <v>2.3E-2</v>
      </c>
      <c r="L31" s="2"/>
      <c r="M31" s="2">
        <f t="shared" si="6"/>
        <v>25916.36</v>
      </c>
    </row>
    <row r="32" spans="1:13">
      <c r="A32" s="2" t="s">
        <v>64</v>
      </c>
      <c r="B32" s="2"/>
      <c r="C32" s="2">
        <f t="shared" si="7"/>
        <v>1126798.0899999999</v>
      </c>
      <c r="D32" s="2"/>
      <c r="E32" s="2">
        <v>-1540.6</v>
      </c>
      <c r="F32" s="2"/>
      <c r="G32" s="2">
        <f t="shared" si="4"/>
        <v>1125257.4899999998</v>
      </c>
      <c r="H32" s="2"/>
      <c r="I32" s="2">
        <f t="shared" si="5"/>
        <v>1126027.7899999998</v>
      </c>
      <c r="J32" s="2"/>
      <c r="K32" s="4">
        <v>2.3E-2</v>
      </c>
      <c r="L32" s="2"/>
      <c r="M32" s="2">
        <f t="shared" si="6"/>
        <v>25898.639999999999</v>
      </c>
    </row>
    <row r="33" spans="1:13">
      <c r="A33" s="2" t="s">
        <v>65</v>
      </c>
      <c r="B33" s="2"/>
      <c r="C33" s="2">
        <f t="shared" si="7"/>
        <v>1125257.4899999998</v>
      </c>
      <c r="D33" s="2"/>
      <c r="E33" s="2">
        <v>-320.05</v>
      </c>
      <c r="F33" s="2"/>
      <c r="G33" s="2">
        <f t="shared" si="4"/>
        <v>1124937.4399999997</v>
      </c>
      <c r="H33" s="2"/>
      <c r="I33" s="2">
        <f t="shared" si="5"/>
        <v>1125097.4649999999</v>
      </c>
      <c r="J33" s="2"/>
      <c r="K33" s="4">
        <v>2.3E-2</v>
      </c>
      <c r="L33" s="2"/>
      <c r="M33" s="2">
        <f t="shared" si="6"/>
        <v>25877.24</v>
      </c>
    </row>
    <row r="34" spans="1:13">
      <c r="A34" s="2" t="s">
        <v>66</v>
      </c>
      <c r="B34" s="2"/>
      <c r="C34" s="2">
        <f t="shared" si="7"/>
        <v>1124937.4399999997</v>
      </c>
      <c r="D34" s="2"/>
      <c r="E34" s="2"/>
      <c r="F34" s="2"/>
      <c r="G34" s="2">
        <f t="shared" si="4"/>
        <v>1124937.4399999997</v>
      </c>
      <c r="H34" s="2"/>
      <c r="I34" s="2">
        <f t="shared" si="5"/>
        <v>1124937.4399999997</v>
      </c>
      <c r="J34" s="2"/>
      <c r="K34" s="4">
        <v>2.4E-2</v>
      </c>
      <c r="L34" s="2"/>
      <c r="M34" s="2">
        <f t="shared" si="6"/>
        <v>26998.5</v>
      </c>
    </row>
    <row r="35" spans="1:13">
      <c r="A35" s="2" t="s">
        <v>67</v>
      </c>
      <c r="B35" s="2"/>
      <c r="C35" s="2">
        <f t="shared" si="7"/>
        <v>1124937.4399999997</v>
      </c>
      <c r="D35" s="2"/>
      <c r="E35" s="2">
        <v>5184.59</v>
      </c>
      <c r="F35" s="2"/>
      <c r="G35" s="2">
        <f t="shared" si="4"/>
        <v>1130122.0299999998</v>
      </c>
      <c r="H35" s="2"/>
      <c r="I35" s="2">
        <f t="shared" si="5"/>
        <v>1127529.7349999999</v>
      </c>
      <c r="J35" s="2"/>
      <c r="K35" s="4">
        <v>2.4E-2</v>
      </c>
      <c r="L35" s="2"/>
      <c r="M35" s="2">
        <f t="shared" si="6"/>
        <v>27060.71</v>
      </c>
    </row>
    <row r="36" spans="1:13">
      <c r="A36" s="2" t="s">
        <v>68</v>
      </c>
      <c r="B36" s="2"/>
      <c r="C36" s="2">
        <f t="shared" si="7"/>
        <v>1130122.0299999998</v>
      </c>
      <c r="D36" s="2"/>
      <c r="E36" s="2">
        <v>102580.46</v>
      </c>
      <c r="F36" s="2"/>
      <c r="G36" s="2">
        <f t="shared" si="4"/>
        <v>1232702.4899999998</v>
      </c>
      <c r="H36" s="2"/>
      <c r="I36" s="2">
        <f t="shared" si="5"/>
        <v>1181412.2599999998</v>
      </c>
      <c r="J36" s="2"/>
      <c r="K36" s="4">
        <v>2.4E-2</v>
      </c>
      <c r="L36" s="2"/>
      <c r="M36" s="2">
        <f t="shared" si="6"/>
        <v>28353.89</v>
      </c>
    </row>
    <row r="37" spans="1:13">
      <c r="A37" s="2" t="s">
        <v>69</v>
      </c>
      <c r="B37" s="2"/>
      <c r="C37" s="2">
        <f t="shared" si="7"/>
        <v>1232702.4899999998</v>
      </c>
      <c r="D37" s="2"/>
      <c r="E37" s="2">
        <v>8359.5300000000007</v>
      </c>
      <c r="F37" s="2"/>
      <c r="G37" s="2">
        <f t="shared" si="4"/>
        <v>1241062.0199999998</v>
      </c>
      <c r="H37" s="2"/>
      <c r="I37" s="2">
        <f t="shared" si="5"/>
        <v>1236882.2549999999</v>
      </c>
      <c r="K37" s="4">
        <v>2.4E-2</v>
      </c>
      <c r="M37" s="2">
        <f t="shared" si="6"/>
        <v>29685.17</v>
      </c>
    </row>
    <row r="38" spans="1:13">
      <c r="A38" s="2" t="s">
        <v>70</v>
      </c>
      <c r="B38" s="6"/>
      <c r="C38" s="2">
        <f t="shared" si="7"/>
        <v>1241062.0199999998</v>
      </c>
      <c r="D38" s="2"/>
      <c r="E38" s="2"/>
      <c r="F38" s="2"/>
      <c r="G38" s="2">
        <f t="shared" si="4"/>
        <v>1241062.0199999998</v>
      </c>
      <c r="H38" s="2"/>
      <c r="I38" s="2">
        <f t="shared" si="5"/>
        <v>1241062.0199999998</v>
      </c>
      <c r="K38" s="4">
        <v>2.1999999999999999E-2</v>
      </c>
      <c r="M38" s="2">
        <f t="shared" si="6"/>
        <v>27303.360000000001</v>
      </c>
    </row>
    <row r="39" spans="1:13">
      <c r="A39" s="2" t="s">
        <v>71</v>
      </c>
      <c r="B39" s="6"/>
      <c r="C39" s="2">
        <f t="shared" si="7"/>
        <v>1241062.0199999998</v>
      </c>
      <c r="D39" s="2"/>
      <c r="E39" s="2"/>
      <c r="F39" s="2"/>
      <c r="G39" s="2">
        <f t="shared" si="4"/>
        <v>1241062.0199999998</v>
      </c>
      <c r="H39" s="2"/>
      <c r="I39" s="2">
        <f t="shared" si="5"/>
        <v>1241062.0199999998</v>
      </c>
      <c r="K39" s="4">
        <v>2.1999999999999999E-2</v>
      </c>
      <c r="M39" s="2">
        <f t="shared" si="6"/>
        <v>27303.360000000001</v>
      </c>
    </row>
    <row r="40" spans="1:13">
      <c r="A40" s="2" t="s">
        <v>72</v>
      </c>
      <c r="C40" s="2">
        <f t="shared" si="7"/>
        <v>1241062.0199999998</v>
      </c>
      <c r="E40" s="2">
        <v>4659.8599999999997</v>
      </c>
      <c r="G40" s="2">
        <f t="shared" si="4"/>
        <v>1245721.8799999999</v>
      </c>
      <c r="I40" s="2">
        <f t="shared" si="5"/>
        <v>1243391.9499999997</v>
      </c>
      <c r="K40" s="4">
        <v>2.1999999999999999E-2</v>
      </c>
      <c r="M40" s="2">
        <f t="shared" si="6"/>
        <v>27354.62</v>
      </c>
    </row>
    <row r="41" spans="1:13">
      <c r="A41" s="2" t="s">
        <v>73</v>
      </c>
      <c r="C41" s="2">
        <f t="shared" si="7"/>
        <v>1245721.8799999999</v>
      </c>
      <c r="E41" s="2"/>
      <c r="G41" s="2">
        <f t="shared" si="4"/>
        <v>1245721.8799999999</v>
      </c>
      <c r="I41" s="2">
        <f t="shared" si="5"/>
        <v>1245721.8799999999</v>
      </c>
      <c r="K41" s="4">
        <v>2.1999999999999999E-2</v>
      </c>
      <c r="M41" s="2">
        <f t="shared" si="6"/>
        <v>27405.88</v>
      </c>
    </row>
    <row r="42" spans="1:13">
      <c r="A42" s="2" t="s">
        <v>96</v>
      </c>
      <c r="C42" s="2">
        <f t="shared" si="7"/>
        <v>1245721.8799999999</v>
      </c>
      <c r="E42" s="2"/>
      <c r="G42" s="2">
        <f t="shared" si="4"/>
        <v>1245721.8799999999</v>
      </c>
      <c r="I42" s="2">
        <f t="shared" si="5"/>
        <v>1245721.8799999999</v>
      </c>
      <c r="K42" s="4">
        <v>2.3E-2</v>
      </c>
      <c r="M42" s="2">
        <f t="shared" si="6"/>
        <v>28651.599999999999</v>
      </c>
    </row>
    <row r="43" spans="1:13">
      <c r="A43" s="2" t="s">
        <v>97</v>
      </c>
      <c r="C43" s="2">
        <f t="shared" si="7"/>
        <v>1245721.8799999999</v>
      </c>
      <c r="E43" s="2">
        <v>632588.28</v>
      </c>
      <c r="G43" s="2">
        <f t="shared" si="4"/>
        <v>1878310.16</v>
      </c>
      <c r="I43" s="2">
        <f t="shared" si="5"/>
        <v>1562016.02</v>
      </c>
      <c r="K43" s="4">
        <v>2.3E-2</v>
      </c>
      <c r="M43" s="2">
        <f>ROUND((+I43*K43),2)</f>
        <v>35926.370000000003</v>
      </c>
    </row>
    <row r="44" spans="1:13">
      <c r="A44" s="13" t="s">
        <v>106</v>
      </c>
      <c r="C44" s="2">
        <f t="shared" ref="C44:C46" si="8">G43</f>
        <v>1878310.16</v>
      </c>
      <c r="E44" s="2">
        <v>-966.72</v>
      </c>
      <c r="G44" s="2">
        <f t="shared" ref="G44:G46" si="9">C44+E44</f>
        <v>1877343.44</v>
      </c>
      <c r="I44" s="2">
        <f t="shared" ref="I44:I46" si="10">C44/2+G44/2</f>
        <v>1877826.7999999998</v>
      </c>
      <c r="K44" s="4">
        <v>2.3E-2</v>
      </c>
      <c r="M44" s="2">
        <f>ROUND((+I44*K44),2)</f>
        <v>43190.02</v>
      </c>
    </row>
    <row r="45" spans="1:13">
      <c r="A45" s="13" t="s">
        <v>107</v>
      </c>
      <c r="C45" s="2">
        <f t="shared" si="8"/>
        <v>1877343.44</v>
      </c>
      <c r="E45" s="2"/>
      <c r="G45" s="2">
        <f t="shared" si="9"/>
        <v>1877343.44</v>
      </c>
      <c r="I45" s="2">
        <f t="shared" si="10"/>
        <v>1877343.44</v>
      </c>
      <c r="K45" s="4">
        <v>2.3E-2</v>
      </c>
      <c r="M45" s="2">
        <f>ROUND((+I45*K45),2)</f>
        <v>43178.9</v>
      </c>
    </row>
    <row r="46" spans="1:13">
      <c r="A46" s="13" t="s">
        <v>108</v>
      </c>
      <c r="C46" s="2">
        <f t="shared" si="8"/>
        <v>1877343.44</v>
      </c>
      <c r="E46" s="2"/>
      <c r="G46" s="2">
        <f t="shared" si="9"/>
        <v>1877343.44</v>
      </c>
      <c r="I46" s="2">
        <f t="shared" si="10"/>
        <v>1877343.44</v>
      </c>
      <c r="K46" s="4">
        <v>2.3E-2</v>
      </c>
      <c r="M46" s="2">
        <f>ROUND((+I46*K46),2)/12*4</f>
        <v>14392.966666666667</v>
      </c>
    </row>
    <row r="47" spans="1:13" ht="13.5" thickBot="1">
      <c r="I47" s="3"/>
      <c r="J47" s="2"/>
      <c r="K47" s="2"/>
      <c r="L47" s="2"/>
      <c r="M47" s="7">
        <f>SUM(M8:M46)</f>
        <v>846439.94666666666</v>
      </c>
    </row>
    <row r="48" spans="1:13" ht="13.5" thickTop="1">
      <c r="I48" s="2"/>
      <c r="J48" s="2"/>
      <c r="K48" s="2"/>
      <c r="L48" s="2"/>
      <c r="M48" s="2"/>
    </row>
    <row r="49" spans="1:13">
      <c r="I49" s="2" t="s">
        <v>74</v>
      </c>
      <c r="J49" s="2"/>
      <c r="L49" s="2"/>
      <c r="M49" s="6">
        <f>G46-M47</f>
        <v>1030903.4933333333</v>
      </c>
    </row>
    <row r="50" spans="1:13">
      <c r="A50" s="6"/>
      <c r="B50" s="6"/>
      <c r="C50" s="6"/>
      <c r="D50" s="2"/>
      <c r="E50" s="11"/>
      <c r="F50" s="2"/>
      <c r="G50" s="6"/>
      <c r="H50" s="2"/>
      <c r="I50" s="2" t="s">
        <v>75</v>
      </c>
      <c r="J50" s="2"/>
      <c r="K50" s="2"/>
      <c r="L50" s="2"/>
      <c r="M50" s="2">
        <v>133530.25</v>
      </c>
    </row>
    <row r="51" spans="1:13" ht="13.5" thickBot="1">
      <c r="A51" s="6"/>
      <c r="B51" s="6"/>
      <c r="C51" s="6"/>
      <c r="D51" s="2"/>
      <c r="F51" s="2"/>
      <c r="H51" s="2"/>
      <c r="I51" s="8" t="s">
        <v>78</v>
      </c>
      <c r="J51" s="2"/>
      <c r="K51" s="9" t="str">
        <f>'8211'!K74</f>
        <v>4/30/10</v>
      </c>
      <c r="L51" s="2"/>
      <c r="M51" s="7">
        <f>SUM(M49:M50)</f>
        <v>1164433.7433333332</v>
      </c>
    </row>
    <row r="52" spans="1:13" ht="13.5" thickTop="1">
      <c r="A52" s="6"/>
      <c r="B52" s="6"/>
      <c r="C52" s="6"/>
      <c r="D52" s="2"/>
      <c r="F52" s="2"/>
      <c r="H52" s="2"/>
      <c r="I52" s="8"/>
      <c r="J52" s="2"/>
      <c r="K52" s="9"/>
      <c r="L52" s="2"/>
      <c r="M52" s="12" t="str">
        <f>'8211'!M75</f>
        <v>5/18/10 jla</v>
      </c>
    </row>
  </sheetData>
  <phoneticPr fontId="2" type="noConversion"/>
  <pageMargins left="0.5" right="0.5" top="0.5" bottom="0.75" header="0.5" footer="0.5"/>
  <pageSetup scale="73" orientation="portrait" r:id="rId1"/>
  <headerFooter alignWithMargins="0">
    <oddFooter>&amp;L&amp;Z&amp;F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A1:M43"/>
  <sheetViews>
    <sheetView topLeftCell="A28" workbookViewId="0">
      <selection activeCell="M43" sqref="M43"/>
    </sheetView>
  </sheetViews>
  <sheetFormatPr defaultRowHeight="12.75"/>
  <cols>
    <col min="1" max="1" width="5.140625" style="1" bestFit="1" customWidth="1"/>
    <col min="2" max="2" width="2.85546875" style="1" customWidth="1"/>
    <col min="3" max="3" width="12.28515625" style="1" bestFit="1" customWidth="1"/>
    <col min="4" max="4" width="2" style="1" customWidth="1"/>
    <col min="5" max="5" width="12.28515625" style="1" customWidth="1"/>
    <col min="6" max="6" width="2.28515625" style="1" customWidth="1"/>
    <col min="7" max="7" width="12.28515625" style="1" bestFit="1" customWidth="1"/>
    <col min="8" max="8" width="2.42578125" style="1" customWidth="1"/>
    <col min="9" max="9" width="18.42578125" style="1" bestFit="1" customWidth="1"/>
    <col min="10" max="10" width="2.42578125" style="1" customWidth="1"/>
    <col min="11" max="11" width="7.140625" style="1" bestFit="1" customWidth="1"/>
    <col min="12" max="12" width="2.140625" style="1" customWidth="1"/>
    <col min="13" max="13" width="12.85546875" style="1" customWidth="1"/>
    <col min="14" max="16384" width="9.140625" style="1"/>
  </cols>
  <sheetData>
    <row r="1" spans="1:13">
      <c r="B1" s="2"/>
      <c r="C1" s="2" t="s">
        <v>0</v>
      </c>
      <c r="D1" s="2"/>
      <c r="E1" s="2" t="s">
        <v>99</v>
      </c>
      <c r="F1" s="2"/>
      <c r="G1" s="2"/>
      <c r="H1" s="2"/>
      <c r="I1" s="2"/>
      <c r="J1" s="2"/>
      <c r="K1" s="2" t="s">
        <v>1</v>
      </c>
      <c r="L1" s="2" t="s">
        <v>1</v>
      </c>
      <c r="M1" s="2"/>
    </row>
    <row r="2" spans="1:13">
      <c r="B2" s="2"/>
      <c r="C2" s="2" t="s">
        <v>98</v>
      </c>
      <c r="D2" s="2"/>
      <c r="E2" s="2"/>
      <c r="F2" s="2"/>
      <c r="G2" s="2"/>
      <c r="H2" s="2"/>
      <c r="I2" s="2"/>
      <c r="J2" s="2"/>
      <c r="K2" s="2" t="s">
        <v>1</v>
      </c>
      <c r="L2" s="2"/>
      <c r="M2" s="2"/>
    </row>
    <row r="3" spans="1:13">
      <c r="B3" s="2"/>
      <c r="D3" s="2"/>
      <c r="E3" s="2"/>
      <c r="F3" s="2" t="s">
        <v>1</v>
      </c>
      <c r="G3" s="2" t="s">
        <v>1</v>
      </c>
      <c r="H3" s="2"/>
      <c r="I3" s="2"/>
      <c r="J3" s="2"/>
      <c r="K3" s="2"/>
      <c r="L3" s="2"/>
      <c r="M3" s="2"/>
    </row>
    <row r="4" spans="1:13">
      <c r="A4" s="2" t="s">
        <v>4</v>
      </c>
      <c r="B4" s="2"/>
      <c r="C4" s="3" t="s">
        <v>5</v>
      </c>
      <c r="D4" s="2"/>
      <c r="E4" s="3" t="s">
        <v>6</v>
      </c>
      <c r="F4" s="2"/>
      <c r="G4" s="3" t="s">
        <v>7</v>
      </c>
      <c r="H4" s="2"/>
      <c r="I4" s="3" t="s">
        <v>8</v>
      </c>
      <c r="J4" s="2"/>
      <c r="K4" s="3" t="s">
        <v>9</v>
      </c>
      <c r="L4" s="2"/>
      <c r="M4" s="3" t="s">
        <v>10</v>
      </c>
    </row>
    <row r="5" spans="1:13">
      <c r="A5" s="2" t="s">
        <v>11</v>
      </c>
      <c r="B5" s="2"/>
      <c r="C5" s="3" t="s">
        <v>12</v>
      </c>
      <c r="D5" s="2"/>
      <c r="E5" s="3" t="s">
        <v>13</v>
      </c>
      <c r="F5" s="2"/>
      <c r="G5" s="3" t="s">
        <v>12</v>
      </c>
      <c r="H5" s="2"/>
      <c r="I5" s="3" t="s">
        <v>14</v>
      </c>
      <c r="J5" s="2"/>
      <c r="K5" s="3" t="s">
        <v>15</v>
      </c>
      <c r="L5" s="2"/>
      <c r="M5" s="3" t="s">
        <v>9</v>
      </c>
    </row>
    <row r="6" spans="1:13">
      <c r="A6" s="10" t="s">
        <v>16</v>
      </c>
      <c r="B6" s="2"/>
      <c r="C6" s="10" t="s">
        <v>16</v>
      </c>
      <c r="D6" s="2"/>
      <c r="E6" s="10" t="s">
        <v>16</v>
      </c>
      <c r="F6" s="2"/>
      <c r="G6" s="10" t="s">
        <v>16</v>
      </c>
      <c r="H6" s="2"/>
      <c r="I6" s="10" t="s">
        <v>16</v>
      </c>
      <c r="J6" s="2"/>
      <c r="K6" s="10" t="s">
        <v>16</v>
      </c>
      <c r="L6" s="2"/>
      <c r="M6" s="10" t="s">
        <v>16</v>
      </c>
    </row>
    <row r="7" spans="1:13">
      <c r="A7" s="2"/>
      <c r="B7" s="2"/>
      <c r="C7" s="2"/>
      <c r="D7" s="2"/>
      <c r="E7" s="2" t="s">
        <v>1</v>
      </c>
      <c r="F7" s="2"/>
      <c r="G7" s="2"/>
      <c r="H7" s="2"/>
      <c r="I7" s="2"/>
      <c r="J7" s="2"/>
      <c r="K7" s="2"/>
      <c r="L7" s="2"/>
      <c r="M7" s="2"/>
    </row>
    <row r="8" spans="1:13">
      <c r="A8" s="2" t="s">
        <v>49</v>
      </c>
      <c r="B8" s="2"/>
      <c r="C8" s="2">
        <v>0</v>
      </c>
      <c r="D8" s="2"/>
      <c r="E8" s="2"/>
      <c r="F8" s="2"/>
      <c r="G8" s="2">
        <f t="shared" ref="G8:G34" si="0">C8+E8</f>
        <v>0</v>
      </c>
      <c r="H8" s="2"/>
      <c r="I8" s="2">
        <f t="shared" ref="I8:I34" si="1">C8/2+G8/2</f>
        <v>0</v>
      </c>
      <c r="J8" s="2"/>
      <c r="K8" s="4">
        <v>2.4E-2</v>
      </c>
      <c r="L8" s="2"/>
      <c r="M8" s="2">
        <f t="shared" ref="M8:M33" si="2">ROUND((+I8*K8),2)</f>
        <v>0</v>
      </c>
    </row>
    <row r="9" spans="1:13">
      <c r="A9" s="2" t="s">
        <v>50</v>
      </c>
      <c r="B9" s="2"/>
      <c r="C9" s="2">
        <f t="shared" ref="C9:C34" si="3">G8</f>
        <v>0</v>
      </c>
      <c r="D9" s="2"/>
      <c r="E9" s="2">
        <v>1057522.5</v>
      </c>
      <c r="F9" s="2"/>
      <c r="G9" s="2">
        <f t="shared" si="0"/>
        <v>1057522.5</v>
      </c>
      <c r="H9" s="2"/>
      <c r="I9" s="2">
        <f t="shared" si="1"/>
        <v>528761.25</v>
      </c>
      <c r="J9" s="2"/>
      <c r="K9" s="4">
        <v>2.4E-2</v>
      </c>
      <c r="L9" s="2"/>
      <c r="M9" s="2">
        <f t="shared" si="2"/>
        <v>12690.27</v>
      </c>
    </row>
    <row r="10" spans="1:13">
      <c r="A10" s="2" t="s">
        <v>51</v>
      </c>
      <c r="B10" s="2"/>
      <c r="C10" s="2">
        <f t="shared" si="3"/>
        <v>1057522.5</v>
      </c>
      <c r="D10" s="2"/>
      <c r="E10" s="2"/>
      <c r="F10" s="2"/>
      <c r="G10" s="2">
        <f t="shared" si="0"/>
        <v>1057522.5</v>
      </c>
      <c r="H10" s="2"/>
      <c r="I10" s="2">
        <f t="shared" si="1"/>
        <v>1057522.5</v>
      </c>
      <c r="J10" s="2" t="s">
        <v>1</v>
      </c>
      <c r="K10" s="4">
        <v>2.4E-2</v>
      </c>
      <c r="L10" s="2"/>
      <c r="M10" s="2">
        <f t="shared" si="2"/>
        <v>25380.54</v>
      </c>
    </row>
    <row r="11" spans="1:13">
      <c r="A11" s="2" t="s">
        <v>52</v>
      </c>
      <c r="B11" s="2"/>
      <c r="C11" s="2">
        <f t="shared" si="3"/>
        <v>1057522.5</v>
      </c>
      <c r="D11" s="2"/>
      <c r="E11" s="2"/>
      <c r="F11" s="2"/>
      <c r="G11" s="2">
        <f t="shared" si="0"/>
        <v>1057522.5</v>
      </c>
      <c r="H11" s="2"/>
      <c r="I11" s="2">
        <f t="shared" si="1"/>
        <v>1057522.5</v>
      </c>
      <c r="J11" s="2" t="s">
        <v>1</v>
      </c>
      <c r="K11" s="4">
        <v>2.9000000000000001E-2</v>
      </c>
      <c r="L11" s="2"/>
      <c r="M11" s="2">
        <f t="shared" si="2"/>
        <v>30668.15</v>
      </c>
    </row>
    <row r="12" spans="1:13">
      <c r="A12" s="2" t="s">
        <v>53</v>
      </c>
      <c r="B12" s="2"/>
      <c r="C12" s="2">
        <f t="shared" si="3"/>
        <v>1057522.5</v>
      </c>
      <c r="D12" s="2"/>
      <c r="E12" s="2">
        <v>73670.899999999994</v>
      </c>
      <c r="F12" s="2"/>
      <c r="G12" s="2">
        <f t="shared" si="0"/>
        <v>1131193.3999999999</v>
      </c>
      <c r="H12" s="2"/>
      <c r="I12" s="2">
        <f t="shared" si="1"/>
        <v>1094357.95</v>
      </c>
      <c r="J12" s="2" t="s">
        <v>1</v>
      </c>
      <c r="K12" s="4">
        <v>2.9000000000000001E-2</v>
      </c>
      <c r="L12" s="2"/>
      <c r="M12" s="2">
        <f t="shared" si="2"/>
        <v>31736.38</v>
      </c>
    </row>
    <row r="13" spans="1:13">
      <c r="A13" s="2" t="s">
        <v>54</v>
      </c>
      <c r="B13" s="2"/>
      <c r="C13" s="2">
        <f t="shared" si="3"/>
        <v>1131193.3999999999</v>
      </c>
      <c r="D13" s="2"/>
      <c r="E13" s="2"/>
      <c r="F13" s="2"/>
      <c r="G13" s="2">
        <f t="shared" si="0"/>
        <v>1131193.3999999999</v>
      </c>
      <c r="H13" s="2"/>
      <c r="I13" s="2">
        <f t="shared" si="1"/>
        <v>1131193.3999999999</v>
      </c>
      <c r="J13" s="2" t="s">
        <v>1</v>
      </c>
      <c r="K13" s="4">
        <v>2.9000000000000001E-2</v>
      </c>
      <c r="L13" s="2"/>
      <c r="M13" s="2">
        <f t="shared" si="2"/>
        <v>32804.61</v>
      </c>
    </row>
    <row r="14" spans="1:13">
      <c r="A14" s="2" t="s">
        <v>55</v>
      </c>
      <c r="B14" s="2"/>
      <c r="C14" s="2">
        <f t="shared" si="3"/>
        <v>1131193.3999999999</v>
      </c>
      <c r="D14" s="2"/>
      <c r="E14" s="2"/>
      <c r="F14" s="2"/>
      <c r="G14" s="2">
        <f t="shared" si="0"/>
        <v>1131193.3999999999</v>
      </c>
      <c r="H14" s="2"/>
      <c r="I14" s="2">
        <f t="shared" si="1"/>
        <v>1131193.3999999999</v>
      </c>
      <c r="J14" s="2"/>
      <c r="K14" s="4">
        <v>2.9000000000000001E-2</v>
      </c>
      <c r="L14" s="2"/>
      <c r="M14" s="2">
        <f t="shared" si="2"/>
        <v>32804.61</v>
      </c>
    </row>
    <row r="15" spans="1:13">
      <c r="A15" s="2" t="s">
        <v>56</v>
      </c>
      <c r="B15" s="2"/>
      <c r="C15" s="2">
        <f t="shared" si="3"/>
        <v>1131193.3999999999</v>
      </c>
      <c r="D15" s="2"/>
      <c r="E15" s="2">
        <v>29145.21</v>
      </c>
      <c r="F15" s="2"/>
      <c r="G15" s="2">
        <f t="shared" si="0"/>
        <v>1160338.6099999999</v>
      </c>
      <c r="H15" s="2"/>
      <c r="I15" s="2">
        <f t="shared" si="1"/>
        <v>1145766.0049999999</v>
      </c>
      <c r="J15" s="2" t="s">
        <v>1</v>
      </c>
      <c r="K15" s="4">
        <v>2.6000000000000002E-2</v>
      </c>
      <c r="L15" s="2"/>
      <c r="M15" s="2">
        <f t="shared" si="2"/>
        <v>29789.919999999998</v>
      </c>
    </row>
    <row r="16" spans="1:13">
      <c r="A16" s="2" t="s">
        <v>57</v>
      </c>
      <c r="B16" s="2"/>
      <c r="C16" s="2">
        <f t="shared" si="3"/>
        <v>1160338.6099999999</v>
      </c>
      <c r="D16" s="2"/>
      <c r="E16" s="2">
        <v>9698.65</v>
      </c>
      <c r="F16" s="2"/>
      <c r="G16" s="2">
        <f t="shared" si="0"/>
        <v>1170037.2599999998</v>
      </c>
      <c r="H16" s="2"/>
      <c r="I16" s="2">
        <f t="shared" si="1"/>
        <v>1165187.9349999998</v>
      </c>
      <c r="J16" s="2" t="s">
        <v>1</v>
      </c>
      <c r="K16" s="4">
        <v>2.6000000000000002E-2</v>
      </c>
      <c r="L16" s="2"/>
      <c r="M16" s="2">
        <f t="shared" si="2"/>
        <v>30294.89</v>
      </c>
    </row>
    <row r="17" spans="1:13">
      <c r="A17" s="2" t="s">
        <v>58</v>
      </c>
      <c r="B17" s="2"/>
      <c r="C17" s="2">
        <f t="shared" si="3"/>
        <v>1170037.2599999998</v>
      </c>
      <c r="D17" s="2"/>
      <c r="E17" s="2">
        <v>7859.29</v>
      </c>
      <c r="F17" s="2"/>
      <c r="G17" s="2">
        <f t="shared" si="0"/>
        <v>1177896.5499999998</v>
      </c>
      <c r="H17" s="2"/>
      <c r="I17" s="2">
        <f t="shared" si="1"/>
        <v>1173966.9049999998</v>
      </c>
      <c r="J17" s="2" t="s">
        <v>1</v>
      </c>
      <c r="K17" s="4">
        <v>2.6000000000000002E-2</v>
      </c>
      <c r="L17" s="2"/>
      <c r="M17" s="2">
        <f t="shared" si="2"/>
        <v>30523.14</v>
      </c>
    </row>
    <row r="18" spans="1:13">
      <c r="A18" s="2" t="s">
        <v>59</v>
      </c>
      <c r="B18" s="2"/>
      <c r="C18" s="2">
        <f t="shared" si="3"/>
        <v>1177896.5499999998</v>
      </c>
      <c r="D18" s="2"/>
      <c r="E18" s="2"/>
      <c r="F18" s="2"/>
      <c r="G18" s="2">
        <f t="shared" si="0"/>
        <v>1177896.5499999998</v>
      </c>
      <c r="H18" s="2"/>
      <c r="I18" s="2">
        <f t="shared" si="1"/>
        <v>1177896.5499999998</v>
      </c>
      <c r="J18" s="2"/>
      <c r="K18" s="4">
        <v>2.6000000000000002E-2</v>
      </c>
      <c r="L18" s="2"/>
      <c r="M18" s="2">
        <f t="shared" si="2"/>
        <v>30625.31</v>
      </c>
    </row>
    <row r="19" spans="1:13">
      <c r="A19" s="2" t="s">
        <v>60</v>
      </c>
      <c r="B19" s="2"/>
      <c r="C19" s="2">
        <f t="shared" si="3"/>
        <v>1177896.5499999998</v>
      </c>
      <c r="D19" s="2"/>
      <c r="E19" s="5"/>
      <c r="F19" s="2"/>
      <c r="G19" s="2">
        <f t="shared" si="0"/>
        <v>1177896.5499999998</v>
      </c>
      <c r="H19" s="2"/>
      <c r="I19" s="2">
        <f t="shared" si="1"/>
        <v>1177896.5499999998</v>
      </c>
      <c r="J19" s="2"/>
      <c r="K19" s="4">
        <v>2.6000000000000002E-2</v>
      </c>
      <c r="L19" s="2"/>
      <c r="M19" s="2">
        <f t="shared" si="2"/>
        <v>30625.31</v>
      </c>
    </row>
    <row r="20" spans="1:13">
      <c r="A20" s="2" t="s">
        <v>61</v>
      </c>
      <c r="B20" s="2"/>
      <c r="C20" s="2">
        <f t="shared" si="3"/>
        <v>1177896.5499999998</v>
      </c>
      <c r="D20" s="2"/>
      <c r="E20" s="2"/>
      <c r="F20" s="2"/>
      <c r="G20" s="2">
        <f t="shared" si="0"/>
        <v>1177896.5499999998</v>
      </c>
      <c r="H20" s="2"/>
      <c r="I20" s="2">
        <f t="shared" si="1"/>
        <v>1177896.5499999998</v>
      </c>
      <c r="J20" s="2" t="s">
        <v>1</v>
      </c>
      <c r="K20" s="4">
        <v>2.6000000000000002E-2</v>
      </c>
      <c r="L20" s="2"/>
      <c r="M20" s="2">
        <f t="shared" si="2"/>
        <v>30625.31</v>
      </c>
    </row>
    <row r="21" spans="1:13">
      <c r="A21" s="2" t="s">
        <v>62</v>
      </c>
      <c r="B21" s="2"/>
      <c r="C21" s="2">
        <f t="shared" si="3"/>
        <v>1177896.5499999998</v>
      </c>
      <c r="D21" s="2"/>
      <c r="E21" s="2"/>
      <c r="F21" s="2"/>
      <c r="G21" s="2">
        <f t="shared" si="0"/>
        <v>1177896.5499999998</v>
      </c>
      <c r="H21" s="2"/>
      <c r="I21" s="2">
        <f t="shared" si="1"/>
        <v>1177896.5499999998</v>
      </c>
      <c r="J21" s="2"/>
      <c r="K21" s="4">
        <v>2.3E-2</v>
      </c>
      <c r="L21" s="2"/>
      <c r="M21" s="2">
        <f t="shared" si="2"/>
        <v>27091.62</v>
      </c>
    </row>
    <row r="22" spans="1:13">
      <c r="A22" s="2" t="s">
        <v>63</v>
      </c>
      <c r="B22" s="2"/>
      <c r="C22" s="2">
        <f t="shared" si="3"/>
        <v>1177896.5499999998</v>
      </c>
      <c r="D22" s="2"/>
      <c r="E22" s="2">
        <v>90865.7</v>
      </c>
      <c r="F22" s="2"/>
      <c r="G22" s="2">
        <f t="shared" si="0"/>
        <v>1268762.2499999998</v>
      </c>
      <c r="H22" s="2"/>
      <c r="I22" s="2">
        <f t="shared" si="1"/>
        <v>1223329.3999999999</v>
      </c>
      <c r="J22" s="2"/>
      <c r="K22" s="4">
        <v>2.3E-2</v>
      </c>
      <c r="L22" s="2"/>
      <c r="M22" s="2">
        <f t="shared" si="2"/>
        <v>28136.58</v>
      </c>
    </row>
    <row r="23" spans="1:13">
      <c r="A23" s="2" t="s">
        <v>64</v>
      </c>
      <c r="B23" s="2"/>
      <c r="C23" s="2">
        <f t="shared" si="3"/>
        <v>1268762.2499999998</v>
      </c>
      <c r="D23" s="2"/>
      <c r="E23" s="2"/>
      <c r="F23" s="2"/>
      <c r="G23" s="2">
        <f t="shared" si="0"/>
        <v>1268762.2499999998</v>
      </c>
      <c r="H23" s="2"/>
      <c r="I23" s="2">
        <f t="shared" si="1"/>
        <v>1268762.2499999998</v>
      </c>
      <c r="J23" s="2"/>
      <c r="K23" s="4">
        <v>2.3E-2</v>
      </c>
      <c r="L23" s="2"/>
      <c r="M23" s="2">
        <f t="shared" si="2"/>
        <v>29181.53</v>
      </c>
    </row>
    <row r="24" spans="1:13">
      <c r="A24" s="2" t="s">
        <v>65</v>
      </c>
      <c r="B24" s="2"/>
      <c r="C24" s="2">
        <f t="shared" si="3"/>
        <v>1268762.2499999998</v>
      </c>
      <c r="D24" s="2"/>
      <c r="E24" s="2"/>
      <c r="F24" s="2"/>
      <c r="G24" s="2">
        <f t="shared" si="0"/>
        <v>1268762.2499999998</v>
      </c>
      <c r="H24" s="2"/>
      <c r="I24" s="2">
        <f t="shared" si="1"/>
        <v>1268762.2499999998</v>
      </c>
      <c r="J24" s="2"/>
      <c r="K24" s="4">
        <v>2.3E-2</v>
      </c>
      <c r="L24" s="2"/>
      <c r="M24" s="2">
        <f t="shared" si="2"/>
        <v>29181.53</v>
      </c>
    </row>
    <row r="25" spans="1:13">
      <c r="A25" s="2" t="s">
        <v>66</v>
      </c>
      <c r="B25" s="2"/>
      <c r="C25" s="2">
        <f t="shared" si="3"/>
        <v>1268762.2499999998</v>
      </c>
      <c r="D25" s="2"/>
      <c r="E25" s="2"/>
      <c r="F25" s="2"/>
      <c r="G25" s="2">
        <f t="shared" si="0"/>
        <v>1268762.2499999998</v>
      </c>
      <c r="H25" s="2"/>
      <c r="I25" s="2">
        <f t="shared" si="1"/>
        <v>1268762.2499999998</v>
      </c>
      <c r="J25" s="2"/>
      <c r="K25" s="4">
        <v>2.4E-2</v>
      </c>
      <c r="L25" s="2"/>
      <c r="M25" s="2">
        <f t="shared" si="2"/>
        <v>30450.29</v>
      </c>
    </row>
    <row r="26" spans="1:13">
      <c r="A26" s="2" t="s">
        <v>67</v>
      </c>
      <c r="B26" s="2"/>
      <c r="C26" s="2">
        <f t="shared" si="3"/>
        <v>1268762.2499999998</v>
      </c>
      <c r="D26" s="2"/>
      <c r="E26" s="2">
        <v>-1532.33</v>
      </c>
      <c r="F26" s="2"/>
      <c r="G26" s="2">
        <f t="shared" si="0"/>
        <v>1267229.9199999997</v>
      </c>
      <c r="H26" s="2"/>
      <c r="I26" s="2">
        <f t="shared" si="1"/>
        <v>1267996.0849999997</v>
      </c>
      <c r="J26" s="2"/>
      <c r="K26" s="4">
        <v>2.4E-2</v>
      </c>
      <c r="L26" s="2"/>
      <c r="M26" s="2">
        <f t="shared" si="2"/>
        <v>30431.91</v>
      </c>
    </row>
    <row r="27" spans="1:13">
      <c r="A27" s="2" t="s">
        <v>68</v>
      </c>
      <c r="B27" s="2"/>
      <c r="C27" s="2">
        <f t="shared" si="3"/>
        <v>1267229.9199999997</v>
      </c>
      <c r="D27" s="2"/>
      <c r="E27" s="2">
        <v>18701.37</v>
      </c>
      <c r="F27" s="2"/>
      <c r="G27" s="2">
        <f t="shared" si="0"/>
        <v>1285931.2899999998</v>
      </c>
      <c r="H27" s="2"/>
      <c r="I27" s="2">
        <f t="shared" si="1"/>
        <v>1276580.6049999997</v>
      </c>
      <c r="J27" s="2"/>
      <c r="K27" s="4">
        <v>2.4E-2</v>
      </c>
      <c r="L27" s="2"/>
      <c r="M27" s="2">
        <f t="shared" si="2"/>
        <v>30637.93</v>
      </c>
    </row>
    <row r="28" spans="1:13">
      <c r="A28" s="2" t="s">
        <v>69</v>
      </c>
      <c r="B28" s="2"/>
      <c r="C28" s="2">
        <f t="shared" si="3"/>
        <v>1285931.2899999998</v>
      </c>
      <c r="D28" s="2"/>
      <c r="E28" s="2">
        <v>12917.33</v>
      </c>
      <c r="F28" s="2"/>
      <c r="G28" s="2">
        <f t="shared" si="0"/>
        <v>1298848.6199999999</v>
      </c>
      <c r="H28" s="2"/>
      <c r="I28" s="2">
        <f t="shared" si="1"/>
        <v>1292389.9549999998</v>
      </c>
      <c r="K28" s="4">
        <v>2.4E-2</v>
      </c>
      <c r="M28" s="2">
        <f t="shared" si="2"/>
        <v>31017.360000000001</v>
      </c>
    </row>
    <row r="29" spans="1:13">
      <c r="A29" s="2" t="s">
        <v>70</v>
      </c>
      <c r="B29" s="6"/>
      <c r="C29" s="2">
        <f t="shared" si="3"/>
        <v>1298848.6199999999</v>
      </c>
      <c r="D29" s="2"/>
      <c r="E29" s="2"/>
      <c r="F29" s="2"/>
      <c r="G29" s="2">
        <f t="shared" si="0"/>
        <v>1298848.6199999999</v>
      </c>
      <c r="H29" s="2"/>
      <c r="I29" s="2">
        <f t="shared" si="1"/>
        <v>1298848.6199999999</v>
      </c>
      <c r="K29" s="4">
        <v>2.1999999999999999E-2</v>
      </c>
      <c r="M29" s="2">
        <f t="shared" si="2"/>
        <v>28574.67</v>
      </c>
    </row>
    <row r="30" spans="1:13">
      <c r="A30" s="2" t="s">
        <v>71</v>
      </c>
      <c r="B30" s="6"/>
      <c r="C30" s="2">
        <f t="shared" si="3"/>
        <v>1298848.6199999999</v>
      </c>
      <c r="D30" s="2"/>
      <c r="E30" s="2">
        <v>26825.05</v>
      </c>
      <c r="F30" s="2"/>
      <c r="G30" s="2">
        <f t="shared" si="0"/>
        <v>1325673.67</v>
      </c>
      <c r="H30" s="2"/>
      <c r="I30" s="2">
        <f t="shared" si="1"/>
        <v>1312261.145</v>
      </c>
      <c r="K30" s="4">
        <v>2.1999999999999999E-2</v>
      </c>
      <c r="M30" s="2">
        <f t="shared" si="2"/>
        <v>28869.75</v>
      </c>
    </row>
    <row r="31" spans="1:13">
      <c r="A31" s="2" t="s">
        <v>72</v>
      </c>
      <c r="C31" s="2">
        <f t="shared" si="3"/>
        <v>1325673.67</v>
      </c>
      <c r="E31" s="2"/>
      <c r="G31" s="2">
        <f t="shared" si="0"/>
        <v>1325673.67</v>
      </c>
      <c r="I31" s="2">
        <f t="shared" si="1"/>
        <v>1325673.67</v>
      </c>
      <c r="K31" s="4">
        <v>2.1999999999999999E-2</v>
      </c>
      <c r="M31" s="2">
        <f t="shared" si="2"/>
        <v>29164.82</v>
      </c>
    </row>
    <row r="32" spans="1:13">
      <c r="A32" s="2" t="s">
        <v>73</v>
      </c>
      <c r="C32" s="2">
        <f t="shared" si="3"/>
        <v>1325673.67</v>
      </c>
      <c r="E32" s="2">
        <v>10444.120000000001</v>
      </c>
      <c r="G32" s="2">
        <f t="shared" si="0"/>
        <v>1336117.79</v>
      </c>
      <c r="I32" s="2">
        <f t="shared" si="1"/>
        <v>1330895.73</v>
      </c>
      <c r="K32" s="4">
        <v>2.1999999999999999E-2</v>
      </c>
      <c r="M32" s="2">
        <f t="shared" si="2"/>
        <v>29279.71</v>
      </c>
    </row>
    <row r="33" spans="1:13">
      <c r="A33" s="2" t="s">
        <v>96</v>
      </c>
      <c r="C33" s="2">
        <f t="shared" si="3"/>
        <v>1336117.79</v>
      </c>
      <c r="E33" s="2">
        <v>7508.33</v>
      </c>
      <c r="G33" s="2">
        <f t="shared" si="0"/>
        <v>1343626.12</v>
      </c>
      <c r="I33" s="2">
        <f t="shared" si="1"/>
        <v>1339871.9550000001</v>
      </c>
      <c r="K33" s="4">
        <v>2.3E-2</v>
      </c>
      <c r="M33" s="2">
        <f t="shared" si="2"/>
        <v>30817.05</v>
      </c>
    </row>
    <row r="34" spans="1:13">
      <c r="A34" s="2" t="s">
        <v>97</v>
      </c>
      <c r="C34" s="2">
        <f t="shared" si="3"/>
        <v>1343626.12</v>
      </c>
      <c r="E34" s="2">
        <v>223935.2</v>
      </c>
      <c r="G34" s="2">
        <f t="shared" si="0"/>
        <v>1567561.32</v>
      </c>
      <c r="I34" s="2">
        <f t="shared" si="1"/>
        <v>1455593.7200000002</v>
      </c>
      <c r="K34" s="4">
        <v>2.3E-2</v>
      </c>
      <c r="M34" s="6">
        <f>ROUND((+I34*K34),2)</f>
        <v>33478.660000000003</v>
      </c>
    </row>
    <row r="35" spans="1:13">
      <c r="A35" s="13" t="s">
        <v>106</v>
      </c>
      <c r="C35" s="2">
        <f t="shared" ref="C35:C37" si="4">G34</f>
        <v>1567561.32</v>
      </c>
      <c r="E35" s="2">
        <v>611.61</v>
      </c>
      <c r="G35" s="2">
        <f t="shared" ref="G35:G37" si="5">C35+E35</f>
        <v>1568172.9300000002</v>
      </c>
      <c r="I35" s="2">
        <f t="shared" ref="I35:I37" si="6">C35/2+G35/2</f>
        <v>1567867.125</v>
      </c>
      <c r="K35" s="4">
        <v>2.3E-2</v>
      </c>
      <c r="M35" s="6">
        <f>ROUND((+I35*K35),2)</f>
        <v>36060.94</v>
      </c>
    </row>
    <row r="36" spans="1:13">
      <c r="A36" s="13" t="s">
        <v>107</v>
      </c>
      <c r="C36" s="2">
        <f t="shared" si="4"/>
        <v>1568172.9300000002</v>
      </c>
      <c r="E36" s="2"/>
      <c r="G36" s="2">
        <f t="shared" si="5"/>
        <v>1568172.9300000002</v>
      </c>
      <c r="I36" s="2">
        <f t="shared" si="6"/>
        <v>1568172.9300000002</v>
      </c>
      <c r="K36" s="4">
        <v>2.3E-2</v>
      </c>
      <c r="M36" s="6">
        <f>ROUND((+I36*K36),2)</f>
        <v>36067.980000000003</v>
      </c>
    </row>
    <row r="37" spans="1:13">
      <c r="A37" s="13" t="s">
        <v>108</v>
      </c>
      <c r="C37" s="2">
        <f t="shared" si="4"/>
        <v>1568172.9300000002</v>
      </c>
      <c r="E37" s="2"/>
      <c r="G37" s="2">
        <f t="shared" si="5"/>
        <v>1568172.9300000002</v>
      </c>
      <c r="I37" s="2">
        <f t="shared" si="6"/>
        <v>1568172.9300000002</v>
      </c>
      <c r="K37" s="4">
        <v>2.3E-2</v>
      </c>
      <c r="M37" s="15">
        <f>ROUND((+I37*K37),2)/12*4</f>
        <v>12022.660000000002</v>
      </c>
    </row>
    <row r="38" spans="1:13">
      <c r="I38" s="3"/>
      <c r="J38" s="2"/>
      <c r="K38" s="2"/>
      <c r="L38" s="2"/>
      <c r="M38" s="6">
        <f>SUM(M8:M37)</f>
        <v>849033.43</v>
      </c>
    </row>
    <row r="39" spans="1:13">
      <c r="I39" s="2"/>
      <c r="J39" s="2"/>
      <c r="K39" s="2"/>
      <c r="L39" s="2"/>
      <c r="M39" s="2"/>
    </row>
    <row r="40" spans="1:13">
      <c r="I40" s="2" t="s">
        <v>74</v>
      </c>
      <c r="J40" s="2"/>
      <c r="L40" s="2"/>
      <c r="M40" s="6">
        <f>G37-M38</f>
        <v>719139.50000000012</v>
      </c>
    </row>
    <row r="41" spans="1:13">
      <c r="A41" s="6"/>
      <c r="B41" s="6"/>
      <c r="C41" s="6"/>
      <c r="D41" s="2"/>
      <c r="E41" s="11"/>
      <c r="F41" s="2"/>
      <c r="G41" s="6"/>
      <c r="H41" s="2"/>
      <c r="I41" s="2" t="s">
        <v>75</v>
      </c>
      <c r="J41" s="2"/>
      <c r="K41" s="2"/>
      <c r="L41" s="2"/>
      <c r="M41" s="2">
        <v>99213.440000000002</v>
      </c>
    </row>
    <row r="42" spans="1:13" ht="13.5" thickBot="1">
      <c r="A42" s="6"/>
      <c r="B42" s="6"/>
      <c r="C42" s="6"/>
      <c r="D42" s="2"/>
      <c r="F42" s="2"/>
      <c r="H42" s="2"/>
      <c r="I42" s="8" t="s">
        <v>78</v>
      </c>
      <c r="J42" s="2"/>
      <c r="K42" s="9" t="str">
        <f>'8211'!K74</f>
        <v>4/30/10</v>
      </c>
      <c r="L42" s="2"/>
      <c r="M42" s="7">
        <f>SUM(M40:M41)</f>
        <v>818352.94000000018</v>
      </c>
    </row>
    <row r="43" spans="1:13" ht="13.5" thickTop="1">
      <c r="A43" s="6"/>
      <c r="B43" s="6"/>
      <c r="C43" s="6"/>
      <c r="D43" s="2"/>
      <c r="F43" s="2"/>
      <c r="H43" s="2"/>
      <c r="I43" s="8"/>
      <c r="J43" s="2"/>
      <c r="K43" s="9"/>
      <c r="L43" s="2"/>
      <c r="M43" s="12" t="str">
        <f>'8211'!M75</f>
        <v>5/18/10 jla</v>
      </c>
    </row>
  </sheetData>
  <phoneticPr fontId="2" type="noConversion"/>
  <pageMargins left="0.5" right="0.5" top="0.5" bottom="0.75" header="0.5" footer="0.5"/>
  <pageSetup scale="73" orientation="portrait" r:id="rId1"/>
  <headerFooter alignWithMargins="0">
    <oddFooter>&amp;L&amp;Z&amp;F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A1:M45"/>
  <sheetViews>
    <sheetView topLeftCell="A31" workbookViewId="0">
      <selection activeCell="M40" sqref="M40"/>
    </sheetView>
  </sheetViews>
  <sheetFormatPr defaultRowHeight="12.75"/>
  <cols>
    <col min="1" max="1" width="5.140625" style="1" bestFit="1" customWidth="1"/>
    <col min="2" max="2" width="2.85546875" style="1" customWidth="1"/>
    <col min="3" max="3" width="12.28515625" style="1" bestFit="1" customWidth="1"/>
    <col min="4" max="4" width="2" style="1" customWidth="1"/>
    <col min="5" max="5" width="12.28515625" style="1" customWidth="1"/>
    <col min="6" max="6" width="2.28515625" style="1" customWidth="1"/>
    <col min="7" max="7" width="12.28515625" style="1" bestFit="1" customWidth="1"/>
    <col min="8" max="8" width="2.42578125" style="1" customWidth="1"/>
    <col min="9" max="9" width="18.42578125" style="1" bestFit="1" customWidth="1"/>
    <col min="10" max="10" width="2.42578125" style="1" customWidth="1"/>
    <col min="11" max="11" width="7.140625" style="1" bestFit="1" customWidth="1"/>
    <col min="12" max="12" width="2.140625" style="1" customWidth="1"/>
    <col min="13" max="13" width="12.85546875" style="1" customWidth="1"/>
    <col min="14" max="16384" width="9.140625" style="1"/>
  </cols>
  <sheetData>
    <row r="1" spans="1:13">
      <c r="B1" s="2"/>
      <c r="C1" s="2" t="s">
        <v>0</v>
      </c>
      <c r="D1" s="2"/>
      <c r="E1" s="2" t="s">
        <v>101</v>
      </c>
      <c r="F1" s="2"/>
      <c r="G1" s="2"/>
      <c r="H1" s="2"/>
      <c r="I1" s="2"/>
      <c r="J1" s="2"/>
      <c r="K1" s="2" t="s">
        <v>1</v>
      </c>
      <c r="L1" s="2" t="s">
        <v>1</v>
      </c>
      <c r="M1" s="2"/>
    </row>
    <row r="2" spans="1:13">
      <c r="B2" s="2"/>
      <c r="C2" s="2" t="s">
        <v>100</v>
      </c>
      <c r="D2" s="2"/>
      <c r="E2" s="2"/>
      <c r="F2" s="2"/>
      <c r="G2" s="2"/>
      <c r="H2" s="2"/>
      <c r="I2" s="2"/>
      <c r="J2" s="2"/>
      <c r="K2" s="2" t="s">
        <v>1</v>
      </c>
      <c r="L2" s="2"/>
      <c r="M2" s="2"/>
    </row>
    <row r="3" spans="1:13">
      <c r="B3" s="2"/>
      <c r="D3" s="2"/>
      <c r="E3" s="2"/>
      <c r="F3" s="2" t="s">
        <v>1</v>
      </c>
      <c r="G3" s="2" t="s">
        <v>1</v>
      </c>
      <c r="H3" s="2"/>
      <c r="I3" s="2"/>
      <c r="J3" s="2"/>
      <c r="K3" s="2"/>
      <c r="L3" s="2"/>
      <c r="M3" s="2"/>
    </row>
    <row r="4" spans="1:13">
      <c r="A4" s="2" t="s">
        <v>4</v>
      </c>
      <c r="B4" s="2"/>
      <c r="C4" s="3" t="s">
        <v>5</v>
      </c>
      <c r="D4" s="2"/>
      <c r="E4" s="3" t="s">
        <v>6</v>
      </c>
      <c r="F4" s="2"/>
      <c r="G4" s="3" t="s">
        <v>7</v>
      </c>
      <c r="H4" s="2"/>
      <c r="I4" s="3" t="s">
        <v>8</v>
      </c>
      <c r="J4" s="2"/>
      <c r="K4" s="3" t="s">
        <v>9</v>
      </c>
      <c r="L4" s="2"/>
      <c r="M4" s="3" t="s">
        <v>10</v>
      </c>
    </row>
    <row r="5" spans="1:13">
      <c r="A5" s="2" t="s">
        <v>11</v>
      </c>
      <c r="B5" s="2"/>
      <c r="C5" s="3" t="s">
        <v>12</v>
      </c>
      <c r="D5" s="2"/>
      <c r="E5" s="3" t="s">
        <v>13</v>
      </c>
      <c r="F5" s="2"/>
      <c r="G5" s="3" t="s">
        <v>12</v>
      </c>
      <c r="H5" s="2"/>
      <c r="I5" s="3" t="s">
        <v>14</v>
      </c>
      <c r="J5" s="2"/>
      <c r="K5" s="3" t="s">
        <v>15</v>
      </c>
      <c r="L5" s="2"/>
      <c r="M5" s="3" t="s">
        <v>9</v>
      </c>
    </row>
    <row r="6" spans="1:13">
      <c r="A6" s="10" t="s">
        <v>16</v>
      </c>
      <c r="B6" s="2"/>
      <c r="C6" s="10" t="s">
        <v>16</v>
      </c>
      <c r="D6" s="2"/>
      <c r="E6" s="10" t="s">
        <v>16</v>
      </c>
      <c r="F6" s="2"/>
      <c r="G6" s="10" t="s">
        <v>16</v>
      </c>
      <c r="H6" s="2"/>
      <c r="I6" s="10" t="s">
        <v>16</v>
      </c>
      <c r="J6" s="2"/>
      <c r="K6" s="10" t="s">
        <v>16</v>
      </c>
      <c r="L6" s="2"/>
      <c r="M6" s="10" t="s">
        <v>16</v>
      </c>
    </row>
    <row r="7" spans="1:13">
      <c r="A7" s="2"/>
      <c r="B7" s="2"/>
      <c r="C7" s="2"/>
      <c r="D7" s="2"/>
      <c r="E7" s="2" t="s">
        <v>1</v>
      </c>
      <c r="F7" s="2"/>
      <c r="G7" s="2"/>
      <c r="H7" s="2"/>
      <c r="I7" s="2"/>
      <c r="J7" s="2"/>
      <c r="K7" s="2"/>
      <c r="L7" s="2"/>
      <c r="M7" s="2"/>
    </row>
    <row r="8" spans="1:13">
      <c r="A8" s="2" t="s">
        <v>47</v>
      </c>
      <c r="B8" s="2"/>
      <c r="C8" s="2">
        <v>0</v>
      </c>
      <c r="D8" s="2"/>
      <c r="E8" s="2"/>
      <c r="F8" s="2"/>
      <c r="G8" s="2">
        <f>C8+E8</f>
        <v>0</v>
      </c>
      <c r="H8" s="2"/>
      <c r="I8" s="2">
        <f>C8/2+G8/2</f>
        <v>0</v>
      </c>
      <c r="J8" s="2"/>
      <c r="K8" s="4">
        <v>2.4E-2</v>
      </c>
      <c r="L8" s="2"/>
      <c r="M8" s="2">
        <f>ROUND((+I8*K8),2)</f>
        <v>0</v>
      </c>
    </row>
    <row r="9" spans="1:13">
      <c r="A9" s="2" t="s">
        <v>48</v>
      </c>
      <c r="B9" s="2"/>
      <c r="C9" s="2">
        <f>G8</f>
        <v>0</v>
      </c>
      <c r="D9" s="2"/>
      <c r="E9" s="2">
        <v>446841.65</v>
      </c>
      <c r="F9" s="2"/>
      <c r="G9" s="2">
        <f t="shared" ref="G9:G36" si="0">C9+E9</f>
        <v>446841.65</v>
      </c>
      <c r="H9" s="2"/>
      <c r="I9" s="2">
        <f t="shared" ref="I9:I36" si="1">C9/2+G9/2</f>
        <v>223420.82500000001</v>
      </c>
      <c r="J9" s="2"/>
      <c r="K9" s="4">
        <v>2.4E-2</v>
      </c>
      <c r="L9" s="2"/>
      <c r="M9" s="2">
        <f t="shared" ref="M9:M35" si="2">ROUND((+I9*K9),2)</f>
        <v>5362.1</v>
      </c>
    </row>
    <row r="10" spans="1:13">
      <c r="A10" s="2" t="s">
        <v>49</v>
      </c>
      <c r="B10" s="2"/>
      <c r="C10" s="2">
        <f t="shared" ref="C10:C36" si="3">G9</f>
        <v>446841.65</v>
      </c>
      <c r="D10" s="2"/>
      <c r="E10" s="2">
        <v>1969.51</v>
      </c>
      <c r="F10" s="2"/>
      <c r="G10" s="2">
        <f t="shared" si="0"/>
        <v>448811.16000000003</v>
      </c>
      <c r="H10" s="2"/>
      <c r="I10" s="2">
        <f t="shared" si="1"/>
        <v>447826.40500000003</v>
      </c>
      <c r="J10" s="2"/>
      <c r="K10" s="4">
        <v>2.4E-2</v>
      </c>
      <c r="L10" s="2"/>
      <c r="M10" s="2">
        <f t="shared" si="2"/>
        <v>10747.83</v>
      </c>
    </row>
    <row r="11" spans="1:13">
      <c r="A11" s="2" t="s">
        <v>50</v>
      </c>
      <c r="B11" s="2"/>
      <c r="C11" s="2">
        <f t="shared" si="3"/>
        <v>448811.16000000003</v>
      </c>
      <c r="D11" s="2"/>
      <c r="E11" s="2">
        <v>20726.25</v>
      </c>
      <c r="F11" s="2"/>
      <c r="G11" s="2">
        <f t="shared" si="0"/>
        <v>469537.41000000003</v>
      </c>
      <c r="H11" s="2"/>
      <c r="I11" s="2">
        <f t="shared" si="1"/>
        <v>459174.28500000003</v>
      </c>
      <c r="J11" s="2"/>
      <c r="K11" s="4">
        <v>2.4E-2</v>
      </c>
      <c r="L11" s="2"/>
      <c r="M11" s="2">
        <f t="shared" si="2"/>
        <v>11020.18</v>
      </c>
    </row>
    <row r="12" spans="1:13">
      <c r="A12" s="2" t="s">
        <v>51</v>
      </c>
      <c r="B12" s="2"/>
      <c r="C12" s="2">
        <f t="shared" si="3"/>
        <v>469537.41000000003</v>
      </c>
      <c r="D12" s="2"/>
      <c r="E12" s="2">
        <v>374</v>
      </c>
      <c r="F12" s="2"/>
      <c r="G12" s="2">
        <f t="shared" si="0"/>
        <v>469911.41000000003</v>
      </c>
      <c r="H12" s="2"/>
      <c r="I12" s="2">
        <f t="shared" si="1"/>
        <v>469724.41000000003</v>
      </c>
      <c r="J12" s="2" t="s">
        <v>1</v>
      </c>
      <c r="K12" s="4">
        <v>2.4E-2</v>
      </c>
      <c r="L12" s="2"/>
      <c r="M12" s="2">
        <f t="shared" si="2"/>
        <v>11273.39</v>
      </c>
    </row>
    <row r="13" spans="1:13">
      <c r="A13" s="2" t="s">
        <v>52</v>
      </c>
      <c r="B13" s="2"/>
      <c r="C13" s="2">
        <f t="shared" si="3"/>
        <v>469911.41000000003</v>
      </c>
      <c r="D13" s="2"/>
      <c r="E13" s="2">
        <v>1357.37</v>
      </c>
      <c r="F13" s="2"/>
      <c r="G13" s="2">
        <f t="shared" si="0"/>
        <v>471268.78</v>
      </c>
      <c r="H13" s="2"/>
      <c r="I13" s="2">
        <f t="shared" si="1"/>
        <v>470590.09500000003</v>
      </c>
      <c r="J13" s="2" t="s">
        <v>1</v>
      </c>
      <c r="K13" s="4">
        <v>2.9000000000000001E-2</v>
      </c>
      <c r="L13" s="2"/>
      <c r="M13" s="2">
        <f t="shared" si="2"/>
        <v>13647.11</v>
      </c>
    </row>
    <row r="14" spans="1:13">
      <c r="A14" s="2" t="s">
        <v>53</v>
      </c>
      <c r="B14" s="2"/>
      <c r="C14" s="2">
        <f t="shared" si="3"/>
        <v>471268.78</v>
      </c>
      <c r="D14" s="2"/>
      <c r="E14" s="2"/>
      <c r="F14" s="2"/>
      <c r="G14" s="2">
        <f t="shared" si="0"/>
        <v>471268.78</v>
      </c>
      <c r="H14" s="2"/>
      <c r="I14" s="2">
        <f t="shared" si="1"/>
        <v>471268.78</v>
      </c>
      <c r="J14" s="2" t="s">
        <v>1</v>
      </c>
      <c r="K14" s="4">
        <v>2.9000000000000001E-2</v>
      </c>
      <c r="L14" s="2"/>
      <c r="M14" s="2">
        <f t="shared" si="2"/>
        <v>13666.79</v>
      </c>
    </row>
    <row r="15" spans="1:13">
      <c r="A15" s="2" t="s">
        <v>54</v>
      </c>
      <c r="B15" s="2"/>
      <c r="C15" s="2">
        <f t="shared" si="3"/>
        <v>471268.78</v>
      </c>
      <c r="D15" s="2"/>
      <c r="E15" s="2"/>
      <c r="F15" s="2"/>
      <c r="G15" s="2">
        <f t="shared" si="0"/>
        <v>471268.78</v>
      </c>
      <c r="H15" s="2"/>
      <c r="I15" s="2">
        <f t="shared" si="1"/>
        <v>471268.78</v>
      </c>
      <c r="J15" s="2" t="s">
        <v>1</v>
      </c>
      <c r="K15" s="4">
        <v>2.9000000000000001E-2</v>
      </c>
      <c r="L15" s="2"/>
      <c r="M15" s="2">
        <f t="shared" si="2"/>
        <v>13666.79</v>
      </c>
    </row>
    <row r="16" spans="1:13">
      <c r="A16" s="2" t="s">
        <v>55</v>
      </c>
      <c r="B16" s="2"/>
      <c r="C16" s="2">
        <f t="shared" si="3"/>
        <v>471268.78</v>
      </c>
      <c r="D16" s="2"/>
      <c r="E16" s="2"/>
      <c r="F16" s="2"/>
      <c r="G16" s="2">
        <f t="shared" si="0"/>
        <v>471268.78</v>
      </c>
      <c r="H16" s="2"/>
      <c r="I16" s="2">
        <f t="shared" si="1"/>
        <v>471268.78</v>
      </c>
      <c r="J16" s="2"/>
      <c r="K16" s="4">
        <v>2.9000000000000001E-2</v>
      </c>
      <c r="L16" s="2"/>
      <c r="M16" s="2">
        <f t="shared" si="2"/>
        <v>13666.79</v>
      </c>
    </row>
    <row r="17" spans="1:13">
      <c r="A17" s="2" t="s">
        <v>56</v>
      </c>
      <c r="B17" s="2"/>
      <c r="C17" s="2">
        <f t="shared" si="3"/>
        <v>471268.78</v>
      </c>
      <c r="D17" s="2"/>
      <c r="E17" s="2">
        <v>9983.36</v>
      </c>
      <c r="F17" s="2"/>
      <c r="G17" s="2">
        <f t="shared" si="0"/>
        <v>481252.14</v>
      </c>
      <c r="H17" s="2"/>
      <c r="I17" s="2">
        <f t="shared" si="1"/>
        <v>476260.46</v>
      </c>
      <c r="J17" s="2" t="s">
        <v>1</v>
      </c>
      <c r="K17" s="4">
        <v>2.6000000000000002E-2</v>
      </c>
      <c r="L17" s="2"/>
      <c r="M17" s="2">
        <f t="shared" si="2"/>
        <v>12382.77</v>
      </c>
    </row>
    <row r="18" spans="1:13">
      <c r="A18" s="2" t="s">
        <v>57</v>
      </c>
      <c r="B18" s="2"/>
      <c r="C18" s="2">
        <f t="shared" si="3"/>
        <v>481252.14</v>
      </c>
      <c r="D18" s="2"/>
      <c r="E18" s="2">
        <v>-6841.98</v>
      </c>
      <c r="F18" s="2"/>
      <c r="G18" s="2">
        <f t="shared" si="0"/>
        <v>474410.16000000003</v>
      </c>
      <c r="H18" s="2"/>
      <c r="I18" s="2">
        <f t="shared" si="1"/>
        <v>477831.15</v>
      </c>
      <c r="J18" s="2" t="s">
        <v>1</v>
      </c>
      <c r="K18" s="4">
        <v>2.6000000000000002E-2</v>
      </c>
      <c r="L18" s="2"/>
      <c r="M18" s="2">
        <f t="shared" si="2"/>
        <v>12423.61</v>
      </c>
    </row>
    <row r="19" spans="1:13">
      <c r="A19" s="2" t="s">
        <v>58</v>
      </c>
      <c r="B19" s="2"/>
      <c r="C19" s="2">
        <f t="shared" si="3"/>
        <v>474410.16000000003</v>
      </c>
      <c r="D19" s="2"/>
      <c r="E19" s="2">
        <v>435468.29</v>
      </c>
      <c r="F19" s="2"/>
      <c r="G19" s="2">
        <f t="shared" si="0"/>
        <v>909878.45</v>
      </c>
      <c r="H19" s="2"/>
      <c r="I19" s="2">
        <f t="shared" si="1"/>
        <v>692144.30499999993</v>
      </c>
      <c r="J19" s="2" t="s">
        <v>1</v>
      </c>
      <c r="K19" s="4">
        <v>2.6000000000000002E-2</v>
      </c>
      <c r="L19" s="2"/>
      <c r="M19" s="2">
        <f t="shared" si="2"/>
        <v>17995.75</v>
      </c>
    </row>
    <row r="20" spans="1:13">
      <c r="A20" s="2" t="s">
        <v>59</v>
      </c>
      <c r="B20" s="2"/>
      <c r="C20" s="2">
        <f t="shared" si="3"/>
        <v>909878.45</v>
      </c>
      <c r="D20" s="2"/>
      <c r="E20" s="2"/>
      <c r="F20" s="2"/>
      <c r="G20" s="2">
        <f t="shared" si="0"/>
        <v>909878.45</v>
      </c>
      <c r="H20" s="2"/>
      <c r="I20" s="2">
        <f t="shared" si="1"/>
        <v>909878.45</v>
      </c>
      <c r="J20" s="2"/>
      <c r="K20" s="4">
        <v>2.6000000000000002E-2</v>
      </c>
      <c r="L20" s="2"/>
      <c r="M20" s="2">
        <f t="shared" si="2"/>
        <v>23656.84</v>
      </c>
    </row>
    <row r="21" spans="1:13">
      <c r="A21" s="2" t="s">
        <v>60</v>
      </c>
      <c r="B21" s="2"/>
      <c r="C21" s="2">
        <f t="shared" si="3"/>
        <v>909878.45</v>
      </c>
      <c r="D21" s="2"/>
      <c r="E21" s="5"/>
      <c r="F21" s="2"/>
      <c r="G21" s="2">
        <f t="shared" si="0"/>
        <v>909878.45</v>
      </c>
      <c r="H21" s="2"/>
      <c r="I21" s="2">
        <f t="shared" si="1"/>
        <v>909878.45</v>
      </c>
      <c r="J21" s="2"/>
      <c r="K21" s="4">
        <v>2.6000000000000002E-2</v>
      </c>
      <c r="L21" s="2"/>
      <c r="M21" s="2">
        <f t="shared" si="2"/>
        <v>23656.84</v>
      </c>
    </row>
    <row r="22" spans="1:13">
      <c r="A22" s="2" t="s">
        <v>61</v>
      </c>
      <c r="B22" s="2"/>
      <c r="C22" s="2">
        <f t="shared" si="3"/>
        <v>909878.45</v>
      </c>
      <c r="D22" s="2"/>
      <c r="E22" s="2"/>
      <c r="F22" s="2"/>
      <c r="G22" s="2">
        <f t="shared" si="0"/>
        <v>909878.45</v>
      </c>
      <c r="H22" s="2"/>
      <c r="I22" s="2">
        <f t="shared" si="1"/>
        <v>909878.45</v>
      </c>
      <c r="J22" s="2" t="s">
        <v>1</v>
      </c>
      <c r="K22" s="4">
        <v>2.6000000000000002E-2</v>
      </c>
      <c r="L22" s="2"/>
      <c r="M22" s="2">
        <f t="shared" si="2"/>
        <v>23656.84</v>
      </c>
    </row>
    <row r="23" spans="1:13">
      <c r="A23" s="2" t="s">
        <v>62</v>
      </c>
      <c r="B23" s="2"/>
      <c r="C23" s="2">
        <f t="shared" si="3"/>
        <v>909878.45</v>
      </c>
      <c r="D23" s="2"/>
      <c r="E23" s="2"/>
      <c r="F23" s="2"/>
      <c r="G23" s="2">
        <f t="shared" si="0"/>
        <v>909878.45</v>
      </c>
      <c r="H23" s="2"/>
      <c r="I23" s="2">
        <f t="shared" si="1"/>
        <v>909878.45</v>
      </c>
      <c r="J23" s="2"/>
      <c r="K23" s="4">
        <v>2.3E-2</v>
      </c>
      <c r="L23" s="2"/>
      <c r="M23" s="2">
        <f t="shared" si="2"/>
        <v>20927.2</v>
      </c>
    </row>
    <row r="24" spans="1:13">
      <c r="A24" s="2" t="s">
        <v>63</v>
      </c>
      <c r="B24" s="2"/>
      <c r="C24" s="2">
        <f t="shared" si="3"/>
        <v>909878.45</v>
      </c>
      <c r="D24" s="2"/>
      <c r="E24" s="2"/>
      <c r="F24" s="2"/>
      <c r="G24" s="2">
        <f t="shared" si="0"/>
        <v>909878.45</v>
      </c>
      <c r="H24" s="2"/>
      <c r="I24" s="2">
        <f t="shared" si="1"/>
        <v>909878.45</v>
      </c>
      <c r="J24" s="2"/>
      <c r="K24" s="4">
        <v>2.3E-2</v>
      </c>
      <c r="L24" s="2"/>
      <c r="M24" s="2">
        <f t="shared" si="2"/>
        <v>20927.2</v>
      </c>
    </row>
    <row r="25" spans="1:13">
      <c r="A25" s="2" t="s">
        <v>64</v>
      </c>
      <c r="B25" s="2"/>
      <c r="C25" s="2">
        <f t="shared" si="3"/>
        <v>909878.45</v>
      </c>
      <c r="D25" s="2"/>
      <c r="E25" s="2"/>
      <c r="F25" s="2"/>
      <c r="G25" s="2">
        <f t="shared" si="0"/>
        <v>909878.45</v>
      </c>
      <c r="H25" s="2"/>
      <c r="I25" s="2">
        <f t="shared" si="1"/>
        <v>909878.45</v>
      </c>
      <c r="J25" s="2"/>
      <c r="K25" s="4">
        <v>2.3E-2</v>
      </c>
      <c r="L25" s="2"/>
      <c r="M25" s="2">
        <f t="shared" si="2"/>
        <v>20927.2</v>
      </c>
    </row>
    <row r="26" spans="1:13">
      <c r="A26" s="2" t="s">
        <v>65</v>
      </c>
      <c r="B26" s="2"/>
      <c r="C26" s="2">
        <f t="shared" si="3"/>
        <v>909878.45</v>
      </c>
      <c r="D26" s="2"/>
      <c r="E26" s="2"/>
      <c r="F26" s="2"/>
      <c r="G26" s="2">
        <f t="shared" si="0"/>
        <v>909878.45</v>
      </c>
      <c r="H26" s="2"/>
      <c r="I26" s="2">
        <f t="shared" si="1"/>
        <v>909878.45</v>
      </c>
      <c r="J26" s="2"/>
      <c r="K26" s="4">
        <v>2.3E-2</v>
      </c>
      <c r="L26" s="2"/>
      <c r="M26" s="2">
        <f t="shared" si="2"/>
        <v>20927.2</v>
      </c>
    </row>
    <row r="27" spans="1:13">
      <c r="A27" s="2" t="s">
        <v>66</v>
      </c>
      <c r="B27" s="2"/>
      <c r="C27" s="2">
        <f t="shared" si="3"/>
        <v>909878.45</v>
      </c>
      <c r="D27" s="2"/>
      <c r="E27" s="2">
        <v>13798.66</v>
      </c>
      <c r="F27" s="2"/>
      <c r="G27" s="2">
        <f t="shared" si="0"/>
        <v>923677.11</v>
      </c>
      <c r="H27" s="2"/>
      <c r="I27" s="2">
        <f t="shared" si="1"/>
        <v>916777.78</v>
      </c>
      <c r="J27" s="2"/>
      <c r="K27" s="4">
        <v>2.4E-2</v>
      </c>
      <c r="L27" s="2"/>
      <c r="M27" s="2">
        <f t="shared" si="2"/>
        <v>22002.67</v>
      </c>
    </row>
    <row r="28" spans="1:13">
      <c r="A28" s="2" t="s">
        <v>67</v>
      </c>
      <c r="B28" s="2"/>
      <c r="C28" s="2">
        <f t="shared" si="3"/>
        <v>923677.11</v>
      </c>
      <c r="D28" s="2"/>
      <c r="E28" s="2"/>
      <c r="F28" s="2"/>
      <c r="G28" s="2">
        <f t="shared" si="0"/>
        <v>923677.11</v>
      </c>
      <c r="H28" s="2"/>
      <c r="I28" s="2">
        <f t="shared" si="1"/>
        <v>923677.11</v>
      </c>
      <c r="J28" s="2"/>
      <c r="K28" s="4">
        <v>2.4E-2</v>
      </c>
      <c r="L28" s="2"/>
      <c r="M28" s="2">
        <f t="shared" si="2"/>
        <v>22168.25</v>
      </c>
    </row>
    <row r="29" spans="1:13">
      <c r="A29" s="2" t="s">
        <v>68</v>
      </c>
      <c r="B29" s="2"/>
      <c r="C29" s="2">
        <f t="shared" si="3"/>
        <v>923677.11</v>
      </c>
      <c r="D29" s="2"/>
      <c r="E29" s="2">
        <v>4167.16</v>
      </c>
      <c r="F29" s="2"/>
      <c r="G29" s="2">
        <f t="shared" si="0"/>
        <v>927844.27</v>
      </c>
      <c r="H29" s="2"/>
      <c r="I29" s="2">
        <f t="shared" si="1"/>
        <v>925760.69</v>
      </c>
      <c r="J29" s="2"/>
      <c r="K29" s="4">
        <v>2.4E-2</v>
      </c>
      <c r="L29" s="2"/>
      <c r="M29" s="2">
        <f t="shared" si="2"/>
        <v>22218.26</v>
      </c>
    </row>
    <row r="30" spans="1:13">
      <c r="A30" s="2" t="s">
        <v>69</v>
      </c>
      <c r="B30" s="2"/>
      <c r="C30" s="2">
        <f t="shared" si="3"/>
        <v>927844.27</v>
      </c>
      <c r="D30" s="2"/>
      <c r="E30" s="2"/>
      <c r="F30" s="2"/>
      <c r="G30" s="2">
        <f t="shared" si="0"/>
        <v>927844.27</v>
      </c>
      <c r="H30" s="2"/>
      <c r="I30" s="2">
        <f t="shared" si="1"/>
        <v>927844.27</v>
      </c>
      <c r="K30" s="4">
        <v>2.4E-2</v>
      </c>
      <c r="M30" s="2">
        <f t="shared" si="2"/>
        <v>22268.26</v>
      </c>
    </row>
    <row r="31" spans="1:13">
      <c r="A31" s="2" t="s">
        <v>70</v>
      </c>
      <c r="B31" s="6"/>
      <c r="C31" s="2">
        <f t="shared" si="3"/>
        <v>927844.27</v>
      </c>
      <c r="D31" s="2"/>
      <c r="E31" s="2"/>
      <c r="F31" s="2"/>
      <c r="G31" s="2">
        <f t="shared" si="0"/>
        <v>927844.27</v>
      </c>
      <c r="H31" s="2"/>
      <c r="I31" s="2">
        <f t="shared" si="1"/>
        <v>927844.27</v>
      </c>
      <c r="K31" s="4">
        <v>2.1999999999999999E-2</v>
      </c>
      <c r="M31" s="2">
        <f t="shared" si="2"/>
        <v>20412.57</v>
      </c>
    </row>
    <row r="32" spans="1:13">
      <c r="A32" s="2" t="s">
        <v>71</v>
      </c>
      <c r="B32" s="6"/>
      <c r="C32" s="2">
        <f t="shared" si="3"/>
        <v>927844.27</v>
      </c>
      <c r="D32" s="2"/>
      <c r="E32" s="2">
        <v>20599.39</v>
      </c>
      <c r="F32" s="2"/>
      <c r="G32" s="2">
        <f t="shared" si="0"/>
        <v>948443.66</v>
      </c>
      <c r="H32" s="2"/>
      <c r="I32" s="2">
        <f t="shared" si="1"/>
        <v>938143.96500000008</v>
      </c>
      <c r="K32" s="4">
        <v>2.1999999999999999E-2</v>
      </c>
      <c r="M32" s="2">
        <f t="shared" si="2"/>
        <v>20639.169999999998</v>
      </c>
    </row>
    <row r="33" spans="1:13">
      <c r="A33" s="2" t="s">
        <v>72</v>
      </c>
      <c r="C33" s="2">
        <f t="shared" si="3"/>
        <v>948443.66</v>
      </c>
      <c r="E33" s="2">
        <f>856.54+-0.27</f>
        <v>856.27</v>
      </c>
      <c r="G33" s="2">
        <f t="shared" si="0"/>
        <v>949299.93</v>
      </c>
      <c r="I33" s="2">
        <f t="shared" si="1"/>
        <v>948871.79500000004</v>
      </c>
      <c r="K33" s="4">
        <v>2.1999999999999999E-2</v>
      </c>
      <c r="M33" s="2">
        <f t="shared" si="2"/>
        <v>20875.18</v>
      </c>
    </row>
    <row r="34" spans="1:13">
      <c r="A34" s="2" t="s">
        <v>73</v>
      </c>
      <c r="C34" s="2">
        <f t="shared" si="3"/>
        <v>949299.93</v>
      </c>
      <c r="E34" s="2"/>
      <c r="G34" s="2">
        <f t="shared" si="0"/>
        <v>949299.93</v>
      </c>
      <c r="I34" s="2">
        <f t="shared" si="1"/>
        <v>949299.93</v>
      </c>
      <c r="K34" s="4">
        <v>2.1999999999999999E-2</v>
      </c>
      <c r="M34" s="2">
        <f t="shared" si="2"/>
        <v>20884.599999999999</v>
      </c>
    </row>
    <row r="35" spans="1:13">
      <c r="A35" s="2" t="s">
        <v>96</v>
      </c>
      <c r="C35" s="2">
        <f t="shared" si="3"/>
        <v>949299.93</v>
      </c>
      <c r="E35" s="2"/>
      <c r="G35" s="2">
        <f t="shared" si="0"/>
        <v>949299.93</v>
      </c>
      <c r="I35" s="2">
        <f t="shared" si="1"/>
        <v>949299.93</v>
      </c>
      <c r="K35" s="4">
        <v>2.3E-2</v>
      </c>
      <c r="M35" s="2">
        <f t="shared" si="2"/>
        <v>21833.9</v>
      </c>
    </row>
    <row r="36" spans="1:13">
      <c r="A36" s="2" t="s">
        <v>97</v>
      </c>
      <c r="C36" s="2">
        <f t="shared" si="3"/>
        <v>949299.93</v>
      </c>
      <c r="E36" s="2">
        <v>6639.67</v>
      </c>
      <c r="G36" s="2">
        <f t="shared" si="0"/>
        <v>955939.60000000009</v>
      </c>
      <c r="I36" s="2">
        <f t="shared" si="1"/>
        <v>952619.76500000013</v>
      </c>
      <c r="K36" s="4">
        <v>2.3E-2</v>
      </c>
      <c r="M36" s="2">
        <f>ROUND((+I36*K36),2)</f>
        <v>21910.25</v>
      </c>
    </row>
    <row r="37" spans="1:13">
      <c r="A37" s="13" t="s">
        <v>106</v>
      </c>
      <c r="C37" s="2">
        <f t="shared" ref="C37:C39" si="4">G36</f>
        <v>955939.60000000009</v>
      </c>
      <c r="E37" s="2"/>
      <c r="G37" s="2">
        <f t="shared" ref="G37:G39" si="5">C37+E37</f>
        <v>955939.60000000009</v>
      </c>
      <c r="I37" s="2">
        <f t="shared" ref="I37:I39" si="6">C37/2+G37/2</f>
        <v>955939.60000000009</v>
      </c>
      <c r="K37" s="4">
        <v>2.3E-2</v>
      </c>
      <c r="M37" s="2">
        <f>ROUND((+I37*K37),2)</f>
        <v>21986.61</v>
      </c>
    </row>
    <row r="38" spans="1:13">
      <c r="A38" s="13" t="s">
        <v>107</v>
      </c>
      <c r="C38" s="2">
        <f t="shared" si="4"/>
        <v>955939.60000000009</v>
      </c>
      <c r="E38" s="2"/>
      <c r="G38" s="2">
        <f t="shared" si="5"/>
        <v>955939.60000000009</v>
      </c>
      <c r="I38" s="2">
        <f t="shared" si="6"/>
        <v>955939.60000000009</v>
      </c>
      <c r="K38" s="4">
        <v>2.3E-2</v>
      </c>
      <c r="M38" s="2">
        <f>ROUND((+I38*K38),2)</f>
        <v>21986.61</v>
      </c>
    </row>
    <row r="39" spans="1:13">
      <c r="A39" s="13" t="s">
        <v>108</v>
      </c>
      <c r="C39" s="2">
        <f t="shared" si="4"/>
        <v>955939.60000000009</v>
      </c>
      <c r="E39" s="2"/>
      <c r="G39" s="2">
        <f t="shared" si="5"/>
        <v>955939.60000000009</v>
      </c>
      <c r="I39" s="2">
        <f t="shared" si="6"/>
        <v>955939.60000000009</v>
      </c>
      <c r="K39" s="4">
        <v>2.3E-2</v>
      </c>
      <c r="M39" s="2">
        <f>ROUND((+I39*K39),2)/12*4</f>
        <v>7328.87</v>
      </c>
    </row>
    <row r="40" spans="1:13" ht="13.5" thickBot="1">
      <c r="I40" s="3"/>
      <c r="J40" s="2"/>
      <c r="K40" s="2"/>
      <c r="L40" s="2"/>
      <c r="M40" s="7">
        <f>SUM(M8:M39)</f>
        <v>557047.63</v>
      </c>
    </row>
    <row r="41" spans="1:13" ht="13.5" thickTop="1">
      <c r="I41" s="2"/>
      <c r="J41" s="2"/>
      <c r="K41" s="2"/>
      <c r="L41" s="2"/>
      <c r="M41" s="2"/>
    </row>
    <row r="42" spans="1:13">
      <c r="I42" s="2" t="s">
        <v>74</v>
      </c>
      <c r="J42" s="2"/>
      <c r="L42" s="2"/>
      <c r="M42" s="6">
        <f>G39-M40</f>
        <v>398891.97000000009</v>
      </c>
    </row>
    <row r="43" spans="1:13">
      <c r="A43" s="6"/>
      <c r="B43" s="6"/>
      <c r="C43" s="6"/>
      <c r="D43" s="2"/>
      <c r="E43" s="11"/>
      <c r="F43" s="2"/>
      <c r="G43" s="6"/>
      <c r="H43" s="2"/>
      <c r="I43" s="2" t="s">
        <v>75</v>
      </c>
      <c r="J43" s="2"/>
      <c r="K43" s="2"/>
      <c r="L43" s="2"/>
      <c r="M43" s="2">
        <v>0</v>
      </c>
    </row>
    <row r="44" spans="1:13" ht="13.5" thickBot="1">
      <c r="A44" s="6"/>
      <c r="B44" s="6"/>
      <c r="C44" s="6"/>
      <c r="D44" s="2"/>
      <c r="F44" s="2"/>
      <c r="H44" s="2"/>
      <c r="I44" s="8" t="s">
        <v>78</v>
      </c>
      <c r="J44" s="2"/>
      <c r="K44" s="9" t="str">
        <f>'8211'!K74</f>
        <v>4/30/10</v>
      </c>
      <c r="L44" s="2"/>
      <c r="M44" s="7">
        <f>SUM(M42:M43)</f>
        <v>398891.97000000009</v>
      </c>
    </row>
    <row r="45" spans="1:13" ht="13.5" thickTop="1">
      <c r="A45" s="6"/>
      <c r="B45" s="6"/>
      <c r="C45" s="6"/>
      <c r="D45" s="2"/>
      <c r="F45" s="2"/>
      <c r="H45" s="2"/>
      <c r="I45" s="8"/>
      <c r="J45" s="2"/>
      <c r="K45" s="9"/>
      <c r="L45" s="2"/>
      <c r="M45" s="12" t="str">
        <f>'8211'!M75</f>
        <v>5/18/10 jla</v>
      </c>
    </row>
  </sheetData>
  <phoneticPr fontId="2" type="noConversion"/>
  <pageMargins left="0.5" right="0.5" top="0.5" bottom="0.75" header="0.5" footer="0.5"/>
  <pageSetup scale="73" orientation="portrait" r:id="rId1"/>
  <headerFooter alignWithMargins="0"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8201</vt:lpstr>
      <vt:lpstr>8204</vt:lpstr>
      <vt:lpstr>8211</vt:lpstr>
      <vt:lpstr>8212</vt:lpstr>
      <vt:lpstr>8213</vt:lpstr>
      <vt:lpstr>8214</vt:lpstr>
      <vt:lpstr>8215</vt:lpstr>
      <vt:lpstr>8217</vt:lpstr>
      <vt:lpstr>8218</vt:lpstr>
      <vt:lpstr>8220</vt:lpstr>
      <vt:lpstr>8223</vt:lpstr>
      <vt:lpstr>8224</vt:lpstr>
      <vt:lpstr>8227</vt:lpstr>
      <vt:lpstr>8245</vt:lpstr>
    </vt:vector>
  </TitlesOfParts>
  <Company>Southern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EPspatch</dc:creator>
  <cp:lastModifiedBy>x2csteph</cp:lastModifiedBy>
  <cp:lastPrinted>2010-05-19T14:47:18Z</cp:lastPrinted>
  <dcterms:created xsi:type="dcterms:W3CDTF">2005-10-17T16:22:23Z</dcterms:created>
  <dcterms:modified xsi:type="dcterms:W3CDTF">2010-05-28T14:48:50Z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-169227271</vt:i4>
  </property>
  <property fmtid="{D5CDD505-2E9C-101B-9397-08002B2CF9AE}" pid="3" name="_NewReviewCycle">
    <vt:lpwstr/>
  </property>
  <property fmtid="{D5CDD505-2E9C-101B-9397-08002B2CF9AE}" pid="4" name="_EmailSubject">
    <vt:lpwstr>OPC POD 49</vt:lpwstr>
  </property>
  <property fmtid="{D5CDD505-2E9C-101B-9397-08002B2CF9AE}" pid="5" name="_AuthorEmail">
    <vt:lpwstr>HCARNLEY@southernco.com</vt:lpwstr>
  </property>
  <property fmtid="{D5CDD505-2E9C-101B-9397-08002B2CF9AE}" pid="6" name="_AuthorEmailDisplayName">
    <vt:lpwstr>Carnley, Holly</vt:lpwstr>
  </property>
  <property fmtid="{D5CDD505-2E9C-101B-9397-08002B2CF9AE}" pid="8" name="_PreviousAdHocReviewCycleID">
    <vt:i4>1506895050</vt:i4>
  </property>
</Properties>
</file>